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384" yWindow="372" windowWidth="16764" windowHeight="7068" firstSheet="1" activeTab="3"/>
  </bookViews>
  <sheets>
    <sheet name="Scoring" sheetId="5" state="hidden" r:id="rId1"/>
    <sheet name="Scott's Method Summary" sheetId="6" r:id="rId2"/>
    <sheet name="Pick Summary (by Player)" sheetId="7" r:id="rId3"/>
    <sheet name="Placings" sheetId="8" r:id="rId4"/>
    <sheet name="Master" sheetId="9" r:id="rId5"/>
  </sheets>
  <definedNames>
    <definedName name="_xlnm.Print_Area" localSheetId="2">'Pick Summary (by Player)'!$A$1:$IV$65</definedName>
    <definedName name="_xlnm.Print_Area" localSheetId="3">Placings!$A$1:$AM$47</definedName>
    <definedName name="_xlnm.Print_Area" localSheetId="0">Scoring!#REF!</definedName>
    <definedName name="_xlnm.Print_Area" localSheetId="1">'Scott''s Method Summary'!$A$1:$S$69</definedName>
    <definedName name="_xlnm.Print_Titles" localSheetId="2">'Pick Summary (by Player)'!$A$1:$A$65536</definedName>
    <definedName name="_xlnm.Print_Titles" localSheetId="0">Scoring!$A$2:$IV$2</definedName>
    <definedName name="Z_60A18377_E983_4725_BC26_D121101D8BD0_.wvu.Cols" localSheetId="2" hidden="1">'Pick Summary (by Player)'!#REF!</definedName>
    <definedName name="Z_60A18377_E983_4725_BC26_D121101D8BD0_.wvu.PrintArea" localSheetId="2" hidden="1">'Pick Summary (by Player)'!$A$1:$IV$65</definedName>
    <definedName name="Z_60A18377_E983_4725_BC26_D121101D8BD0_.wvu.PrintArea" localSheetId="3" hidden="1">Placings!$A$1:$AM$47</definedName>
    <definedName name="Z_60A18377_E983_4725_BC26_D121101D8BD0_.wvu.PrintArea" localSheetId="1" hidden="1">'Scott''s Method Summary'!$A$1:$S$69</definedName>
    <definedName name="Z_60A18377_E983_4725_BC26_D121101D8BD0_.wvu.PrintTitles" localSheetId="2" hidden="1">'Pick Summary (by Player)'!$A$1:$A$65536</definedName>
    <definedName name="Z_60A18377_E983_4725_BC26_D121101D8BD0_.wvu.PrintTitles" localSheetId="0" hidden="1">Scoring!$A$2:$IV$2</definedName>
  </definedNames>
  <calcPr calcId="125725"/>
</workbook>
</file>

<file path=xl/calcChain.xml><?xml version="1.0" encoding="utf-8"?>
<calcChain xmlns="http://schemas.openxmlformats.org/spreadsheetml/2006/main">
  <c r="Q82" i="9"/>
  <c r="Q48"/>
  <c r="T98"/>
  <c r="N32" l="1"/>
  <c r="T32"/>
  <c r="N98"/>
  <c r="W114"/>
  <c r="W82"/>
  <c r="K48"/>
  <c r="K16"/>
  <c r="W16"/>
  <c r="W48"/>
  <c r="K114"/>
  <c r="K82"/>
  <c r="H8" l="1"/>
  <c r="H40"/>
  <c r="H122"/>
  <c r="Z8"/>
  <c r="Z122"/>
  <c r="H24"/>
  <c r="Z24"/>
  <c r="H56"/>
  <c r="H90"/>
  <c r="Z106"/>
  <c r="Z40"/>
  <c r="Z56"/>
  <c r="Z90"/>
  <c r="Z74"/>
  <c r="H74"/>
  <c r="H106"/>
  <c r="E126"/>
  <c r="E118"/>
  <c r="AC126"/>
  <c r="AC118"/>
  <c r="E60"/>
  <c r="E52"/>
  <c r="E44"/>
  <c r="E36"/>
  <c r="E28"/>
  <c r="E20"/>
  <c r="E12"/>
  <c r="E4"/>
  <c r="AC28"/>
  <c r="AC20"/>
  <c r="AC12"/>
  <c r="AC4"/>
  <c r="D8" i="6"/>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C139" i="9"/>
  <c r="B139"/>
  <c r="AC110"/>
  <c r="E110"/>
  <c r="AC102"/>
  <c r="E102"/>
  <c r="AC94"/>
  <c r="E94"/>
  <c r="AC86"/>
  <c r="E86"/>
  <c r="AC78"/>
  <c r="E78"/>
  <c r="AC70"/>
  <c r="E70"/>
  <c r="AC60"/>
  <c r="AC52"/>
  <c r="AC44"/>
  <c r="AC36"/>
  <c r="A16" i="8"/>
  <c r="A15"/>
  <c r="A14"/>
  <c r="A13"/>
  <c r="A12"/>
  <c r="R2"/>
  <c r="P2"/>
  <c r="O2"/>
  <c r="N2"/>
  <c r="M2"/>
  <c r="L2"/>
  <c r="K2"/>
  <c r="J2"/>
  <c r="I2"/>
  <c r="H2"/>
  <c r="G2"/>
  <c r="F2"/>
  <c r="E2"/>
  <c r="D2"/>
  <c r="C2"/>
  <c r="B2"/>
  <c r="Q69" i="6"/>
  <c r="Q68"/>
  <c r="Q67"/>
  <c r="Q66"/>
  <c r="Q65"/>
  <c r="Q64"/>
  <c r="Q63"/>
  <c r="Q62"/>
  <c r="Q61"/>
  <c r="Q60"/>
  <c r="Q59"/>
  <c r="Q58"/>
  <c r="Q57"/>
  <c r="Q56"/>
  <c r="Q55"/>
  <c r="Q54"/>
  <c r="Q53"/>
  <c r="Q52"/>
  <c r="Q51"/>
  <c r="Q50"/>
  <c r="Q49"/>
  <c r="Q48"/>
  <c r="Q47"/>
  <c r="Q46"/>
  <c r="Q45"/>
  <c r="Q44"/>
  <c r="Q43"/>
  <c r="Q42"/>
  <c r="Q41"/>
  <c r="Q40"/>
  <c r="Q39"/>
  <c r="Q37"/>
  <c r="Q36"/>
  <c r="Q35"/>
  <c r="Q34"/>
  <c r="Q33"/>
  <c r="Q32"/>
  <c r="Q31"/>
  <c r="Q30"/>
  <c r="Q29"/>
  <c r="Q28"/>
  <c r="Q27"/>
  <c r="Q26"/>
  <c r="Q25"/>
  <c r="Q24"/>
  <c r="Q23"/>
  <c r="Q22"/>
  <c r="Q21"/>
  <c r="Q20"/>
  <c r="Q19"/>
  <c r="Q18"/>
  <c r="Q17"/>
  <c r="Q16"/>
  <c r="Q15"/>
  <c r="Q14"/>
  <c r="Q13"/>
  <c r="Q12"/>
  <c r="Q11"/>
  <c r="Q10"/>
  <c r="Q9"/>
  <c r="Q8"/>
  <c r="D7"/>
  <c r="Q7" s="1"/>
  <c r="D6"/>
  <c r="Q6" s="1"/>
  <c r="CB178" i="5"/>
  <c r="CA178"/>
  <c r="BZ178"/>
  <c r="BU178"/>
  <c r="AB178"/>
  <c r="Z178"/>
  <c r="AA178"/>
  <c r="AD178" l="1"/>
  <c r="AC178"/>
  <c r="AE178"/>
  <c r="Q38" i="6"/>
  <c r="AX177" i="5"/>
  <c r="AW177"/>
  <c r="AV177"/>
  <c r="AU177"/>
  <c r="AT177"/>
  <c r="AS177"/>
  <c r="AR177"/>
  <c r="AQ177"/>
  <c r="AP177"/>
  <c r="AO177"/>
  <c r="AN177"/>
  <c r="AM177"/>
  <c r="AL177"/>
  <c r="AK177"/>
  <c r="AJ177"/>
  <c r="AI177"/>
  <c r="CB169"/>
  <c r="CA169"/>
  <c r="BZ169"/>
  <c r="BU169"/>
  <c r="AB169"/>
  <c r="Z169"/>
  <c r="AA169"/>
  <c r="AD169" l="1"/>
  <c r="AC169"/>
  <c r="AE169"/>
  <c r="CB168"/>
  <c r="CA168"/>
  <c r="BZ168"/>
  <c r="BU168"/>
  <c r="AA168"/>
  <c r="AB168"/>
  <c r="Z168"/>
  <c r="AD168" l="1"/>
  <c r="AC168"/>
  <c r="AE168"/>
  <c r="CB167"/>
  <c r="CA167"/>
  <c r="BZ167"/>
  <c r="BU167"/>
  <c r="AA167"/>
  <c r="AB167"/>
  <c r="Z167"/>
  <c r="AC167" l="1"/>
  <c r="AD167"/>
  <c r="AE167"/>
  <c r="AX166"/>
  <c r="AW166"/>
  <c r="AV166"/>
  <c r="AU166"/>
  <c r="AT166"/>
  <c r="AS166"/>
  <c r="AR166"/>
  <c r="AQ166"/>
  <c r="AP166"/>
  <c r="AO166"/>
  <c r="AN166"/>
  <c r="AM166"/>
  <c r="AL166"/>
  <c r="AK166"/>
  <c r="AJ166"/>
  <c r="AI166"/>
  <c r="CB157"/>
  <c r="CA157"/>
  <c r="BZ157"/>
  <c r="BU157"/>
  <c r="AA157"/>
  <c r="AB157"/>
  <c r="Z157"/>
  <c r="AC157" l="1"/>
  <c r="AD157"/>
  <c r="AE157"/>
  <c r="CB156"/>
  <c r="CA156"/>
  <c r="BZ156"/>
  <c r="BU156"/>
  <c r="AA156"/>
  <c r="AB156"/>
  <c r="Z156"/>
  <c r="AC156" l="1"/>
  <c r="AD156"/>
  <c r="AE156"/>
  <c r="CB155"/>
  <c r="CA155"/>
  <c r="BZ155"/>
  <c r="BU155"/>
  <c r="AA155"/>
  <c r="AB155"/>
  <c r="Z155"/>
  <c r="AD155" l="1"/>
  <c r="AC155"/>
  <c r="AE155"/>
  <c r="CB154"/>
  <c r="CA154"/>
  <c r="BZ154"/>
  <c r="BU154"/>
  <c r="AA154"/>
  <c r="AB154"/>
  <c r="Z154"/>
  <c r="AD154" l="1"/>
  <c r="AC154"/>
  <c r="AE154"/>
  <c r="CB153"/>
  <c r="CA153"/>
  <c r="BZ153"/>
  <c r="BU153"/>
  <c r="AA153"/>
  <c r="AB153"/>
  <c r="Z153"/>
  <c r="AD153" l="1"/>
  <c r="AC153"/>
  <c r="AE153"/>
  <c r="CB152"/>
  <c r="CA152"/>
  <c r="BZ152"/>
  <c r="BU152"/>
  <c r="AA152"/>
  <c r="AB152"/>
  <c r="Z152"/>
  <c r="AD152" l="1"/>
  <c r="AC152"/>
  <c r="AE152"/>
  <c r="CB151"/>
  <c r="CA151"/>
  <c r="BZ151"/>
  <c r="BU151"/>
  <c r="AA151"/>
  <c r="AB151"/>
  <c r="Z151"/>
  <c r="AD151" l="1"/>
  <c r="AC151"/>
  <c r="AE151"/>
  <c r="AX150"/>
  <c r="AW150"/>
  <c r="AV150"/>
  <c r="AU150"/>
  <c r="AT150"/>
  <c r="AS150"/>
  <c r="AR150"/>
  <c r="AQ150"/>
  <c r="AP150"/>
  <c r="AO150"/>
  <c r="AN150"/>
  <c r="AM150"/>
  <c r="AL150"/>
  <c r="AK150"/>
  <c r="AJ150"/>
  <c r="AI150"/>
  <c r="CB140"/>
  <c r="CA140"/>
  <c r="BZ140"/>
  <c r="BU140"/>
  <c r="AA140"/>
  <c r="AB140"/>
  <c r="Z140"/>
  <c r="AD140" l="1"/>
  <c r="AC140"/>
  <c r="AE140"/>
  <c r="CB139"/>
  <c r="CA139"/>
  <c r="BZ139"/>
  <c r="BU139"/>
  <c r="AA139"/>
  <c r="AB139"/>
  <c r="Z139"/>
  <c r="AD139" l="1"/>
  <c r="AC139"/>
  <c r="AE139"/>
  <c r="CB138"/>
  <c r="CA138"/>
  <c r="BZ138"/>
  <c r="BU138"/>
  <c r="AA138"/>
  <c r="AB138"/>
  <c r="Z138"/>
  <c r="AD138" l="1"/>
  <c r="AC138"/>
  <c r="AE138"/>
  <c r="CB137"/>
  <c r="CA137"/>
  <c r="BZ137"/>
  <c r="BU137"/>
  <c r="AA137"/>
  <c r="AB137"/>
  <c r="Z137"/>
  <c r="AD137" l="1"/>
  <c r="AC137"/>
  <c r="AE137"/>
  <c r="CB136"/>
  <c r="CA136"/>
  <c r="BZ136"/>
  <c r="BU136"/>
  <c r="AA136"/>
  <c r="AB136"/>
  <c r="Z136"/>
  <c r="AD136" l="1"/>
  <c r="AC136"/>
  <c r="AE136"/>
  <c r="CB135"/>
  <c r="CA135"/>
  <c r="BZ135"/>
  <c r="BU135"/>
  <c r="AA135"/>
  <c r="AB135"/>
  <c r="Z135"/>
  <c r="AD135" l="1"/>
  <c r="AC135"/>
  <c r="AE135"/>
  <c r="CB134"/>
  <c r="CA134"/>
  <c r="BZ134"/>
  <c r="BU134"/>
  <c r="AA134"/>
  <c r="AB134"/>
  <c r="Z134"/>
  <c r="AC134" l="1"/>
  <c r="AD134"/>
  <c r="AE134"/>
  <c r="CB133"/>
  <c r="CA133"/>
  <c r="BZ133"/>
  <c r="BU133"/>
  <c r="AA133"/>
  <c r="AB133"/>
  <c r="Z133"/>
  <c r="AD133" l="1"/>
  <c r="AC133"/>
  <c r="AE133"/>
  <c r="CB132"/>
  <c r="CA132"/>
  <c r="BZ132"/>
  <c r="BU132"/>
  <c r="AA132"/>
  <c r="AB132"/>
  <c r="Z132"/>
  <c r="AD132" l="1"/>
  <c r="AC132"/>
  <c r="AE132"/>
  <c r="CB131"/>
  <c r="CA131"/>
  <c r="BZ131"/>
  <c r="BU131"/>
  <c r="AA131"/>
  <c r="AB131"/>
  <c r="Z131"/>
  <c r="AD131" l="1"/>
  <c r="AC131"/>
  <c r="AE131"/>
  <c r="CB130"/>
  <c r="CA130"/>
  <c r="BZ130"/>
  <c r="BU130"/>
  <c r="AA130"/>
  <c r="AB130"/>
  <c r="Z130"/>
  <c r="AD130" l="1"/>
  <c r="AC130"/>
  <c r="AE130"/>
  <c r="CB129"/>
  <c r="CA129"/>
  <c r="BZ129"/>
  <c r="BU129"/>
  <c r="AA129"/>
  <c r="AB129"/>
  <c r="Z129"/>
  <c r="AD129" l="1"/>
  <c r="AC129"/>
  <c r="AE129"/>
  <c r="CB128"/>
  <c r="CA128"/>
  <c r="BZ128"/>
  <c r="BU128"/>
  <c r="AA128"/>
  <c r="AB128"/>
  <c r="Z128"/>
  <c r="AC128" l="1"/>
  <c r="AD128"/>
  <c r="AE128"/>
  <c r="CB127"/>
  <c r="CA127"/>
  <c r="BZ127"/>
  <c r="BU127"/>
  <c r="AA127"/>
  <c r="AB127"/>
  <c r="Z127"/>
  <c r="AC127" l="1"/>
  <c r="AD127"/>
  <c r="AE127"/>
  <c r="CB126"/>
  <c r="CA126"/>
  <c r="BZ126"/>
  <c r="BU126"/>
  <c r="AA126"/>
  <c r="AB126"/>
  <c r="Z126"/>
  <c r="AC126" l="1"/>
  <c r="AD126"/>
  <c r="AE126"/>
  <c r="AX125"/>
  <c r="AW125"/>
  <c r="AV125"/>
  <c r="AU125"/>
  <c r="AT125"/>
  <c r="AS125"/>
  <c r="AR125"/>
  <c r="AQ125"/>
  <c r="AP125"/>
  <c r="AO125"/>
  <c r="AN125"/>
  <c r="AM125"/>
  <c r="AL125"/>
  <c r="AK125"/>
  <c r="AJ125"/>
  <c r="AI125"/>
  <c r="CB114"/>
  <c r="CA114"/>
  <c r="BZ114"/>
  <c r="BU114"/>
  <c r="AA114"/>
  <c r="AB114"/>
  <c r="Z114"/>
  <c r="AD114" l="1"/>
  <c r="AC114"/>
  <c r="AE114"/>
  <c r="CB113"/>
  <c r="CA113"/>
  <c r="BZ113"/>
  <c r="BU113"/>
  <c r="AA113"/>
  <c r="AB113"/>
  <c r="Z113"/>
  <c r="AD113" l="1"/>
  <c r="AC113"/>
  <c r="AE113"/>
  <c r="CB112"/>
  <c r="CA112"/>
  <c r="BZ112"/>
  <c r="BU112"/>
  <c r="AA112"/>
  <c r="AB112"/>
  <c r="Z112"/>
  <c r="AC112" l="1"/>
  <c r="AD112"/>
  <c r="AE112"/>
  <c r="CB111"/>
  <c r="CA111"/>
  <c r="BZ111"/>
  <c r="BU111"/>
  <c r="AA111"/>
  <c r="AB111"/>
  <c r="Z111"/>
  <c r="AC111" l="1"/>
  <c r="AD111"/>
  <c r="AE111"/>
  <c r="CB110"/>
  <c r="CA110"/>
  <c r="BZ110"/>
  <c r="BU110"/>
  <c r="AA110"/>
  <c r="AB110"/>
  <c r="Z110"/>
  <c r="AD110" l="1"/>
  <c r="AC110"/>
  <c r="AE110"/>
  <c r="CB109"/>
  <c r="CA109"/>
  <c r="BZ109"/>
  <c r="BU109"/>
  <c r="AA109"/>
  <c r="AB109"/>
  <c r="Z109"/>
  <c r="AC109" l="1"/>
  <c r="AD109"/>
  <c r="AE109"/>
  <c r="CB108"/>
  <c r="CA108"/>
  <c r="BZ108"/>
  <c r="BU108"/>
  <c r="AA108"/>
  <c r="AB108"/>
  <c r="Z108"/>
  <c r="AD108" l="1"/>
  <c r="AC108"/>
  <c r="AE108"/>
  <c r="CB107"/>
  <c r="CA107"/>
  <c r="BZ107"/>
  <c r="BU107"/>
  <c r="AA107"/>
  <c r="AB107"/>
  <c r="Z107"/>
  <c r="AC107" l="1"/>
  <c r="AD107"/>
  <c r="AE107"/>
  <c r="CB106"/>
  <c r="CA106"/>
  <c r="BZ106"/>
  <c r="BU106"/>
  <c r="AA106"/>
  <c r="AB106"/>
  <c r="Z106"/>
  <c r="AC106" l="1"/>
  <c r="AD106"/>
  <c r="AE106"/>
  <c r="CB105"/>
  <c r="CA105"/>
  <c r="BZ105"/>
  <c r="BU105"/>
  <c r="AA105"/>
  <c r="AB105"/>
  <c r="Z105"/>
  <c r="AD105" l="1"/>
  <c r="AC105"/>
  <c r="AE105"/>
  <c r="CB104"/>
  <c r="CA104"/>
  <c r="BZ104"/>
  <c r="BU104"/>
  <c r="AA104"/>
  <c r="AB104"/>
  <c r="Z104"/>
  <c r="AD104" l="1"/>
  <c r="AC104"/>
  <c r="AE104"/>
  <c r="CB103"/>
  <c r="CA103"/>
  <c r="BZ103"/>
  <c r="BU103"/>
  <c r="AA103"/>
  <c r="AB103"/>
  <c r="Z103"/>
  <c r="AD103" l="1"/>
  <c r="AC103"/>
  <c r="AE103"/>
  <c r="CB102"/>
  <c r="CA102"/>
  <c r="BZ102"/>
  <c r="BU102"/>
  <c r="AA102"/>
  <c r="AB102"/>
  <c r="Z102"/>
  <c r="AC102" l="1"/>
  <c r="AD102"/>
  <c r="AE102"/>
  <c r="CB101"/>
  <c r="CA101"/>
  <c r="BZ101"/>
  <c r="BU101"/>
  <c r="AA101"/>
  <c r="AB101"/>
  <c r="Z101"/>
  <c r="AC101" l="1"/>
  <c r="AD101"/>
  <c r="AE101"/>
  <c r="CB100"/>
  <c r="CA100"/>
  <c r="BZ100"/>
  <c r="BU100"/>
  <c r="AA100"/>
  <c r="AB100"/>
  <c r="Z100"/>
  <c r="AD100" l="1"/>
  <c r="AC100"/>
  <c r="AE100"/>
  <c r="CB99"/>
  <c r="CA99"/>
  <c r="BZ99"/>
  <c r="BU99"/>
  <c r="AA99"/>
  <c r="AB99"/>
  <c r="Z99"/>
  <c r="AD99" l="1"/>
  <c r="AC99"/>
  <c r="AE99"/>
  <c r="CB98"/>
  <c r="CA98"/>
  <c r="BZ98"/>
  <c r="BU98"/>
  <c r="AA98"/>
  <c r="AB98"/>
  <c r="Z98"/>
  <c r="AD98" l="1"/>
  <c r="AC98"/>
  <c r="AE98"/>
  <c r="CB97"/>
  <c r="CA97"/>
  <c r="BZ97"/>
  <c r="BU97"/>
  <c r="AA97"/>
  <c r="AB97"/>
  <c r="Z97"/>
  <c r="AD97" l="1"/>
  <c r="AC97"/>
  <c r="AE97"/>
  <c r="CB96"/>
  <c r="CA96"/>
  <c r="BZ96"/>
  <c r="BU96"/>
  <c r="AA96"/>
  <c r="AB96"/>
  <c r="Z96"/>
  <c r="AD96" l="1"/>
  <c r="AC96"/>
  <c r="AE96"/>
  <c r="CB95"/>
  <c r="CA95"/>
  <c r="BZ95"/>
  <c r="BU95"/>
  <c r="AA95"/>
  <c r="AB95"/>
  <c r="Z95"/>
  <c r="AD95" l="1"/>
  <c r="AC95"/>
  <c r="AE95"/>
  <c r="CB94"/>
  <c r="CA94"/>
  <c r="BZ94"/>
  <c r="BU94"/>
  <c r="AA94"/>
  <c r="AB94"/>
  <c r="Z94"/>
  <c r="AC94" l="1"/>
  <c r="AD94"/>
  <c r="AE94"/>
  <c r="CB93"/>
  <c r="CA93"/>
  <c r="BZ93"/>
  <c r="BU93"/>
  <c r="AA93"/>
  <c r="AB93"/>
  <c r="Z93"/>
  <c r="AD93" l="1"/>
  <c r="AC93"/>
  <c r="AE93"/>
  <c r="CB92"/>
  <c r="CA92"/>
  <c r="BZ92"/>
  <c r="BU92"/>
  <c r="AA92"/>
  <c r="AB92"/>
  <c r="Z92"/>
  <c r="AD92" l="1"/>
  <c r="AC92"/>
  <c r="AE92"/>
  <c r="CB91"/>
  <c r="CA91"/>
  <c r="BZ91"/>
  <c r="BU91"/>
  <c r="AA91"/>
  <c r="AB91"/>
  <c r="Z91"/>
  <c r="AD91" l="1"/>
  <c r="AC91"/>
  <c r="AE91"/>
  <c r="CB90"/>
  <c r="CA90"/>
  <c r="BZ90"/>
  <c r="BU90"/>
  <c r="AA90"/>
  <c r="AB90"/>
  <c r="Z90"/>
  <c r="AD90" l="1"/>
  <c r="AC90"/>
  <c r="AE90"/>
  <c r="CB89"/>
  <c r="CA89"/>
  <c r="BZ89"/>
  <c r="BU89"/>
  <c r="AA89"/>
  <c r="AB89"/>
  <c r="Z89"/>
  <c r="AD89" l="1"/>
  <c r="AC89"/>
  <c r="AE89"/>
  <c r="CB88"/>
  <c r="CA88"/>
  <c r="BZ88"/>
  <c r="BU88"/>
  <c r="AA88"/>
  <c r="AB88"/>
  <c r="Z88"/>
  <c r="AC88" l="1"/>
  <c r="AD88"/>
  <c r="AE88"/>
  <c r="CB87"/>
  <c r="CA87"/>
  <c r="BZ87"/>
  <c r="BU87"/>
  <c r="AA87"/>
  <c r="AB87"/>
  <c r="Z87"/>
  <c r="AD87" l="1"/>
  <c r="AC87"/>
  <c r="AE87"/>
  <c r="CB86"/>
  <c r="CA86"/>
  <c r="BZ86"/>
  <c r="BU86"/>
  <c r="AA86"/>
  <c r="AB86"/>
  <c r="Z86"/>
  <c r="AD86" l="1"/>
  <c r="AC86"/>
  <c r="AE86"/>
  <c r="CB85"/>
  <c r="CA85"/>
  <c r="BZ85"/>
  <c r="BU85"/>
  <c r="AA85"/>
  <c r="AB85"/>
  <c r="Z85"/>
  <c r="AC85" l="1"/>
  <c r="AD85"/>
  <c r="AE85"/>
  <c r="CB84"/>
  <c r="CA84"/>
  <c r="BZ84"/>
  <c r="BU84"/>
  <c r="AA84"/>
  <c r="AB84"/>
  <c r="Z84"/>
  <c r="AD84" l="1"/>
  <c r="AC84"/>
  <c r="AE84"/>
  <c r="AX83"/>
  <c r="AW83"/>
  <c r="AV83"/>
  <c r="AU83"/>
  <c r="AT83"/>
  <c r="AS83"/>
  <c r="AR83"/>
  <c r="AQ83"/>
  <c r="AP83"/>
  <c r="AO83"/>
  <c r="AN83"/>
  <c r="AM83"/>
  <c r="AL83"/>
  <c r="AK83"/>
  <c r="AJ83"/>
  <c r="AI83"/>
  <c r="AX82"/>
  <c r="AX124" s="1"/>
  <c r="AX149" s="1"/>
  <c r="AX165" s="1"/>
  <c r="AW82"/>
  <c r="AW124" s="1"/>
  <c r="AW149" s="1"/>
  <c r="AW165" s="1"/>
  <c r="AV82"/>
  <c r="AV124" s="1"/>
  <c r="AV149" s="1"/>
  <c r="AV165" s="1"/>
  <c r="AU82"/>
  <c r="AU124" s="1"/>
  <c r="AU149" s="1"/>
  <c r="AU165" s="1"/>
  <c r="AT82"/>
  <c r="AT124" s="1"/>
  <c r="AT149" s="1"/>
  <c r="AT165" s="1"/>
  <c r="AS82"/>
  <c r="AS124" s="1"/>
  <c r="AS149" s="1"/>
  <c r="AS165" s="1"/>
  <c r="AR82"/>
  <c r="AR124" s="1"/>
  <c r="AR149" s="1"/>
  <c r="AR165" s="1"/>
  <c r="AQ82"/>
  <c r="AQ124" s="1"/>
  <c r="AQ149" s="1"/>
  <c r="AQ165" s="1"/>
  <c r="AP82"/>
  <c r="AP124" s="1"/>
  <c r="AP149" s="1"/>
  <c r="AP165" s="1"/>
  <c r="AO82"/>
  <c r="AO124" s="1"/>
  <c r="AO149" s="1"/>
  <c r="AO165" s="1"/>
  <c r="AN82"/>
  <c r="AN124" s="1"/>
  <c r="AN149" s="1"/>
  <c r="AN165" s="1"/>
  <c r="AM82"/>
  <c r="AM124" s="1"/>
  <c r="AM149" s="1"/>
  <c r="AM165" s="1"/>
  <c r="AL82"/>
  <c r="AL124" s="1"/>
  <c r="AL149" s="1"/>
  <c r="AL165" s="1"/>
  <c r="AK82"/>
  <c r="AK124" s="1"/>
  <c r="AK149" s="1"/>
  <c r="AK165" s="1"/>
  <c r="AJ82"/>
  <c r="AJ124" s="1"/>
  <c r="AJ149" s="1"/>
  <c r="AJ165" s="1"/>
  <c r="AI82"/>
  <c r="AI124" s="1"/>
  <c r="AI149" s="1"/>
  <c r="AI165" s="1"/>
  <c r="CB66"/>
  <c r="CA66"/>
  <c r="BZ66"/>
  <c r="BU66"/>
  <c r="AA66"/>
  <c r="AB66"/>
  <c r="Z66"/>
  <c r="S65" i="7" l="1"/>
  <c r="AD66" i="5"/>
  <c r="T65" i="7"/>
  <c r="AE66" i="5"/>
  <c r="AC66"/>
  <c r="B242" s="1"/>
  <c r="C202" i="9" s="1"/>
  <c r="U65" i="7"/>
  <c r="A242" i="5"/>
  <c r="B202" i="9" s="1"/>
  <c r="V66" i="5"/>
  <c r="V65" i="7" l="1"/>
  <c r="B65"/>
  <c r="O46" i="6"/>
  <c r="P46" s="1"/>
  <c r="O45"/>
  <c r="P45" s="1"/>
  <c r="O44"/>
  <c r="P44" s="1"/>
  <c r="O43"/>
  <c r="P43" s="1"/>
  <c r="O42"/>
  <c r="O41"/>
  <c r="P41" s="1"/>
  <c r="O40"/>
  <c r="P40" s="1"/>
  <c r="O39"/>
  <c r="F242" i="5"/>
  <c r="F249" s="1"/>
  <c r="B23" i="8" s="1"/>
  <c r="O38" i="6"/>
  <c r="O6"/>
  <c r="O7"/>
  <c r="O8"/>
  <c r="O9"/>
  <c r="O10"/>
  <c r="P10" s="1"/>
  <c r="O11"/>
  <c r="P11" s="1"/>
  <c r="O12"/>
  <c r="P12" s="1"/>
  <c r="O13"/>
  <c r="P13" s="1"/>
  <c r="O14"/>
  <c r="P14" s="1"/>
  <c r="O15"/>
  <c r="P15" s="1"/>
  <c r="O16"/>
  <c r="P16" s="1"/>
  <c r="O17"/>
  <c r="P17" s="1"/>
  <c r="O18"/>
  <c r="P18" s="1"/>
  <c r="O19"/>
  <c r="P19" s="1"/>
  <c r="O20"/>
  <c r="P20" s="1"/>
  <c r="O21"/>
  <c r="P21" s="1"/>
  <c r="O22"/>
  <c r="P22" s="1"/>
  <c r="O23"/>
  <c r="P23" s="1"/>
  <c r="O24"/>
  <c r="P24" s="1"/>
  <c r="O25"/>
  <c r="P25" s="1"/>
  <c r="O26"/>
  <c r="P26" s="1"/>
  <c r="O27"/>
  <c r="P27" s="1"/>
  <c r="O28"/>
  <c r="P28" s="1"/>
  <c r="O29"/>
  <c r="P29" s="1"/>
  <c r="O30"/>
  <c r="P30" s="1"/>
  <c r="O31"/>
  <c r="P31" s="1"/>
  <c r="O32"/>
  <c r="P32" s="1"/>
  <c r="O33"/>
  <c r="P33" s="1"/>
  <c r="O34"/>
  <c r="P34" s="1"/>
  <c r="O35"/>
  <c r="P35" s="1"/>
  <c r="O36"/>
  <c r="P36" s="1"/>
  <c r="O37"/>
  <c r="P37" s="1"/>
  <c r="O47"/>
  <c r="P47" s="1"/>
  <c r="O48"/>
  <c r="P48" s="1"/>
  <c r="O49"/>
  <c r="P49" s="1"/>
  <c r="O50"/>
  <c r="P50" s="1"/>
  <c r="O51"/>
  <c r="P51" s="1"/>
  <c r="O52"/>
  <c r="P52" s="1"/>
  <c r="O53"/>
  <c r="P53" s="1"/>
  <c r="O54"/>
  <c r="O55"/>
  <c r="P55" s="1"/>
  <c r="O56"/>
  <c r="P56" s="1"/>
  <c r="O57"/>
  <c r="P57" s="1"/>
  <c r="O58"/>
  <c r="P58" s="1"/>
  <c r="O59"/>
  <c r="P59" s="1"/>
  <c r="O60"/>
  <c r="P60" s="1"/>
  <c r="O61"/>
  <c r="P61" s="1"/>
  <c r="O62"/>
  <c r="P62" s="1"/>
  <c r="O63"/>
  <c r="P63" s="1"/>
  <c r="O64"/>
  <c r="P64" s="1"/>
  <c r="O65"/>
  <c r="P65" s="1"/>
  <c r="O66"/>
  <c r="P66" s="1"/>
  <c r="O67"/>
  <c r="P67" s="1"/>
  <c r="O68"/>
  <c r="P68" s="1"/>
  <c r="O69"/>
  <c r="P69" s="1"/>
  <c r="C65" i="7"/>
  <c r="G242" i="5"/>
  <c r="G249" s="1"/>
  <c r="C23" i="8" s="1"/>
  <c r="D65" i="7"/>
  <c r="H242" i="5"/>
  <c r="H249" s="1"/>
  <c r="D23" i="8" s="1"/>
  <c r="E65" i="7"/>
  <c r="I242" i="5"/>
  <c r="I249" s="1"/>
  <c r="E23" i="8" s="1"/>
  <c r="F65" i="7"/>
  <c r="J242" i="5"/>
  <c r="J249" s="1"/>
  <c r="F23" i="8" s="1"/>
  <c r="AN66" i="5"/>
  <c r="AN73" s="1"/>
  <c r="F10" i="8" s="1"/>
  <c r="G65" i="7"/>
  <c r="K242" i="5"/>
  <c r="K249" s="1"/>
  <c r="G23" i="8" s="1"/>
  <c r="AO66" i="5"/>
  <c r="AO73" s="1"/>
  <c r="G10" i="8" s="1"/>
  <c r="H65" i="7"/>
  <c r="L242" i="5"/>
  <c r="L249" s="1"/>
  <c r="H23" i="8" s="1"/>
  <c r="I65" i="7"/>
  <c r="M242" i="5"/>
  <c r="M249" s="1"/>
  <c r="I23" i="8" s="1"/>
  <c r="AQ66" i="5"/>
  <c r="AQ73" s="1"/>
  <c r="I10" i="8" s="1"/>
  <c r="J65" i="7"/>
  <c r="N242" i="5"/>
  <c r="N249" s="1"/>
  <c r="J23" i="8" s="1"/>
  <c r="K65" i="7"/>
  <c r="O242" i="5"/>
  <c r="O249" s="1"/>
  <c r="K23" i="8" s="1"/>
  <c r="L65" i="7"/>
  <c r="P242" i="5"/>
  <c r="P249" s="1"/>
  <c r="L23" i="8" s="1"/>
  <c r="M65" i="7"/>
  <c r="Q242" i="5"/>
  <c r="Q249" s="1"/>
  <c r="M23" i="8" s="1"/>
  <c r="N65" i="7"/>
  <c r="R242" i="5"/>
  <c r="R249" s="1"/>
  <c r="N23" i="8" s="1"/>
  <c r="AV66" i="5"/>
  <c r="AV73" s="1"/>
  <c r="N10" i="8" s="1"/>
  <c r="O65" i="7"/>
  <c r="S242" i="5"/>
  <c r="S249" s="1"/>
  <c r="O23" i="8" s="1"/>
  <c r="AW66" i="5"/>
  <c r="AW73" s="1"/>
  <c r="O10" i="8" s="1"/>
  <c r="P65" i="7"/>
  <c r="T242" i="5"/>
  <c r="T249" s="1"/>
  <c r="P23" i="8" s="1"/>
  <c r="V114" i="5"/>
  <c r="V140" s="1"/>
  <c r="V157" s="1"/>
  <c r="V169" s="1"/>
  <c r="V178" s="1"/>
  <c r="D66"/>
  <c r="D114" s="1"/>
  <c r="D140" s="1"/>
  <c r="D157" s="1"/>
  <c r="D169" s="1"/>
  <c r="D178" s="1"/>
  <c r="CB65"/>
  <c r="CA65"/>
  <c r="BZ65"/>
  <c r="BU65"/>
  <c r="AB65"/>
  <c r="Z65"/>
  <c r="AA65"/>
  <c r="S64" i="7" l="1"/>
  <c r="AD65" i="5"/>
  <c r="T64" i="7"/>
  <c r="AE65" i="5"/>
  <c r="AC65"/>
  <c r="B241" s="1"/>
  <c r="C201" i="9" s="1"/>
  <c r="U64" i="7"/>
  <c r="A241" i="5"/>
  <c r="B201" i="9" s="1"/>
  <c r="O70" i="6"/>
  <c r="V65" i="5"/>
  <c r="V64" i="7" l="1"/>
  <c r="AI65" i="5"/>
  <c r="B64" i="7"/>
  <c r="F241" i="5"/>
  <c r="C64" i="7"/>
  <c r="G241" i="5"/>
  <c r="AK65"/>
  <c r="D64" i="7"/>
  <c r="H241" i="5"/>
  <c r="E64" i="7"/>
  <c r="I241" i="5"/>
  <c r="AM65"/>
  <c r="F64" i="7"/>
  <c r="J241" i="5"/>
  <c r="G64" i="7"/>
  <c r="K241" i="5"/>
  <c r="AO65"/>
  <c r="H64" i="7"/>
  <c r="L241" i="5"/>
  <c r="I64" i="7"/>
  <c r="M241" i="5"/>
  <c r="AQ65"/>
  <c r="J64" i="7"/>
  <c r="N241" i="5"/>
  <c r="AR65"/>
  <c r="K64" i="7"/>
  <c r="O241" i="5"/>
  <c r="L64" i="7"/>
  <c r="P241" i="5"/>
  <c r="M64" i="7"/>
  <c r="Q241" i="5"/>
  <c r="N64" i="7"/>
  <c r="R241" i="5"/>
  <c r="O64" i="7"/>
  <c r="S241" i="5"/>
  <c r="AW65"/>
  <c r="P64" i="7"/>
  <c r="T241" i="5"/>
  <c r="V113"/>
  <c r="V139" s="1"/>
  <c r="V156" s="1"/>
  <c r="V168" s="1"/>
  <c r="D65"/>
  <c r="D113" s="1"/>
  <c r="D139" s="1"/>
  <c r="D156" s="1"/>
  <c r="D168" s="1"/>
  <c r="CB64"/>
  <c r="CA64"/>
  <c r="BZ64"/>
  <c r="BU64"/>
  <c r="AA64"/>
  <c r="AB64"/>
  <c r="Z64"/>
  <c r="S63" i="7" l="1"/>
  <c r="AD64" i="5"/>
  <c r="T63" i="7"/>
  <c r="AE64" i="5"/>
  <c r="AC64"/>
  <c r="B240" s="1"/>
  <c r="C200" i="9" s="1"/>
  <c r="U63" i="7"/>
  <c r="A240" i="5"/>
  <c r="B200" i="9" s="1"/>
  <c r="V64" i="5"/>
  <c r="V63" i="7" l="1"/>
  <c r="B63"/>
  <c r="F240" i="5"/>
  <c r="F248" s="1"/>
  <c r="B22" i="8" s="1"/>
  <c r="M46" i="6"/>
  <c r="N46" s="1"/>
  <c r="M45"/>
  <c r="N45" s="1"/>
  <c r="M44"/>
  <c r="N44" s="1"/>
  <c r="M43"/>
  <c r="N43" s="1"/>
  <c r="M42"/>
  <c r="M41"/>
  <c r="M40"/>
  <c r="M39"/>
  <c r="M47"/>
  <c r="N47" s="1"/>
  <c r="M48"/>
  <c r="N48" s="1"/>
  <c r="M49"/>
  <c r="N49" s="1"/>
  <c r="M50"/>
  <c r="N50" s="1"/>
  <c r="M51"/>
  <c r="N51" s="1"/>
  <c r="M52"/>
  <c r="N52" s="1"/>
  <c r="M53"/>
  <c r="N53" s="1"/>
  <c r="M54"/>
  <c r="M55"/>
  <c r="N55" s="1"/>
  <c r="M56"/>
  <c r="N56" s="1"/>
  <c r="M57"/>
  <c r="N57" s="1"/>
  <c r="M58"/>
  <c r="N58" s="1"/>
  <c r="M59"/>
  <c r="M60"/>
  <c r="N60" s="1"/>
  <c r="M61"/>
  <c r="N61" s="1"/>
  <c r="M62"/>
  <c r="N62" s="1"/>
  <c r="M63"/>
  <c r="N63" s="1"/>
  <c r="M64"/>
  <c r="N64" s="1"/>
  <c r="M65"/>
  <c r="N65" s="1"/>
  <c r="M66"/>
  <c r="N66" s="1"/>
  <c r="M67"/>
  <c r="N67" s="1"/>
  <c r="M68"/>
  <c r="N68" s="1"/>
  <c r="M69"/>
  <c r="N69" s="1"/>
  <c r="M6"/>
  <c r="M7"/>
  <c r="M8"/>
  <c r="M9"/>
  <c r="M10"/>
  <c r="N10" s="1"/>
  <c r="M11"/>
  <c r="N11" s="1"/>
  <c r="M12"/>
  <c r="N12" s="1"/>
  <c r="M13"/>
  <c r="N13" s="1"/>
  <c r="M14"/>
  <c r="N14" s="1"/>
  <c r="M15"/>
  <c r="N15" s="1"/>
  <c r="M16"/>
  <c r="N16" s="1"/>
  <c r="M17"/>
  <c r="N17" s="1"/>
  <c r="M18"/>
  <c r="N18" s="1"/>
  <c r="M19"/>
  <c r="N19" s="1"/>
  <c r="M20"/>
  <c r="N20" s="1"/>
  <c r="M21"/>
  <c r="N21" s="1"/>
  <c r="M22"/>
  <c r="N22" s="1"/>
  <c r="M23"/>
  <c r="N23" s="1"/>
  <c r="M24"/>
  <c r="N24" s="1"/>
  <c r="M25"/>
  <c r="N25" s="1"/>
  <c r="M26"/>
  <c r="N26" s="1"/>
  <c r="M27"/>
  <c r="N27" s="1"/>
  <c r="M28"/>
  <c r="N28" s="1"/>
  <c r="M29"/>
  <c r="N29" s="1"/>
  <c r="M30"/>
  <c r="N30" s="1"/>
  <c r="M31"/>
  <c r="N31" s="1"/>
  <c r="M32"/>
  <c r="N32" s="1"/>
  <c r="M33"/>
  <c r="N33" s="1"/>
  <c r="M34"/>
  <c r="N34" s="1"/>
  <c r="M35"/>
  <c r="N35" s="1"/>
  <c r="M36"/>
  <c r="N36" s="1"/>
  <c r="M37"/>
  <c r="N37" s="1"/>
  <c r="M38"/>
  <c r="C63" i="7"/>
  <c r="G240" i="5"/>
  <c r="G248" s="1"/>
  <c r="C22" i="8" s="1"/>
  <c r="D63" i="7"/>
  <c r="H240" i="5"/>
  <c r="H248" s="1"/>
  <c r="D22" i="8" s="1"/>
  <c r="E63" i="7"/>
  <c r="I240" i="5"/>
  <c r="I248" s="1"/>
  <c r="E22" i="8" s="1"/>
  <c r="F63" i="7"/>
  <c r="J240" i="5"/>
  <c r="J248" s="1"/>
  <c r="F22" i="8" s="1"/>
  <c r="AN64" i="5"/>
  <c r="G63" i="7"/>
  <c r="K240" i="5"/>
  <c r="K248" s="1"/>
  <c r="G22" i="8" s="1"/>
  <c r="AO64" i="5"/>
  <c r="AO72" s="1"/>
  <c r="G9" i="8" s="1"/>
  <c r="H63" i="7"/>
  <c r="L240" i="5"/>
  <c r="L248" s="1"/>
  <c r="H22" i="8" s="1"/>
  <c r="I63" i="7"/>
  <c r="M240" i="5"/>
  <c r="M248" s="1"/>
  <c r="I22" i="8" s="1"/>
  <c r="J63" i="7"/>
  <c r="N240" i="5"/>
  <c r="N248" s="1"/>
  <c r="J22" i="8" s="1"/>
  <c r="K63" i="7"/>
  <c r="O240" i="5"/>
  <c r="O248" s="1"/>
  <c r="K22" i="8" s="1"/>
  <c r="L63" i="7"/>
  <c r="P240" i="5"/>
  <c r="P248" s="1"/>
  <c r="L22" i="8" s="1"/>
  <c r="M63" i="7"/>
  <c r="Q240" i="5"/>
  <c r="Q248" s="1"/>
  <c r="M22" i="8" s="1"/>
  <c r="N63" i="7"/>
  <c r="R240" i="5"/>
  <c r="R248" s="1"/>
  <c r="N22" i="8" s="1"/>
  <c r="AV64" i="5"/>
  <c r="O63" i="7"/>
  <c r="S240" i="5"/>
  <c r="S248" s="1"/>
  <c r="O22" i="8" s="1"/>
  <c r="P63" i="7"/>
  <c r="T240" i="5"/>
  <c r="T248" s="1"/>
  <c r="P22" i="8" s="1"/>
  <c r="V112" i="5"/>
  <c r="V138" s="1"/>
  <c r="V155" s="1"/>
  <c r="V167" s="1"/>
  <c r="D64"/>
  <c r="D112" s="1"/>
  <c r="D138" s="1"/>
  <c r="D155" s="1"/>
  <c r="D167" s="1"/>
  <c r="CB63"/>
  <c r="CA63"/>
  <c r="BZ63"/>
  <c r="BU63"/>
  <c r="AA63"/>
  <c r="AB63"/>
  <c r="Z63"/>
  <c r="S62" i="7" l="1"/>
  <c r="AD63" i="5"/>
  <c r="T62" i="7"/>
  <c r="AE63" i="5"/>
  <c r="AC63"/>
  <c r="B239" s="1"/>
  <c r="C199" i="9" s="1"/>
  <c r="U62" i="7"/>
  <c r="A239" i="5"/>
  <c r="B199" i="9" s="1"/>
  <c r="M70" i="6"/>
  <c r="V63" i="5"/>
  <c r="V62" i="7" l="1"/>
  <c r="B62"/>
  <c r="F239" i="5"/>
  <c r="C62" i="7"/>
  <c r="G239" i="5"/>
  <c r="D62" i="7"/>
  <c r="H239" i="5"/>
  <c r="E62" i="7"/>
  <c r="I239" i="5"/>
  <c r="F62" i="7"/>
  <c r="J239" i="5"/>
  <c r="G62" i="7"/>
  <c r="K239" i="5"/>
  <c r="AO63"/>
  <c r="H62" i="7"/>
  <c r="L239" i="5"/>
  <c r="I62" i="7"/>
  <c r="M239" i="5"/>
  <c r="J62" i="7"/>
  <c r="N239" i="5"/>
  <c r="K62" i="7"/>
  <c r="O239" i="5"/>
  <c r="L62" i="7"/>
  <c r="P239" i="5"/>
  <c r="M62" i="7"/>
  <c r="Q239" i="5"/>
  <c r="N62" i="7"/>
  <c r="R239" i="5"/>
  <c r="O62" i="7"/>
  <c r="S239" i="5"/>
  <c r="AW63"/>
  <c r="P62" i="7"/>
  <c r="T239" i="5"/>
  <c r="V111"/>
  <c r="V137" s="1"/>
  <c r="V154" s="1"/>
  <c r="D63"/>
  <c r="D111" s="1"/>
  <c r="D137" s="1"/>
  <c r="D154" s="1"/>
  <c r="CB62"/>
  <c r="CA62"/>
  <c r="BZ62"/>
  <c r="BU62"/>
  <c r="AB62"/>
  <c r="AA62"/>
  <c r="Z62"/>
  <c r="S61" i="7" l="1"/>
  <c r="AD62" i="5"/>
  <c r="T61" i="7"/>
  <c r="AE62" i="5"/>
  <c r="AC62"/>
  <c r="B238" s="1"/>
  <c r="C198" i="9" s="1"/>
  <c r="U61" i="7"/>
  <c r="A238" i="5"/>
  <c r="B198" i="9" s="1"/>
  <c r="V62" i="5"/>
  <c r="V61" i="7" l="1"/>
  <c r="AI62" i="5"/>
  <c r="B61" i="7"/>
  <c r="F238" i="5"/>
  <c r="AJ62"/>
  <c r="C61" i="7"/>
  <c r="G238" i="5"/>
  <c r="AK62"/>
  <c r="D61" i="7"/>
  <c r="H238" i="5"/>
  <c r="AL62"/>
  <c r="E61" i="7"/>
  <c r="I238" i="5"/>
  <c r="AM62"/>
  <c r="F61" i="7"/>
  <c r="J238" i="5"/>
  <c r="AN62"/>
  <c r="G61" i="7"/>
  <c r="K238" i="5"/>
  <c r="AO62"/>
  <c r="H61" i="7"/>
  <c r="L238" i="5"/>
  <c r="AP62"/>
  <c r="I61" i="7"/>
  <c r="M238" i="5"/>
  <c r="AQ62"/>
  <c r="J61" i="7"/>
  <c r="N238" i="5"/>
  <c r="AR62"/>
  <c r="K61" i="7"/>
  <c r="O238" i="5"/>
  <c r="AS62"/>
  <c r="L61" i="7"/>
  <c r="P238" i="5"/>
  <c r="AT62"/>
  <c r="M61" i="7"/>
  <c r="Q238" i="5"/>
  <c r="AU62"/>
  <c r="N61" i="7"/>
  <c r="R238" i="5"/>
  <c r="AV62"/>
  <c r="O61" i="7"/>
  <c r="S238" i="5"/>
  <c r="AW62"/>
  <c r="P61" i="7"/>
  <c r="T238" i="5"/>
  <c r="AX62"/>
  <c r="V110"/>
  <c r="V136" s="1"/>
  <c r="V153" s="1"/>
  <c r="D62"/>
  <c r="D110" s="1"/>
  <c r="D136" s="1"/>
  <c r="D153" s="1"/>
  <c r="CB61"/>
  <c r="CA61"/>
  <c r="BZ61"/>
  <c r="BU61"/>
  <c r="AB61"/>
  <c r="Z61"/>
  <c r="AA61"/>
  <c r="S60" i="7" l="1"/>
  <c r="AD61" i="5"/>
  <c r="T60" i="7"/>
  <c r="AE61" i="5"/>
  <c r="AC61"/>
  <c r="B237" s="1"/>
  <c r="C197" i="9" s="1"/>
  <c r="U60" i="7"/>
  <c r="A237" i="5"/>
  <c r="B197" i="9" s="1"/>
  <c r="V61" i="5"/>
  <c r="V60" i="7" l="1"/>
  <c r="B60"/>
  <c r="F237" i="5"/>
  <c r="AJ61"/>
  <c r="C60" i="7"/>
  <c r="G237" i="5"/>
  <c r="D60" i="7"/>
  <c r="H237" i="5"/>
  <c r="AL61"/>
  <c r="E60" i="7"/>
  <c r="I237" i="5"/>
  <c r="AM61"/>
  <c r="F60" i="7"/>
  <c r="J237" i="5"/>
  <c r="AN61"/>
  <c r="G60" i="7"/>
  <c r="K237" i="5"/>
  <c r="AO61"/>
  <c r="H60" i="7"/>
  <c r="L237" i="5"/>
  <c r="AP61"/>
  <c r="I60" i="7"/>
  <c r="M237" i="5"/>
  <c r="AQ61"/>
  <c r="J60" i="7"/>
  <c r="N237" i="5"/>
  <c r="K60" i="7"/>
  <c r="O237" i="5"/>
  <c r="L60" i="7"/>
  <c r="P237" i="5"/>
  <c r="AT61"/>
  <c r="M60" i="7"/>
  <c r="Q237" i="5"/>
  <c r="AU61"/>
  <c r="N60" i="7"/>
  <c r="R237" i="5"/>
  <c r="AV61"/>
  <c r="O60" i="7"/>
  <c r="S237" i="5"/>
  <c r="P60" i="7"/>
  <c r="T237" i="5"/>
  <c r="V109"/>
  <c r="V135" s="1"/>
  <c r="V152" s="1"/>
  <c r="D61"/>
  <c r="D109" s="1"/>
  <c r="D135" s="1"/>
  <c r="D152" s="1"/>
  <c r="CB60"/>
  <c r="CA60"/>
  <c r="BZ60"/>
  <c r="BU60"/>
  <c r="AB60"/>
  <c r="Z60"/>
  <c r="AA60"/>
  <c r="S59" i="7" l="1"/>
  <c r="AD60" i="5"/>
  <c r="T59" i="7"/>
  <c r="AE60" i="5"/>
  <c r="AC60"/>
  <c r="B236" s="1"/>
  <c r="C196" i="9" s="1"/>
  <c r="U59" i="7"/>
  <c r="A236" i="5"/>
  <c r="B196" i="9" s="1"/>
  <c r="V60" i="5"/>
  <c r="V59" i="7" l="1"/>
  <c r="B59"/>
  <c r="K46" i="6"/>
  <c r="K45"/>
  <c r="L45" s="1"/>
  <c r="K44"/>
  <c r="L44" s="1"/>
  <c r="K43"/>
  <c r="K42"/>
  <c r="K41"/>
  <c r="K40"/>
  <c r="K39"/>
  <c r="F236" i="5"/>
  <c r="F247" s="1"/>
  <c r="B21" i="8" s="1"/>
  <c r="K6" i="6"/>
  <c r="K7"/>
  <c r="K8"/>
  <c r="K9"/>
  <c r="K10"/>
  <c r="L10" s="1"/>
  <c r="K11"/>
  <c r="L11" s="1"/>
  <c r="K12"/>
  <c r="L12" s="1"/>
  <c r="K13"/>
  <c r="L13" s="1"/>
  <c r="K14"/>
  <c r="L14" s="1"/>
  <c r="K15"/>
  <c r="L15" s="1"/>
  <c r="K16"/>
  <c r="L16" s="1"/>
  <c r="K17"/>
  <c r="L17" s="1"/>
  <c r="K18"/>
  <c r="L18" s="1"/>
  <c r="K19"/>
  <c r="L19" s="1"/>
  <c r="K20"/>
  <c r="L20" s="1"/>
  <c r="K21"/>
  <c r="L21" s="1"/>
  <c r="K22"/>
  <c r="L22" s="1"/>
  <c r="K23"/>
  <c r="L23" s="1"/>
  <c r="K24"/>
  <c r="L24" s="1"/>
  <c r="K25"/>
  <c r="K26"/>
  <c r="L26" s="1"/>
  <c r="K27"/>
  <c r="L27" s="1"/>
  <c r="K28"/>
  <c r="L28" s="1"/>
  <c r="K29"/>
  <c r="L29" s="1"/>
  <c r="K30"/>
  <c r="L30" s="1"/>
  <c r="K31"/>
  <c r="L31" s="1"/>
  <c r="K32"/>
  <c r="L32" s="1"/>
  <c r="K33"/>
  <c r="L33" s="1"/>
  <c r="K34"/>
  <c r="L34" s="1"/>
  <c r="K35"/>
  <c r="L35" s="1"/>
  <c r="K36"/>
  <c r="L36" s="1"/>
  <c r="K37"/>
  <c r="L37" s="1"/>
  <c r="K38"/>
  <c r="K47"/>
  <c r="L47" s="1"/>
  <c r="K48"/>
  <c r="L48" s="1"/>
  <c r="K49"/>
  <c r="L49" s="1"/>
  <c r="K50"/>
  <c r="L50" s="1"/>
  <c r="K51"/>
  <c r="L51" s="1"/>
  <c r="K52"/>
  <c r="K53"/>
  <c r="L53" s="1"/>
  <c r="K54"/>
  <c r="K55"/>
  <c r="L55" s="1"/>
  <c r="K56"/>
  <c r="L56" s="1"/>
  <c r="K57"/>
  <c r="L57" s="1"/>
  <c r="K58"/>
  <c r="L58" s="1"/>
  <c r="K59"/>
  <c r="K60"/>
  <c r="L60" s="1"/>
  <c r="K61"/>
  <c r="L61" s="1"/>
  <c r="K62"/>
  <c r="L62" s="1"/>
  <c r="K63"/>
  <c r="L63" s="1"/>
  <c r="K64"/>
  <c r="L64" s="1"/>
  <c r="K65"/>
  <c r="L65" s="1"/>
  <c r="K66"/>
  <c r="L66" s="1"/>
  <c r="K67"/>
  <c r="L67" s="1"/>
  <c r="K68"/>
  <c r="L68" s="1"/>
  <c r="K69"/>
  <c r="L69" s="1"/>
  <c r="C59" i="7"/>
  <c r="G236" i="5"/>
  <c r="G247" s="1"/>
  <c r="C21" i="8" s="1"/>
  <c r="D59" i="7"/>
  <c r="H236" i="5"/>
  <c r="H247" s="1"/>
  <c r="D21" i="8" s="1"/>
  <c r="E59" i="7"/>
  <c r="I236" i="5"/>
  <c r="I247" s="1"/>
  <c r="E21" i="8" s="1"/>
  <c r="F59" i="7"/>
  <c r="J236" i="5"/>
  <c r="J247" s="1"/>
  <c r="F21" i="8" s="1"/>
  <c r="AN60" i="5"/>
  <c r="G59" i="7"/>
  <c r="K236" i="5"/>
  <c r="K247" s="1"/>
  <c r="G21" i="8" s="1"/>
  <c r="AO60" i="5"/>
  <c r="AO71" s="1"/>
  <c r="G8" i="8" s="1"/>
  <c r="H59" i="7"/>
  <c r="L236" i="5"/>
  <c r="L247" s="1"/>
  <c r="H21" i="8" s="1"/>
  <c r="I59" i="7"/>
  <c r="M236" i="5"/>
  <c r="M247" s="1"/>
  <c r="I21" i="8" s="1"/>
  <c r="J59" i="7"/>
  <c r="N236" i="5"/>
  <c r="N247" s="1"/>
  <c r="J21" i="8" s="1"/>
  <c r="K59" i="7"/>
  <c r="O236" i="5"/>
  <c r="O247" s="1"/>
  <c r="K21" i="8" s="1"/>
  <c r="L59" i="7"/>
  <c r="P236" i="5"/>
  <c r="P247" s="1"/>
  <c r="L21" i="8" s="1"/>
  <c r="M59" i="7"/>
  <c r="Q236" i="5"/>
  <c r="Q247" s="1"/>
  <c r="M21" i="8" s="1"/>
  <c r="N59" i="7"/>
  <c r="R236" i="5"/>
  <c r="R247" s="1"/>
  <c r="N21" i="8" s="1"/>
  <c r="O59" i="7"/>
  <c r="S236" i="5"/>
  <c r="S247" s="1"/>
  <c r="O21" i="8" s="1"/>
  <c r="P59" i="7"/>
  <c r="T236" i="5"/>
  <c r="T247" s="1"/>
  <c r="P21" i="8" s="1"/>
  <c r="V108" i="5"/>
  <c r="V134" s="1"/>
  <c r="V151" s="1"/>
  <c r="D60"/>
  <c r="D108" s="1"/>
  <c r="D134" s="1"/>
  <c r="D151" s="1"/>
  <c r="CB59"/>
  <c r="CA59"/>
  <c r="BZ59"/>
  <c r="BU59"/>
  <c r="AB59"/>
  <c r="AA59"/>
  <c r="Z59"/>
  <c r="S58" i="7" l="1"/>
  <c r="AD59" i="5"/>
  <c r="T58" i="7"/>
  <c r="AE59" i="5"/>
  <c r="AC59"/>
  <c r="B235" s="1"/>
  <c r="C195" i="9" s="1"/>
  <c r="U58" i="7"/>
  <c r="A235" i="5"/>
  <c r="B195" i="9" s="1"/>
  <c r="K70" i="6"/>
  <c r="V59" i="5"/>
  <c r="V58" i="7" l="1"/>
  <c r="B58"/>
  <c r="F235" i="5"/>
  <c r="C58" i="7"/>
  <c r="G235" i="5"/>
  <c r="AK59"/>
  <c r="D58" i="7"/>
  <c r="H235" i="5"/>
  <c r="AL59"/>
  <c r="E58" i="7"/>
  <c r="I235" i="5"/>
  <c r="F58" i="7"/>
  <c r="J235" i="5"/>
  <c r="G58" i="7"/>
  <c r="K235" i="5"/>
  <c r="AO59"/>
  <c r="H58" i="7"/>
  <c r="L235" i="5"/>
  <c r="AP59"/>
  <c r="I58" i="7"/>
  <c r="M235" i="5"/>
  <c r="J58" i="7"/>
  <c r="N235" i="5"/>
  <c r="K58" i="7"/>
  <c r="O235" i="5"/>
  <c r="AS59"/>
  <c r="L58" i="7"/>
  <c r="P235" i="5"/>
  <c r="AT59"/>
  <c r="M58" i="7"/>
  <c r="Q235" i="5"/>
  <c r="N58" i="7"/>
  <c r="R235" i="5"/>
  <c r="AV59"/>
  <c r="O58" i="7"/>
  <c r="S235" i="5"/>
  <c r="AW59"/>
  <c r="P58" i="7"/>
  <c r="T235" i="5"/>
  <c r="V107"/>
  <c r="V133" s="1"/>
  <c r="D59"/>
  <c r="D107" s="1"/>
  <c r="D133" s="1"/>
  <c r="CB58"/>
  <c r="CA58"/>
  <c r="BZ58"/>
  <c r="BU58"/>
  <c r="AA58"/>
  <c r="AB58"/>
  <c r="Z58"/>
  <c r="S57" i="7" l="1"/>
  <c r="AD58" i="5"/>
  <c r="T57" i="7"/>
  <c r="AE58" i="5"/>
  <c r="AC58"/>
  <c r="B234" s="1"/>
  <c r="C194" i="9" s="1"/>
  <c r="U57" i="7"/>
  <c r="A234" i="5"/>
  <c r="B194" i="9" s="1"/>
  <c r="V58" i="5"/>
  <c r="V57" i="7" l="1"/>
  <c r="B57"/>
  <c r="F234" i="5"/>
  <c r="AJ58"/>
  <c r="C57" i="7"/>
  <c r="G234" i="5"/>
  <c r="D57" i="7"/>
  <c r="H234" i="5"/>
  <c r="E57" i="7"/>
  <c r="I234" i="5"/>
  <c r="F57" i="7"/>
  <c r="J234" i="5"/>
  <c r="G57" i="7"/>
  <c r="K234" i="5"/>
  <c r="AO58"/>
  <c r="H57" i="7"/>
  <c r="L234" i="5"/>
  <c r="I57" i="7"/>
  <c r="M234" i="5"/>
  <c r="J57" i="7"/>
  <c r="N234" i="5"/>
  <c r="K57" i="7"/>
  <c r="O234" i="5"/>
  <c r="L57" i="7"/>
  <c r="P234" i="5"/>
  <c r="M57" i="7"/>
  <c r="Q234" i="5"/>
  <c r="N57" i="7"/>
  <c r="R234" i="5"/>
  <c r="O57" i="7"/>
  <c r="S234" i="5"/>
  <c r="AW58"/>
  <c r="P57" i="7"/>
  <c r="T234" i="5"/>
  <c r="V106"/>
  <c r="V132" s="1"/>
  <c r="D58"/>
  <c r="D106" s="1"/>
  <c r="D132" s="1"/>
  <c r="CB57"/>
  <c r="CA57"/>
  <c r="BZ57"/>
  <c r="BU57"/>
  <c r="AB57"/>
  <c r="Z57"/>
  <c r="AA57"/>
  <c r="S56" i="7" l="1"/>
  <c r="AD57" i="5"/>
  <c r="T56" i="7"/>
  <c r="AE57" i="5"/>
  <c r="AC57"/>
  <c r="B233" s="1"/>
  <c r="C193" i="9" s="1"/>
  <c r="U56" i="7"/>
  <c r="A233" i="5"/>
  <c r="B193" i="9" s="1"/>
  <c r="V57" i="5"/>
  <c r="V56" i="7" l="1"/>
  <c r="AI57" i="5"/>
  <c r="B56" i="7"/>
  <c r="F233" i="5"/>
  <c r="C56" i="7"/>
  <c r="G233" i="5"/>
  <c r="AK57"/>
  <c r="D56" i="7"/>
  <c r="H233" i="5"/>
  <c r="AL57"/>
  <c r="E56" i="7"/>
  <c r="I233" i="5"/>
  <c r="AM57"/>
  <c r="F56" i="7"/>
  <c r="J233" i="5"/>
  <c r="AN57"/>
  <c r="G56" i="7"/>
  <c r="K233" i="5"/>
  <c r="AO57"/>
  <c r="H56" i="7"/>
  <c r="L233" i="5"/>
  <c r="I56" i="7"/>
  <c r="M233" i="5"/>
  <c r="J56" i="7"/>
  <c r="N233" i="5"/>
  <c r="AR57"/>
  <c r="K56" i="7"/>
  <c r="O233" i="5"/>
  <c r="AS57"/>
  <c r="L56" i="7"/>
  <c r="P233" i="5"/>
  <c r="AT57"/>
  <c r="M56" i="7"/>
  <c r="Q233" i="5"/>
  <c r="N56" i="7"/>
  <c r="R233" i="5"/>
  <c r="AV57"/>
  <c r="O56" i="7"/>
  <c r="S233" i="5"/>
  <c r="AW57"/>
  <c r="P56" i="7"/>
  <c r="T233" i="5"/>
  <c r="V105"/>
  <c r="V131" s="1"/>
  <c r="D57"/>
  <c r="D105" s="1"/>
  <c r="D131" s="1"/>
  <c r="CB56"/>
  <c r="CA56"/>
  <c r="BZ56"/>
  <c r="BU56"/>
  <c r="AA56"/>
  <c r="AB56"/>
  <c r="Z56"/>
  <c r="S55" i="7" l="1"/>
  <c r="AD56" i="5"/>
  <c r="T55" i="7"/>
  <c r="AE56" i="5"/>
  <c r="AC56"/>
  <c r="B232" s="1"/>
  <c r="C192" i="9" s="1"/>
  <c r="U55" i="7"/>
  <c r="A232" i="5"/>
  <c r="B192" i="9" s="1"/>
  <c r="V56" i="5"/>
  <c r="V55" i="7" l="1"/>
  <c r="B55"/>
  <c r="F232" i="5"/>
  <c r="C55" i="7"/>
  <c r="G232" i="5"/>
  <c r="D55" i="7"/>
  <c r="H232" i="5"/>
  <c r="AL56"/>
  <c r="E55" i="7"/>
  <c r="I232" i="5"/>
  <c r="F55" i="7"/>
  <c r="J232" i="5"/>
  <c r="G55" i="7"/>
  <c r="K232" i="5"/>
  <c r="AO56"/>
  <c r="H55" i="7"/>
  <c r="L232" i="5"/>
  <c r="I55" i="7"/>
  <c r="M232" i="5"/>
  <c r="J55" i="7"/>
  <c r="N232" i="5"/>
  <c r="K55" i="7"/>
  <c r="O232" i="5"/>
  <c r="L55" i="7"/>
  <c r="P232" i="5"/>
  <c r="M55" i="7"/>
  <c r="Q232" i="5"/>
  <c r="N55" i="7"/>
  <c r="R232" i="5"/>
  <c r="AV56"/>
  <c r="O55" i="7"/>
  <c r="S232" i="5"/>
  <c r="P55" i="7"/>
  <c r="T232" i="5"/>
  <c r="V104"/>
  <c r="V130" s="1"/>
  <c r="D56"/>
  <c r="D104" s="1"/>
  <c r="D130" s="1"/>
  <c r="CB55"/>
  <c r="CA55"/>
  <c r="BZ55"/>
  <c r="BU55"/>
  <c r="AB55"/>
  <c r="Z55"/>
  <c r="AA55"/>
  <c r="S54" i="7" l="1"/>
  <c r="AD55" i="5"/>
  <c r="T54" i="7"/>
  <c r="AE55" i="5"/>
  <c r="AC55"/>
  <c r="B231" s="1"/>
  <c r="C191" i="9" s="1"/>
  <c r="U54" i="7"/>
  <c r="A231" i="5"/>
  <c r="B191" i="9" s="1"/>
  <c r="V55" i="5"/>
  <c r="V54" i="7" l="1"/>
  <c r="AI55" i="5"/>
  <c r="B54" i="7"/>
  <c r="F231" i="5"/>
  <c r="AJ55"/>
  <c r="C54" i="7"/>
  <c r="G231" i="5"/>
  <c r="AK55"/>
  <c r="D54" i="7"/>
  <c r="H231" i="5"/>
  <c r="E54" i="7"/>
  <c r="I231" i="5"/>
  <c r="AM55"/>
  <c r="F54" i="7"/>
  <c r="J231" i="5"/>
  <c r="G54" i="7"/>
  <c r="K231" i="5"/>
  <c r="AO55"/>
  <c r="H54" i="7"/>
  <c r="L231" i="5"/>
  <c r="AP55"/>
  <c r="I54" i="7"/>
  <c r="M231" i="5"/>
  <c r="AQ55"/>
  <c r="J54" i="7"/>
  <c r="N231" i="5"/>
  <c r="AR55"/>
  <c r="K54" i="7"/>
  <c r="O231" i="5"/>
  <c r="AS55"/>
  <c r="L54" i="7"/>
  <c r="P231" i="5"/>
  <c r="AT55"/>
  <c r="M54" i="7"/>
  <c r="Q231" i="5"/>
  <c r="AU55"/>
  <c r="N54" i="7"/>
  <c r="R231" i="5"/>
  <c r="AV55"/>
  <c r="O54" i="7"/>
  <c r="S231" i="5"/>
  <c r="AW55"/>
  <c r="P54" i="7"/>
  <c r="T231" i="5"/>
  <c r="AX55"/>
  <c r="V103"/>
  <c r="V129" s="1"/>
  <c r="D55"/>
  <c r="D103" s="1"/>
  <c r="D129" s="1"/>
  <c r="CB54"/>
  <c r="CA54"/>
  <c r="BZ54"/>
  <c r="BU54"/>
  <c r="Z54"/>
  <c r="AA54"/>
  <c r="AB54"/>
  <c r="S53" i="7" l="1"/>
  <c r="AD54" i="5"/>
  <c r="T53" i="7"/>
  <c r="AE54" i="5"/>
  <c r="AC54"/>
  <c r="B230" s="1"/>
  <c r="C190" i="9" s="1"/>
  <c r="U53" i="7"/>
  <c r="A230" i="5"/>
  <c r="B190" i="9" s="1"/>
  <c r="V54" i="5"/>
  <c r="V53" i="7" l="1"/>
  <c r="B53"/>
  <c r="F230" i="5"/>
  <c r="C53" i="7"/>
  <c r="G230" i="5"/>
  <c r="D53" i="7"/>
  <c r="H230" i="5"/>
  <c r="E53" i="7"/>
  <c r="I230" i="5"/>
  <c r="F53" i="7"/>
  <c r="J230" i="5"/>
  <c r="AN54"/>
  <c r="G53" i="7"/>
  <c r="K230" i="5"/>
  <c r="AO54"/>
  <c r="H53" i="7"/>
  <c r="L230" i="5"/>
  <c r="I53" i="7"/>
  <c r="M230" i="5"/>
  <c r="J53" i="7"/>
  <c r="N230" i="5"/>
  <c r="K53" i="7"/>
  <c r="O230" i="5"/>
  <c r="L53" i="7"/>
  <c r="P230" i="5"/>
  <c r="M53" i="7"/>
  <c r="Q230" i="5"/>
  <c r="AU54"/>
  <c r="N53" i="7"/>
  <c r="R230" i="5"/>
  <c r="O53" i="7"/>
  <c r="S230" i="5"/>
  <c r="P53" i="7"/>
  <c r="T230" i="5"/>
  <c r="V102"/>
  <c r="V128" s="1"/>
  <c r="D54"/>
  <c r="D102" s="1"/>
  <c r="D128" s="1"/>
  <c r="CB53"/>
  <c r="CA53"/>
  <c r="BZ53"/>
  <c r="BU53"/>
  <c r="AB53"/>
  <c r="Z53"/>
  <c r="AA53"/>
  <c r="S52" i="7" l="1"/>
  <c r="AD53" i="5"/>
  <c r="T52" i="7"/>
  <c r="AE53" i="5"/>
  <c r="AC53"/>
  <c r="B229" s="1"/>
  <c r="C189" i="9" s="1"/>
  <c r="U52" i="7"/>
  <c r="A229" i="5"/>
  <c r="B189" i="9" s="1"/>
  <c r="V53" i="5"/>
  <c r="V52" i="7" l="1"/>
  <c r="B52"/>
  <c r="F229" i="5"/>
  <c r="AJ53"/>
  <c r="C52" i="7"/>
  <c r="G229" i="5"/>
  <c r="D52" i="7"/>
  <c r="H229" i="5"/>
  <c r="E52" i="7"/>
  <c r="I229" i="5"/>
  <c r="AM53"/>
  <c r="F52" i="7"/>
  <c r="J229" i="5"/>
  <c r="AN53"/>
  <c r="G52" i="7"/>
  <c r="K229" i="5"/>
  <c r="AO53"/>
  <c r="H52" i="7"/>
  <c r="L229" i="5"/>
  <c r="I52" i="7"/>
  <c r="M229" i="5"/>
  <c r="J52" i="7"/>
  <c r="N229" i="5"/>
  <c r="K52" i="7"/>
  <c r="O229" i="5"/>
  <c r="L52" i="7"/>
  <c r="P229" i="5"/>
  <c r="AT53"/>
  <c r="M52" i="7"/>
  <c r="Q229" i="5"/>
  <c r="N52" i="7"/>
  <c r="R229" i="5"/>
  <c r="AV53"/>
  <c r="O52" i="7"/>
  <c r="S229" i="5"/>
  <c r="P52" i="7"/>
  <c r="T229" i="5"/>
  <c r="V101"/>
  <c r="V127" s="1"/>
  <c r="D53"/>
  <c r="D101" s="1"/>
  <c r="D127" s="1"/>
  <c r="CB52"/>
  <c r="CA52"/>
  <c r="BZ52"/>
  <c r="BU52"/>
  <c r="AB52"/>
  <c r="Z52"/>
  <c r="AA52"/>
  <c r="S51" i="7" l="1"/>
  <c r="AD52" i="5"/>
  <c r="T51" i="7"/>
  <c r="AE52" i="5"/>
  <c r="AC52"/>
  <c r="B228" s="1"/>
  <c r="C188" i="9" s="1"/>
  <c r="U51" i="7"/>
  <c r="A228" i="5"/>
  <c r="B188" i="9" s="1"/>
  <c r="V52" i="5"/>
  <c r="V51" i="7" l="1"/>
  <c r="B51"/>
  <c r="F228" i="5"/>
  <c r="F246" s="1"/>
  <c r="B20" i="8" s="1"/>
  <c r="I46" i="6"/>
  <c r="I45"/>
  <c r="I44"/>
  <c r="I43"/>
  <c r="I42"/>
  <c r="I41"/>
  <c r="I40"/>
  <c r="I39"/>
  <c r="I47"/>
  <c r="J47" s="1"/>
  <c r="I48"/>
  <c r="I49"/>
  <c r="I50"/>
  <c r="I51"/>
  <c r="I52"/>
  <c r="I53"/>
  <c r="J53" s="1"/>
  <c r="I54"/>
  <c r="I55"/>
  <c r="I56"/>
  <c r="J56" s="1"/>
  <c r="I57"/>
  <c r="I58"/>
  <c r="J58" s="1"/>
  <c r="I59"/>
  <c r="I60"/>
  <c r="J60" s="1"/>
  <c r="I61"/>
  <c r="J61" s="1"/>
  <c r="I62"/>
  <c r="J62" s="1"/>
  <c r="I63"/>
  <c r="J63" s="1"/>
  <c r="I64"/>
  <c r="J64" s="1"/>
  <c r="I65"/>
  <c r="J65" s="1"/>
  <c r="I66"/>
  <c r="J66" s="1"/>
  <c r="I67"/>
  <c r="J67" s="1"/>
  <c r="I68"/>
  <c r="J68" s="1"/>
  <c r="I69"/>
  <c r="J69" s="1"/>
  <c r="I6"/>
  <c r="I7"/>
  <c r="I8"/>
  <c r="I9"/>
  <c r="I10"/>
  <c r="J10" s="1"/>
  <c r="I11"/>
  <c r="J11" s="1"/>
  <c r="I12"/>
  <c r="J12" s="1"/>
  <c r="I13"/>
  <c r="J13" s="1"/>
  <c r="I14"/>
  <c r="J14" s="1"/>
  <c r="I15"/>
  <c r="J15" s="1"/>
  <c r="I16"/>
  <c r="J16" s="1"/>
  <c r="I17"/>
  <c r="J17" s="1"/>
  <c r="I18"/>
  <c r="J18" s="1"/>
  <c r="I19"/>
  <c r="J19" s="1"/>
  <c r="I20"/>
  <c r="J20" s="1"/>
  <c r="I21"/>
  <c r="J21" s="1"/>
  <c r="I22"/>
  <c r="J22" s="1"/>
  <c r="I23"/>
  <c r="J23" s="1"/>
  <c r="I24"/>
  <c r="J24" s="1"/>
  <c r="I25"/>
  <c r="I26"/>
  <c r="J26" s="1"/>
  <c r="I27"/>
  <c r="J27" s="1"/>
  <c r="I28"/>
  <c r="J28" s="1"/>
  <c r="I29"/>
  <c r="J29" s="1"/>
  <c r="I30"/>
  <c r="J30" s="1"/>
  <c r="I31"/>
  <c r="J31" s="1"/>
  <c r="I32"/>
  <c r="J32" s="1"/>
  <c r="I33"/>
  <c r="J33" s="1"/>
  <c r="I34"/>
  <c r="J34" s="1"/>
  <c r="I35"/>
  <c r="J35" s="1"/>
  <c r="I36"/>
  <c r="J36" s="1"/>
  <c r="I37"/>
  <c r="J37" s="1"/>
  <c r="I38"/>
  <c r="C51" i="7"/>
  <c r="G228" i="5"/>
  <c r="G246" s="1"/>
  <c r="C20" i="8" s="1"/>
  <c r="D51" i="7"/>
  <c r="H228" i="5"/>
  <c r="H246" s="1"/>
  <c r="D20" i="8" s="1"/>
  <c r="E51" i="7"/>
  <c r="I228" i="5"/>
  <c r="I246" s="1"/>
  <c r="E20" i="8" s="1"/>
  <c r="F51" i="7"/>
  <c r="J228" i="5"/>
  <c r="J246" s="1"/>
  <c r="F20" i="8" s="1"/>
  <c r="G51" i="7"/>
  <c r="K228" i="5"/>
  <c r="K246" s="1"/>
  <c r="G20" i="8" s="1"/>
  <c r="H51" i="7"/>
  <c r="L228" i="5"/>
  <c r="L246" s="1"/>
  <c r="H20" i="8" s="1"/>
  <c r="I51" i="7"/>
  <c r="M228" i="5"/>
  <c r="M246" s="1"/>
  <c r="I20" i="8" s="1"/>
  <c r="J51" i="7"/>
  <c r="N228" i="5"/>
  <c r="N246" s="1"/>
  <c r="J20" i="8" s="1"/>
  <c r="K51" i="7"/>
  <c r="O228" i="5"/>
  <c r="O246" s="1"/>
  <c r="K20" i="8" s="1"/>
  <c r="L51" i="7"/>
  <c r="P228" i="5"/>
  <c r="P246" s="1"/>
  <c r="L20" i="8" s="1"/>
  <c r="M51" i="7"/>
  <c r="Q228" i="5"/>
  <c r="Q246" s="1"/>
  <c r="M20" i="8" s="1"/>
  <c r="N51" i="7"/>
  <c r="R228" i="5"/>
  <c r="R246" s="1"/>
  <c r="N20" i="8" s="1"/>
  <c r="O51" i="7"/>
  <c r="S228" i="5"/>
  <c r="S246" s="1"/>
  <c r="O20" i="8" s="1"/>
  <c r="P51" i="7"/>
  <c r="T228" i="5"/>
  <c r="T246" s="1"/>
  <c r="P20" i="8" s="1"/>
  <c r="V100" i="5"/>
  <c r="V126" s="1"/>
  <c r="D52"/>
  <c r="D100" s="1"/>
  <c r="D126" s="1"/>
  <c r="CB51"/>
  <c r="CA51"/>
  <c r="BZ51"/>
  <c r="BU51"/>
  <c r="AB51"/>
  <c r="Z51"/>
  <c r="AA51"/>
  <c r="S50" i="7" l="1"/>
  <c r="AD51" i="5"/>
  <c r="T50" i="7"/>
  <c r="AE51" i="5"/>
  <c r="AC51"/>
  <c r="B227" s="1"/>
  <c r="C187" i="9" s="1"/>
  <c r="U50" i="7"/>
  <c r="A227" i="5"/>
  <c r="B187" i="9" s="1"/>
  <c r="I70" i="6"/>
  <c r="V51" i="5"/>
  <c r="V50" i="7" l="1"/>
  <c r="B50"/>
  <c r="F227" i="5"/>
  <c r="C50" i="7"/>
  <c r="G227" i="5"/>
  <c r="D50" i="7"/>
  <c r="H227" i="5"/>
  <c r="E50" i="7"/>
  <c r="I227" i="5"/>
  <c r="AM51"/>
  <c r="F50" i="7"/>
  <c r="J227" i="5"/>
  <c r="AN51"/>
  <c r="G50" i="7"/>
  <c r="K227" i="5"/>
  <c r="AO51"/>
  <c r="H50" i="7"/>
  <c r="L227" i="5"/>
  <c r="I50" i="7"/>
  <c r="M227" i="5"/>
  <c r="AQ51"/>
  <c r="J50" i="7"/>
  <c r="N227" i="5"/>
  <c r="K50" i="7"/>
  <c r="O227" i="5"/>
  <c r="L50" i="7"/>
  <c r="P227" i="5"/>
  <c r="M50" i="7"/>
  <c r="Q227" i="5"/>
  <c r="N50" i="7"/>
  <c r="R227" i="5"/>
  <c r="O50" i="7"/>
  <c r="S227" i="5"/>
  <c r="AW51"/>
  <c r="P50" i="7"/>
  <c r="T227" i="5"/>
  <c r="V99"/>
  <c r="D51"/>
  <c r="D99" s="1"/>
  <c r="CB50"/>
  <c r="CA50"/>
  <c r="BZ50"/>
  <c r="BU50"/>
  <c r="AB50"/>
  <c r="Z50"/>
  <c r="AA50"/>
  <c r="S49" i="7" l="1"/>
  <c r="AD50" i="5"/>
  <c r="T49" i="7"/>
  <c r="AE50" i="5"/>
  <c r="AC50"/>
  <c r="B226" s="1"/>
  <c r="C186" i="9" s="1"/>
  <c r="U49" i="7"/>
  <c r="A226" i="5"/>
  <c r="B186" i="9" s="1"/>
  <c r="V50" i="5"/>
  <c r="V49" i="7" l="1"/>
  <c r="B49"/>
  <c r="F226" i="5"/>
  <c r="C49" i="7"/>
  <c r="G226" i="5"/>
  <c r="D49" i="7"/>
  <c r="H226" i="5"/>
  <c r="E49" i="7"/>
  <c r="I226" i="5"/>
  <c r="F49" i="7"/>
  <c r="J226" i="5"/>
  <c r="G49" i="7"/>
  <c r="K226" i="5"/>
  <c r="AO50"/>
  <c r="H49" i="7"/>
  <c r="L226" i="5"/>
  <c r="I49" i="7"/>
  <c r="M226" i="5"/>
  <c r="J49" i="7"/>
  <c r="N226" i="5"/>
  <c r="K49" i="7"/>
  <c r="O226" i="5"/>
  <c r="L49" i="7"/>
  <c r="P226" i="5"/>
  <c r="AT50"/>
  <c r="M49" i="7"/>
  <c r="Q226" i="5"/>
  <c r="N49" i="7"/>
  <c r="R226" i="5"/>
  <c r="O49" i="7"/>
  <c r="S226" i="5"/>
  <c r="P49" i="7"/>
  <c r="T226" i="5"/>
  <c r="V98"/>
  <c r="D50"/>
  <c r="D98" s="1"/>
  <c r="CB49"/>
  <c r="CA49"/>
  <c r="BZ49"/>
  <c r="BU49"/>
  <c r="AA49"/>
  <c r="AB49"/>
  <c r="Z49"/>
  <c r="S48" i="7" l="1"/>
  <c r="AD49" i="5"/>
  <c r="T48" i="7"/>
  <c r="AE49" i="5"/>
  <c r="AC49"/>
  <c r="B225" s="1"/>
  <c r="C185" i="9" s="1"/>
  <c r="U48" i="7"/>
  <c r="A225" i="5"/>
  <c r="B185" i="9" s="1"/>
  <c r="V49" i="5"/>
  <c r="V48" i="7" l="1"/>
  <c r="B48"/>
  <c r="F225" i="5"/>
  <c r="C48" i="7"/>
  <c r="G225" i="5"/>
  <c r="AK49"/>
  <c r="D48" i="7"/>
  <c r="H225" i="5"/>
  <c r="E48" i="7"/>
  <c r="I225" i="5"/>
  <c r="F48" i="7"/>
  <c r="J225" i="5"/>
  <c r="AN49"/>
  <c r="G48" i="7"/>
  <c r="K225" i="5"/>
  <c r="AO49"/>
  <c r="H48" i="7"/>
  <c r="L225" i="5"/>
  <c r="AP49"/>
  <c r="I48" i="7"/>
  <c r="M225" i="5"/>
  <c r="J48" i="7"/>
  <c r="N225" i="5"/>
  <c r="K48" i="7"/>
  <c r="O225" i="5"/>
  <c r="L48" i="7"/>
  <c r="P225" i="5"/>
  <c r="M48" i="7"/>
  <c r="Q225" i="5"/>
  <c r="AU49"/>
  <c r="N48" i="7"/>
  <c r="R225" i="5"/>
  <c r="O48" i="7"/>
  <c r="S225" i="5"/>
  <c r="P48" i="7"/>
  <c r="T225" i="5"/>
  <c r="V97"/>
  <c r="D49"/>
  <c r="D97" s="1"/>
  <c r="CB48"/>
  <c r="CA48"/>
  <c r="BZ48"/>
  <c r="BU48"/>
  <c r="AB48"/>
  <c r="Z48"/>
  <c r="AA48"/>
  <c r="S47" i="7" l="1"/>
  <c r="AD48" i="5"/>
  <c r="T47" i="7"/>
  <c r="AC48" i="5"/>
  <c r="B224" s="1"/>
  <c r="C184" i="9" s="1"/>
  <c r="AE48" i="5"/>
  <c r="U47" i="7"/>
  <c r="A224" i="5"/>
  <c r="B184" i="9" s="1"/>
  <c r="V48" i="5"/>
  <c r="V47" i="7" l="1"/>
  <c r="B47"/>
  <c r="F224" i="5"/>
  <c r="C47" i="7"/>
  <c r="G224" i="5"/>
  <c r="D47" i="7"/>
  <c r="H224" i="5"/>
  <c r="E47" i="7"/>
  <c r="I224" i="5"/>
  <c r="F47" i="7"/>
  <c r="J224" i="5"/>
  <c r="G47" i="7"/>
  <c r="K224" i="5"/>
  <c r="AO48"/>
  <c r="H47" i="7"/>
  <c r="L224" i="5"/>
  <c r="I47" i="7"/>
  <c r="M224" i="5"/>
  <c r="J47" i="7"/>
  <c r="N224" i="5"/>
  <c r="K47" i="7"/>
  <c r="O224" i="5"/>
  <c r="L47" i="7"/>
  <c r="P224" i="5"/>
  <c r="M47" i="7"/>
  <c r="Q224" i="5"/>
  <c r="N47" i="7"/>
  <c r="R224" i="5"/>
  <c r="O47" i="7"/>
  <c r="S224" i="5"/>
  <c r="P47" i="7"/>
  <c r="T224" i="5"/>
  <c r="V96"/>
  <c r="D48"/>
  <c r="D96" s="1"/>
  <c r="CB47"/>
  <c r="CA47"/>
  <c r="BZ47"/>
  <c r="BU47"/>
  <c r="AB47"/>
  <c r="Z47"/>
  <c r="AA47"/>
  <c r="S46" i="7" l="1"/>
  <c r="AD47" i="5"/>
  <c r="T46" i="7"/>
  <c r="AE47" i="5"/>
  <c r="AC47"/>
  <c r="B223" s="1"/>
  <c r="C183" i="9" s="1"/>
  <c r="U46" i="7"/>
  <c r="A223" i="5"/>
  <c r="B183" i="9" s="1"/>
  <c r="V47" i="5"/>
  <c r="V46" i="7" l="1"/>
  <c r="B46"/>
  <c r="F223" i="5"/>
  <c r="C46" i="7"/>
  <c r="G223" i="5"/>
  <c r="AK47"/>
  <c r="D46" i="7"/>
  <c r="H223" i="5"/>
  <c r="AL47"/>
  <c r="E46" i="7"/>
  <c r="I223" i="5"/>
  <c r="F46" i="7"/>
  <c r="J223" i="5"/>
  <c r="AN47"/>
  <c r="G46" i="7"/>
  <c r="K223" i="5"/>
  <c r="AO47"/>
  <c r="H46" i="7"/>
  <c r="L223" i="5"/>
  <c r="I46" i="7"/>
  <c r="M223" i="5"/>
  <c r="J46" i="7"/>
  <c r="N223" i="5"/>
  <c r="K46" i="7"/>
  <c r="O223" i="5"/>
  <c r="AS47"/>
  <c r="L46" i="7"/>
  <c r="P223" i="5"/>
  <c r="M46" i="7"/>
  <c r="Q223" i="5"/>
  <c r="N46" i="7"/>
  <c r="R223" i="5"/>
  <c r="O46" i="7"/>
  <c r="S223" i="5"/>
  <c r="P46" i="7"/>
  <c r="T223" i="5"/>
  <c r="V95"/>
  <c r="D47"/>
  <c r="D95" s="1"/>
  <c r="CB46"/>
  <c r="CA46"/>
  <c r="BZ46"/>
  <c r="BU46"/>
  <c r="AB46"/>
  <c r="Z46"/>
  <c r="AA46"/>
  <c r="S45" i="7" l="1"/>
  <c r="AD46" i="5"/>
  <c r="T45" i="7"/>
  <c r="AE46" i="5"/>
  <c r="AC46"/>
  <c r="B222" s="1"/>
  <c r="C182" i="9" s="1"/>
  <c r="U45" i="7"/>
  <c r="A222" i="5"/>
  <c r="B182" i="9" s="1"/>
  <c r="V46" i="5"/>
  <c r="V45" i="7" l="1"/>
  <c r="B45"/>
  <c r="F222" i="5"/>
  <c r="C45" i="7"/>
  <c r="G222" i="5"/>
  <c r="D45" i="7"/>
  <c r="H222" i="5"/>
  <c r="E45" i="7"/>
  <c r="I222" i="5"/>
  <c r="F45" i="7"/>
  <c r="J222" i="5"/>
  <c r="G45" i="7"/>
  <c r="K222" i="5"/>
  <c r="H45" i="7"/>
  <c r="L222" i="5"/>
  <c r="I45" i="7"/>
  <c r="M222" i="5"/>
  <c r="J45" i="7"/>
  <c r="N222" i="5"/>
  <c r="K45" i="7"/>
  <c r="O222" i="5"/>
  <c r="L45" i="7"/>
  <c r="P222" i="5"/>
  <c r="M45" i="7"/>
  <c r="Q222" i="5"/>
  <c r="N45" i="7"/>
  <c r="R222" i="5"/>
  <c r="O45" i="7"/>
  <c r="S222" i="5"/>
  <c r="P45" i="7"/>
  <c r="T222" i="5"/>
  <c r="V94"/>
  <c r="D46"/>
  <c r="D94" s="1"/>
  <c r="CB45"/>
  <c r="CA45"/>
  <c r="BZ45"/>
  <c r="BU45"/>
  <c r="AA45"/>
  <c r="AB45"/>
  <c r="Z45"/>
  <c r="S44" i="7" l="1"/>
  <c r="AD45" i="5"/>
  <c r="T44" i="7"/>
  <c r="AE45" i="5"/>
  <c r="AC45"/>
  <c r="B221" s="1"/>
  <c r="C181" i="9" s="1"/>
  <c r="U44" i="7"/>
  <c r="A221" i="5"/>
  <c r="B181" i="9" s="1"/>
  <c r="V45" i="5"/>
  <c r="V44" i="7" l="1"/>
  <c r="B44"/>
  <c r="F221" i="5"/>
  <c r="AJ45"/>
  <c r="C44" i="7"/>
  <c r="G221" i="5"/>
  <c r="AK45"/>
  <c r="D44" i="7"/>
  <c r="H221" i="5"/>
  <c r="E44" i="7"/>
  <c r="I221" i="5"/>
  <c r="AM45"/>
  <c r="F44" i="7"/>
  <c r="J221" i="5"/>
  <c r="G44" i="7"/>
  <c r="K221" i="5"/>
  <c r="AO45"/>
  <c r="H44" i="7"/>
  <c r="L221" i="5"/>
  <c r="AP45"/>
  <c r="I44" i="7"/>
  <c r="M221" i="5"/>
  <c r="AQ45"/>
  <c r="J44" i="7"/>
  <c r="N221" i="5"/>
  <c r="K44" i="7"/>
  <c r="O221" i="5"/>
  <c r="AS45"/>
  <c r="L44" i="7"/>
  <c r="P221" i="5"/>
  <c r="AT45"/>
  <c r="M44" i="7"/>
  <c r="Q221" i="5"/>
  <c r="AU45"/>
  <c r="N44" i="7"/>
  <c r="R221" i="5"/>
  <c r="AV45"/>
  <c r="O44" i="7"/>
  <c r="S221" i="5"/>
  <c r="P44" i="7"/>
  <c r="T221" i="5"/>
  <c r="V93"/>
  <c r="D45"/>
  <c r="D93" s="1"/>
  <c r="CB44"/>
  <c r="CA44"/>
  <c r="BZ44"/>
  <c r="BU44"/>
  <c r="AA44"/>
  <c r="AB44"/>
  <c r="Z44"/>
  <c r="S43" i="7" l="1"/>
  <c r="AD44" i="5"/>
  <c r="T43" i="7"/>
  <c r="AE44" i="5"/>
  <c r="AC44"/>
  <c r="B220" s="1"/>
  <c r="C180" i="9" s="1"/>
  <c r="U43" i="7"/>
  <c r="A220" i="5"/>
  <c r="B180" i="9" s="1"/>
  <c r="V44" i="5"/>
  <c r="V43" i="7" l="1"/>
  <c r="B43"/>
  <c r="F220" i="5"/>
  <c r="C43" i="7"/>
  <c r="G220" i="5"/>
  <c r="D43" i="7"/>
  <c r="H220" i="5"/>
  <c r="E43" i="7"/>
  <c r="I220" i="5"/>
  <c r="F43" i="7"/>
  <c r="J220" i="5"/>
  <c r="G43" i="7"/>
  <c r="K220" i="5"/>
  <c r="AO44"/>
  <c r="H43" i="7"/>
  <c r="L220" i="5"/>
  <c r="I43" i="7"/>
  <c r="M220" i="5"/>
  <c r="J43" i="7"/>
  <c r="N220" i="5"/>
  <c r="K43" i="7"/>
  <c r="O220" i="5"/>
  <c r="L43" i="7"/>
  <c r="P220" i="5"/>
  <c r="M43" i="7"/>
  <c r="Q220" i="5"/>
  <c r="N43" i="7"/>
  <c r="R220" i="5"/>
  <c r="O43" i="7"/>
  <c r="S220" i="5"/>
  <c r="P43" i="7"/>
  <c r="T220" i="5"/>
  <c r="V92"/>
  <c r="D44"/>
  <c r="D92" s="1"/>
  <c r="CB43"/>
  <c r="CA43"/>
  <c r="BZ43"/>
  <c r="BU43"/>
  <c r="AB43"/>
  <c r="Z43"/>
  <c r="AA43"/>
  <c r="S42" i="7" l="1"/>
  <c r="AD43" i="5"/>
  <c r="T42" i="7"/>
  <c r="AE43" i="5"/>
  <c r="AC43"/>
  <c r="B219" s="1"/>
  <c r="C179" i="9" s="1"/>
  <c r="U42" i="7"/>
  <c r="A219" i="5"/>
  <c r="B179" i="9" s="1"/>
  <c r="V43" i="5"/>
  <c r="V42" i="7" l="1"/>
  <c r="B42"/>
  <c r="F219" i="5"/>
  <c r="C42" i="7"/>
  <c r="G219" i="5"/>
  <c r="D42" i="7"/>
  <c r="H219" i="5"/>
  <c r="E42" i="7"/>
  <c r="I219" i="5"/>
  <c r="F42" i="7"/>
  <c r="J219" i="5"/>
  <c r="G42" i="7"/>
  <c r="K219" i="5"/>
  <c r="AO43"/>
  <c r="H42" i="7"/>
  <c r="L219" i="5"/>
  <c r="I42" i="7"/>
  <c r="M219" i="5"/>
  <c r="AQ43"/>
  <c r="J42" i="7"/>
  <c r="N219" i="5"/>
  <c r="K42" i="7"/>
  <c r="O219" i="5"/>
  <c r="AS43"/>
  <c r="L42" i="7"/>
  <c r="P219" i="5"/>
  <c r="AT43"/>
  <c r="M42" i="7"/>
  <c r="Q219" i="5"/>
  <c r="N42" i="7"/>
  <c r="R219" i="5"/>
  <c r="O42" i="7"/>
  <c r="S219" i="5"/>
  <c r="AW43"/>
  <c r="P42" i="7"/>
  <c r="T219" i="5"/>
  <c r="V91"/>
  <c r="D43"/>
  <c r="D91" s="1"/>
  <c r="CB42"/>
  <c r="CA42"/>
  <c r="BZ42"/>
  <c r="BU42"/>
  <c r="AB42"/>
  <c r="Z42"/>
  <c r="AA42"/>
  <c r="S41" i="7" l="1"/>
  <c r="AD42" i="5"/>
  <c r="T41" i="7"/>
  <c r="AE42" i="5"/>
  <c r="AC42"/>
  <c r="B218" s="1"/>
  <c r="C178" i="9" s="1"/>
  <c r="U41" i="7"/>
  <c r="A218" i="5"/>
  <c r="B178" i="9" s="1"/>
  <c r="V42" i="5"/>
  <c r="V41" i="7" l="1"/>
  <c r="B41"/>
  <c r="F218" i="5"/>
  <c r="C41" i="7"/>
  <c r="G218" i="5"/>
  <c r="D41" i="7"/>
  <c r="H218" i="5"/>
  <c r="AL42"/>
  <c r="E41" i="7"/>
  <c r="I218" i="5"/>
  <c r="F41" i="7"/>
  <c r="J218" i="5"/>
  <c r="G41" i="7"/>
  <c r="K218" i="5"/>
  <c r="AO42"/>
  <c r="H41" i="7"/>
  <c r="L218" i="5"/>
  <c r="I41" i="7"/>
  <c r="M218" i="5"/>
  <c r="J41" i="7"/>
  <c r="N218" i="5"/>
  <c r="K41" i="7"/>
  <c r="O218" i="5"/>
  <c r="L41" i="7"/>
  <c r="P218" i="5"/>
  <c r="M41" i="7"/>
  <c r="Q218" i="5"/>
  <c r="N41" i="7"/>
  <c r="R218" i="5"/>
  <c r="O41" i="7"/>
  <c r="S218" i="5"/>
  <c r="P41" i="7"/>
  <c r="T218" i="5"/>
  <c r="V90"/>
  <c r="D42"/>
  <c r="D90" s="1"/>
  <c r="CB41"/>
  <c r="CA41"/>
  <c r="BZ41"/>
  <c r="BU41"/>
  <c r="AA41"/>
  <c r="AB41"/>
  <c r="Z41"/>
  <c r="S40" i="7" l="1"/>
  <c r="AD41" i="5"/>
  <c r="T40" i="7"/>
  <c r="AE41" i="5"/>
  <c r="AC41"/>
  <c r="B217" s="1"/>
  <c r="C177" i="9" s="1"/>
  <c r="U40" i="7"/>
  <c r="A217" i="5"/>
  <c r="B177" i="9" s="1"/>
  <c r="V41" i="5"/>
  <c r="V40" i="7" l="1"/>
  <c r="B40"/>
  <c r="F217" i="5"/>
  <c r="AJ41"/>
  <c r="C40" i="7"/>
  <c r="G217" i="5"/>
  <c r="D40" i="7"/>
  <c r="H217" i="5"/>
  <c r="AL41"/>
  <c r="E40" i="7"/>
  <c r="I217" i="5"/>
  <c r="AM41"/>
  <c r="F40" i="7"/>
  <c r="J217" i="5"/>
  <c r="G40" i="7"/>
  <c r="K217" i="5"/>
  <c r="AO41"/>
  <c r="H40" i="7"/>
  <c r="L217" i="5"/>
  <c r="AP41"/>
  <c r="I40" i="7"/>
  <c r="M217" i="5"/>
  <c r="J40" i="7"/>
  <c r="N217" i="5"/>
  <c r="AR41"/>
  <c r="K40" i="7"/>
  <c r="O217" i="5"/>
  <c r="L40" i="7"/>
  <c r="P217" i="5"/>
  <c r="M40" i="7"/>
  <c r="Q217" i="5"/>
  <c r="N40" i="7"/>
  <c r="R217" i="5"/>
  <c r="AV41"/>
  <c r="O40" i="7"/>
  <c r="S217" i="5"/>
  <c r="P40" i="7"/>
  <c r="T217" i="5"/>
  <c r="V89"/>
  <c r="D41"/>
  <c r="D89" s="1"/>
  <c r="CB40"/>
  <c r="CA40"/>
  <c r="BZ40"/>
  <c r="BU40"/>
  <c r="AB40"/>
  <c r="Z40"/>
  <c r="AA40"/>
  <c r="S39" i="7" l="1"/>
  <c r="AD40" i="5"/>
  <c r="T39" i="7"/>
  <c r="AE40" i="5"/>
  <c r="AC40"/>
  <c r="B216" s="1"/>
  <c r="C176" i="9" s="1"/>
  <c r="U39" i="7"/>
  <c r="A216" i="5"/>
  <c r="B176" i="9" s="1"/>
  <c r="V40" i="5"/>
  <c r="V39" i="7" l="1"/>
  <c r="B39"/>
  <c r="F216" i="5"/>
  <c r="C39" i="7"/>
  <c r="G216" i="5"/>
  <c r="D39" i="7"/>
  <c r="H216" i="5"/>
  <c r="E39" i="7"/>
  <c r="I216" i="5"/>
  <c r="F39" i="7"/>
  <c r="J216" i="5"/>
  <c r="G39" i="7"/>
  <c r="K216" i="5"/>
  <c r="H39" i="7"/>
  <c r="L216" i="5"/>
  <c r="I39" i="7"/>
  <c r="M216" i="5"/>
  <c r="J39" i="7"/>
  <c r="N216" i="5"/>
  <c r="K39" i="7"/>
  <c r="O216" i="5"/>
  <c r="L39" i="7"/>
  <c r="P216" i="5"/>
  <c r="M39" i="7"/>
  <c r="Q216" i="5"/>
  <c r="N39" i="7"/>
  <c r="R216" i="5"/>
  <c r="O39" i="7"/>
  <c r="S216" i="5"/>
  <c r="P39" i="7"/>
  <c r="T216" i="5"/>
  <c r="V88"/>
  <c r="D40"/>
  <c r="D88" s="1"/>
  <c r="CB39"/>
  <c r="CA39"/>
  <c r="BZ39"/>
  <c r="BU39"/>
  <c r="AA39"/>
  <c r="AB39"/>
  <c r="Z39"/>
  <c r="S38" i="7" l="1"/>
  <c r="AD39" i="5"/>
  <c r="T38" i="7"/>
  <c r="AE39" i="5"/>
  <c r="AC39"/>
  <c r="B215" s="1"/>
  <c r="C175" i="9" s="1"/>
  <c r="U38" i="7"/>
  <c r="A215" i="5"/>
  <c r="B175" i="9" s="1"/>
  <c r="V39" i="5"/>
  <c r="V38" i="7" l="1"/>
  <c r="B38"/>
  <c r="F215" i="5"/>
  <c r="C38" i="7"/>
  <c r="G215" i="5"/>
  <c r="D38" i="7"/>
  <c r="H215" i="5"/>
  <c r="E38" i="7"/>
  <c r="I215" i="5"/>
  <c r="F38" i="7"/>
  <c r="J215" i="5"/>
  <c r="G38" i="7"/>
  <c r="K215" i="5"/>
  <c r="H38" i="7"/>
  <c r="L215" i="5"/>
  <c r="AP39"/>
  <c r="I38" i="7"/>
  <c r="M215" i="5"/>
  <c r="J38" i="7"/>
  <c r="N215" i="5"/>
  <c r="K38" i="7"/>
  <c r="O215" i="5"/>
  <c r="AS39"/>
  <c r="L38" i="7"/>
  <c r="P215" i="5"/>
  <c r="AT39"/>
  <c r="M38" i="7"/>
  <c r="Q215" i="5"/>
  <c r="AU39"/>
  <c r="N38" i="7"/>
  <c r="R215" i="5"/>
  <c r="O38" i="7"/>
  <c r="S215" i="5"/>
  <c r="AW39"/>
  <c r="P38" i="7"/>
  <c r="T215" i="5"/>
  <c r="V87"/>
  <c r="D39"/>
  <c r="D87" s="1"/>
  <c r="CB38"/>
  <c r="CA38"/>
  <c r="BZ38"/>
  <c r="BU38"/>
  <c r="AB38"/>
  <c r="Z38"/>
  <c r="AA38"/>
  <c r="S37" i="7" l="1"/>
  <c r="AD38" i="5"/>
  <c r="T37" i="7"/>
  <c r="AE38" i="5"/>
  <c r="AC38"/>
  <c r="B214" s="1"/>
  <c r="C174" i="9" s="1"/>
  <c r="U37" i="7"/>
  <c r="A214" i="5"/>
  <c r="B174" i="9" s="1"/>
  <c r="V38" i="5"/>
  <c r="V37" i="7" l="1"/>
  <c r="B37"/>
  <c r="F214" i="5"/>
  <c r="AJ38"/>
  <c r="C37" i="7"/>
  <c r="G214" i="5"/>
  <c r="D37" i="7"/>
  <c r="H214" i="5"/>
  <c r="E37" i="7"/>
  <c r="I214" i="5"/>
  <c r="AM38"/>
  <c r="F37" i="7"/>
  <c r="J214" i="5"/>
  <c r="G37" i="7"/>
  <c r="K214" i="5"/>
  <c r="H37" i="7"/>
  <c r="L214" i="5"/>
  <c r="I37" i="7"/>
  <c r="M214" i="5"/>
  <c r="J37" i="7"/>
  <c r="N214" i="5"/>
  <c r="K37" i="7"/>
  <c r="O214" i="5"/>
  <c r="L37" i="7"/>
  <c r="P214" i="5"/>
  <c r="M37" i="7"/>
  <c r="Q214" i="5"/>
  <c r="N37" i="7"/>
  <c r="R214" i="5"/>
  <c r="O37" i="7"/>
  <c r="S214" i="5"/>
  <c r="P37" i="7"/>
  <c r="T214" i="5"/>
  <c r="V86"/>
  <c r="D38"/>
  <c r="D86" s="1"/>
  <c r="CB37"/>
  <c r="CA37"/>
  <c r="BZ37"/>
  <c r="BU37"/>
  <c r="AA37"/>
  <c r="AB37"/>
  <c r="Z37"/>
  <c r="S36" i="7" l="1"/>
  <c r="AD37" i="5"/>
  <c r="T36" i="7"/>
  <c r="AE37" i="5"/>
  <c r="AC37"/>
  <c r="B213" s="1"/>
  <c r="C173" i="9" s="1"/>
  <c r="U36" i="7"/>
  <c r="A213" i="5"/>
  <c r="B173" i="9" s="1"/>
  <c r="V37" i="5"/>
  <c r="V36" i="7" l="1"/>
  <c r="AI37" i="5"/>
  <c r="B36" i="7"/>
  <c r="F213" i="5"/>
  <c r="C36" i="7"/>
  <c r="G213" i="5"/>
  <c r="AK37"/>
  <c r="D36" i="7"/>
  <c r="H213" i="5"/>
  <c r="AL37"/>
  <c r="E36" i="7"/>
  <c r="I213" i="5"/>
  <c r="AM37"/>
  <c r="F36" i="7"/>
  <c r="J213" i="5"/>
  <c r="AN37"/>
  <c r="G36" i="7"/>
  <c r="K213" i="5"/>
  <c r="AO37"/>
  <c r="H36" i="7"/>
  <c r="L213" i="5"/>
  <c r="AP37"/>
  <c r="I36" i="7"/>
  <c r="M213" i="5"/>
  <c r="AQ37"/>
  <c r="J36" i="7"/>
  <c r="N213" i="5"/>
  <c r="AR37"/>
  <c r="K36" i="7"/>
  <c r="O213" i="5"/>
  <c r="AS37"/>
  <c r="L36" i="7"/>
  <c r="P213" i="5"/>
  <c r="AT37"/>
  <c r="M36" i="7"/>
  <c r="Q213" i="5"/>
  <c r="N36" i="7"/>
  <c r="R213" i="5"/>
  <c r="AV37"/>
  <c r="O36" i="7"/>
  <c r="S213" i="5"/>
  <c r="AW37"/>
  <c r="P36" i="7"/>
  <c r="T213" i="5"/>
  <c r="AX37"/>
  <c r="V85"/>
  <c r="D37"/>
  <c r="D85" s="1"/>
  <c r="CB36"/>
  <c r="CA36"/>
  <c r="BZ36"/>
  <c r="BU36"/>
  <c r="AB36"/>
  <c r="AA36"/>
  <c r="Z36"/>
  <c r="S35" i="7" l="1"/>
  <c r="AD36" i="5"/>
  <c r="T35" i="7"/>
  <c r="AE36" i="5"/>
  <c r="AC36"/>
  <c r="B212" s="1"/>
  <c r="C172" i="9" s="1"/>
  <c r="U35" i="7"/>
  <c r="A212" i="5"/>
  <c r="B172" i="9" s="1"/>
  <c r="V36" i="5"/>
  <c r="V35" i="7" l="1"/>
  <c r="B35"/>
  <c r="G46" i="6"/>
  <c r="G45"/>
  <c r="G44"/>
  <c r="G43"/>
  <c r="G42"/>
  <c r="G41"/>
  <c r="G40"/>
  <c r="G39"/>
  <c r="F212" i="5"/>
  <c r="F245" s="1"/>
  <c r="B19" i="8" s="1"/>
  <c r="G6" i="6"/>
  <c r="G7"/>
  <c r="G8"/>
  <c r="G9"/>
  <c r="G10"/>
  <c r="H10" s="1"/>
  <c r="G11"/>
  <c r="G12"/>
  <c r="H12" s="1"/>
  <c r="G13"/>
  <c r="G14"/>
  <c r="H14" s="1"/>
  <c r="G15"/>
  <c r="H15" s="1"/>
  <c r="G16"/>
  <c r="G17"/>
  <c r="H17" s="1"/>
  <c r="G18"/>
  <c r="G19"/>
  <c r="H19" s="1"/>
  <c r="G20"/>
  <c r="H20" s="1"/>
  <c r="G21"/>
  <c r="H21" s="1"/>
  <c r="G22"/>
  <c r="H22" s="1"/>
  <c r="G23"/>
  <c r="H23" s="1"/>
  <c r="G24"/>
  <c r="H24" s="1"/>
  <c r="G25"/>
  <c r="G26"/>
  <c r="H26" s="1"/>
  <c r="G27"/>
  <c r="H27" s="1"/>
  <c r="G28"/>
  <c r="H28" s="1"/>
  <c r="G29"/>
  <c r="H29" s="1"/>
  <c r="G30"/>
  <c r="H30" s="1"/>
  <c r="G31"/>
  <c r="H31" s="1"/>
  <c r="G32"/>
  <c r="H32" s="1"/>
  <c r="G33"/>
  <c r="H33" s="1"/>
  <c r="G34"/>
  <c r="H34" s="1"/>
  <c r="G35"/>
  <c r="H35" s="1"/>
  <c r="G36"/>
  <c r="H36" s="1"/>
  <c r="G37"/>
  <c r="H37" s="1"/>
  <c r="G38"/>
  <c r="G47"/>
  <c r="G48"/>
  <c r="G49"/>
  <c r="G50"/>
  <c r="G51"/>
  <c r="G52"/>
  <c r="G53"/>
  <c r="G54"/>
  <c r="G55"/>
  <c r="G56"/>
  <c r="G57"/>
  <c r="G58"/>
  <c r="H58" s="1"/>
  <c r="G59"/>
  <c r="G60"/>
  <c r="G61"/>
  <c r="H61" s="1"/>
  <c r="G62"/>
  <c r="H62" s="1"/>
  <c r="G63"/>
  <c r="H63" s="1"/>
  <c r="G64"/>
  <c r="H64" s="1"/>
  <c r="G65"/>
  <c r="G66"/>
  <c r="G67"/>
  <c r="H67" s="1"/>
  <c r="G68"/>
  <c r="H68" s="1"/>
  <c r="G69"/>
  <c r="H69" s="1"/>
  <c r="C35" i="7"/>
  <c r="G212" i="5"/>
  <c r="G245" s="1"/>
  <c r="C19" i="8" s="1"/>
  <c r="D35" i="7"/>
  <c r="H212" i="5"/>
  <c r="H245" s="1"/>
  <c r="D19" i="8" s="1"/>
  <c r="E35" i="7"/>
  <c r="I212" i="5"/>
  <c r="I245" s="1"/>
  <c r="E19" i="8" s="1"/>
  <c r="F35" i="7"/>
  <c r="J212" i="5"/>
  <c r="J245" s="1"/>
  <c r="F19" i="8" s="1"/>
  <c r="G35" i="7"/>
  <c r="K212" i="5"/>
  <c r="K245" s="1"/>
  <c r="G19" i="8" s="1"/>
  <c r="H35" i="7"/>
  <c r="L212" i="5"/>
  <c r="L245" s="1"/>
  <c r="H19" i="8" s="1"/>
  <c r="I35" i="7"/>
  <c r="M212" i="5"/>
  <c r="M245" s="1"/>
  <c r="I19" i="8" s="1"/>
  <c r="J35" i="7"/>
  <c r="N212" i="5"/>
  <c r="N245" s="1"/>
  <c r="J19" i="8" s="1"/>
  <c r="K35" i="7"/>
  <c r="O212" i="5"/>
  <c r="O245" s="1"/>
  <c r="K19" i="8" s="1"/>
  <c r="L35" i="7"/>
  <c r="P212" i="5"/>
  <c r="P245" s="1"/>
  <c r="L19" i="8" s="1"/>
  <c r="M35" i="7"/>
  <c r="Q212" i="5"/>
  <c r="Q245" s="1"/>
  <c r="M19" i="8" s="1"/>
  <c r="N35" i="7"/>
  <c r="R212" i="5"/>
  <c r="R245" s="1"/>
  <c r="N19" i="8" s="1"/>
  <c r="O35" i="7"/>
  <c r="S212" i="5"/>
  <c r="S245" s="1"/>
  <c r="O19" i="8" s="1"/>
  <c r="P35" i="7"/>
  <c r="T212" i="5"/>
  <c r="T245" s="1"/>
  <c r="P19" i="8" s="1"/>
  <c r="V84" i="5"/>
  <c r="D36"/>
  <c r="D84" s="1"/>
  <c r="CB35"/>
  <c r="CA35"/>
  <c r="BZ35"/>
  <c r="BU35"/>
  <c r="AB35"/>
  <c r="Z35"/>
  <c r="AA35"/>
  <c r="S34" i="7" l="1"/>
  <c r="AD35" i="5"/>
  <c r="T34" i="7"/>
  <c r="AE35" i="5"/>
  <c r="AC35"/>
  <c r="B211" s="1"/>
  <c r="C171" i="9" s="1"/>
  <c r="U34" i="7"/>
  <c r="A211" i="5"/>
  <c r="B171" i="9" s="1"/>
  <c r="G70" i="6"/>
  <c r="V35" i="5"/>
  <c r="V34" i="7" l="1"/>
  <c r="B34"/>
  <c r="F211" i="5"/>
  <c r="C34" i="7"/>
  <c r="G211" i="5"/>
  <c r="D34" i="7"/>
  <c r="H211" i="5"/>
  <c r="E34" i="7"/>
  <c r="I211" i="5"/>
  <c r="F34" i="7"/>
  <c r="J211" i="5"/>
  <c r="G34" i="7"/>
  <c r="K211" i="5"/>
  <c r="H34" i="7"/>
  <c r="L211" i="5"/>
  <c r="I34" i="7"/>
  <c r="M211" i="5"/>
  <c r="J34" i="7"/>
  <c r="N211" i="5"/>
  <c r="K34" i="7"/>
  <c r="O211" i="5"/>
  <c r="L34" i="7"/>
  <c r="P211" i="5"/>
  <c r="M34" i="7"/>
  <c r="Q211" i="5"/>
  <c r="N34" i="7"/>
  <c r="R211" i="5"/>
  <c r="O34" i="7"/>
  <c r="S211" i="5"/>
  <c r="P34" i="7"/>
  <c r="T211" i="5"/>
  <c r="D35"/>
  <c r="CB34"/>
  <c r="CA34"/>
  <c r="BZ34"/>
  <c r="BU34"/>
  <c r="AA34"/>
  <c r="AB34"/>
  <c r="Z34"/>
  <c r="S33" i="7" l="1"/>
  <c r="AD34" i="5"/>
  <c r="T33" i="7"/>
  <c r="AE34" i="5"/>
  <c r="AC34"/>
  <c r="B210" s="1"/>
  <c r="C170" i="9" s="1"/>
  <c r="U33" i="7"/>
  <c r="A210" i="5"/>
  <c r="B170" i="9" s="1"/>
  <c r="V34" i="5"/>
  <c r="V33" i="7" l="1"/>
  <c r="B33"/>
  <c r="F210" i="5"/>
  <c r="C33" i="7"/>
  <c r="G210" i="5"/>
  <c r="D33" i="7"/>
  <c r="H210" i="5"/>
  <c r="E33" i="7"/>
  <c r="I210" i="5"/>
  <c r="F33" i="7"/>
  <c r="J210" i="5"/>
  <c r="G33" i="7"/>
  <c r="K210" i="5"/>
  <c r="AO34"/>
  <c r="H33" i="7"/>
  <c r="L210" i="5"/>
  <c r="I33" i="7"/>
  <c r="M210" i="5"/>
  <c r="J33" i="7"/>
  <c r="N210" i="5"/>
  <c r="K33" i="7"/>
  <c r="O210" i="5"/>
  <c r="L33" i="7"/>
  <c r="P210" i="5"/>
  <c r="M33" i="7"/>
  <c r="Q210" i="5"/>
  <c r="N33" i="7"/>
  <c r="R210" i="5"/>
  <c r="O33" i="7"/>
  <c r="S210" i="5"/>
  <c r="P33" i="7"/>
  <c r="T210" i="5"/>
  <c r="D34"/>
  <c r="CB33"/>
  <c r="CA33"/>
  <c r="BZ33"/>
  <c r="BU33"/>
  <c r="AA33"/>
  <c r="AB33"/>
  <c r="Z33"/>
  <c r="S32" i="7" l="1"/>
  <c r="AD33" i="5"/>
  <c r="T32" i="7"/>
  <c r="AE33" i="5"/>
  <c r="AC33"/>
  <c r="B209" s="1"/>
  <c r="C169" i="9" s="1"/>
  <c r="U32" i="7"/>
  <c r="A209" i="5"/>
  <c r="B169" i="9" s="1"/>
  <c r="V33" i="5"/>
  <c r="V32" i="7" l="1"/>
  <c r="AI33" i="5"/>
  <c r="B32" i="7"/>
  <c r="F209" i="5"/>
  <c r="C32" i="7"/>
  <c r="G209" i="5"/>
  <c r="AK33"/>
  <c r="D32" i="7"/>
  <c r="H209" i="5"/>
  <c r="AL33"/>
  <c r="E32" i="7"/>
  <c r="I209" i="5"/>
  <c r="AM33"/>
  <c r="F32" i="7"/>
  <c r="J209" i="5"/>
  <c r="AN33"/>
  <c r="G32" i="7"/>
  <c r="K209" i="5"/>
  <c r="H32" i="7"/>
  <c r="L209" i="5"/>
  <c r="I32" i="7"/>
  <c r="M209" i="5"/>
  <c r="AQ33"/>
  <c r="J32" i="7"/>
  <c r="N209" i="5"/>
  <c r="AR33"/>
  <c r="K32" i="7"/>
  <c r="O209" i="5"/>
  <c r="L32" i="7"/>
  <c r="P209" i="5"/>
  <c r="AT33"/>
  <c r="M32" i="7"/>
  <c r="Q209" i="5"/>
  <c r="AU33"/>
  <c r="N32" i="7"/>
  <c r="R209" i="5"/>
  <c r="O32" i="7"/>
  <c r="S209" i="5"/>
  <c r="AW33"/>
  <c r="P32" i="7"/>
  <c r="T209" i="5"/>
  <c r="AX33"/>
  <c r="D33"/>
  <c r="CB32"/>
  <c r="CA32"/>
  <c r="BZ32"/>
  <c r="BU32"/>
  <c r="Z32"/>
  <c r="AA32"/>
  <c r="AB32"/>
  <c r="S31" i="7" l="1"/>
  <c r="AD32" i="5"/>
  <c r="T31" i="7"/>
  <c r="AE32" i="5"/>
  <c r="AC32"/>
  <c r="B208" s="1"/>
  <c r="C168" i="9" s="1"/>
  <c r="U31" i="7"/>
  <c r="A208" i="5"/>
  <c r="B168" i="9" s="1"/>
  <c r="V32" i="5"/>
  <c r="V31" i="7" l="1"/>
  <c r="B31"/>
  <c r="F208" i="5"/>
  <c r="C31" i="7"/>
  <c r="G208" i="5"/>
  <c r="D31" i="7"/>
  <c r="H208" i="5"/>
  <c r="E31" i="7"/>
  <c r="I208" i="5"/>
  <c r="F31" i="7"/>
  <c r="J208" i="5"/>
  <c r="G31" i="7"/>
  <c r="K208" i="5"/>
  <c r="H31" i="7"/>
  <c r="L208" i="5"/>
  <c r="I31" i="7"/>
  <c r="M208" i="5"/>
  <c r="J31" i="7"/>
  <c r="N208" i="5"/>
  <c r="K31" i="7"/>
  <c r="O208" i="5"/>
  <c r="L31" i="7"/>
  <c r="P208" i="5"/>
  <c r="M31" i="7"/>
  <c r="Q208" i="5"/>
  <c r="N31" i="7"/>
  <c r="R208" i="5"/>
  <c r="O31" i="7"/>
  <c r="S208" i="5"/>
  <c r="P31" i="7"/>
  <c r="T208" i="5"/>
  <c r="D32"/>
  <c r="CB31"/>
  <c r="CA31"/>
  <c r="BZ31"/>
  <c r="BU31"/>
  <c r="AB31"/>
  <c r="Z31"/>
  <c r="AA31"/>
  <c r="S30" i="7" l="1"/>
  <c r="AD31" i="5"/>
  <c r="T30" i="7"/>
  <c r="AC31" i="5"/>
  <c r="B207" s="1"/>
  <c r="C167" i="9" s="1"/>
  <c r="AE31" i="5"/>
  <c r="U30" i="7"/>
  <c r="A207" i="5"/>
  <c r="B167" i="9" s="1"/>
  <c r="V31" i="5"/>
  <c r="V30" i="7" l="1"/>
  <c r="AI31" i="5"/>
  <c r="B30" i="7"/>
  <c r="F207" i="5"/>
  <c r="AJ31"/>
  <c r="C30" i="7"/>
  <c r="G207" i="5"/>
  <c r="AK31"/>
  <c r="D30" i="7"/>
  <c r="H207" i="5"/>
  <c r="AL31"/>
  <c r="E30" i="7"/>
  <c r="I207" i="5"/>
  <c r="F30" i="7"/>
  <c r="J207" i="5"/>
  <c r="AN31"/>
  <c r="G30" i="7"/>
  <c r="K207" i="5"/>
  <c r="AO31"/>
  <c r="H30" i="7"/>
  <c r="L207" i="5"/>
  <c r="AP31"/>
  <c r="I30" i="7"/>
  <c r="M207" i="5"/>
  <c r="J30" i="7"/>
  <c r="N207" i="5"/>
  <c r="AR31"/>
  <c r="K30" i="7"/>
  <c r="O207" i="5"/>
  <c r="L30" i="7"/>
  <c r="P207" i="5"/>
  <c r="M30" i="7"/>
  <c r="Q207" i="5"/>
  <c r="AU31"/>
  <c r="N30" i="7"/>
  <c r="R207" i="5"/>
  <c r="AV31"/>
  <c r="O30" i="7"/>
  <c r="S207" i="5"/>
  <c r="AW31"/>
  <c r="P30" i="7"/>
  <c r="T207" i="5"/>
  <c r="AX31"/>
  <c r="D31"/>
  <c r="CB30"/>
  <c r="CA30"/>
  <c r="BZ30"/>
  <c r="BU30"/>
  <c r="AB30"/>
  <c r="Z30"/>
  <c r="AA30"/>
  <c r="S29" i="7" l="1"/>
  <c r="AD30" i="5"/>
  <c r="T29" i="7"/>
  <c r="AE30" i="5"/>
  <c r="AC30"/>
  <c r="B206" s="1"/>
  <c r="C166" i="9" s="1"/>
  <c r="U29" i="7"/>
  <c r="A206" i="5"/>
  <c r="B166" i="9" s="1"/>
  <c r="V30" i="5"/>
  <c r="V29" i="7" l="1"/>
  <c r="B29"/>
  <c r="F206" i="5"/>
  <c r="C29" i="7"/>
  <c r="G206" i="5"/>
  <c r="D29" i="7"/>
  <c r="H206" i="5"/>
  <c r="E29" i="7"/>
  <c r="I206" i="5"/>
  <c r="F29" i="7"/>
  <c r="J206" i="5"/>
  <c r="G29" i="7"/>
  <c r="K206" i="5"/>
  <c r="AO30"/>
  <c r="H29" i="7"/>
  <c r="L206" i="5"/>
  <c r="I29" i="7"/>
  <c r="M206" i="5"/>
  <c r="J29" i="7"/>
  <c r="N206" i="5"/>
  <c r="K29" i="7"/>
  <c r="O206" i="5"/>
  <c r="L29" i="7"/>
  <c r="P206" i="5"/>
  <c r="M29" i="7"/>
  <c r="Q206" i="5"/>
  <c r="N29" i="7"/>
  <c r="R206" i="5"/>
  <c r="O29" i="7"/>
  <c r="S206" i="5"/>
  <c r="P29" i="7"/>
  <c r="T206" i="5"/>
  <c r="D30"/>
  <c r="CB29"/>
  <c r="CA29"/>
  <c r="BZ29"/>
  <c r="BU29"/>
  <c r="AA29"/>
  <c r="AB29"/>
  <c r="Z29"/>
  <c r="S28" i="7" l="1"/>
  <c r="AD29" i="5"/>
  <c r="T28" i="7"/>
  <c r="AE29" i="5"/>
  <c r="AC29"/>
  <c r="B205" s="1"/>
  <c r="C165" i="9" s="1"/>
  <c r="U28" i="7"/>
  <c r="A205" i="5"/>
  <c r="B165" i="9" s="1"/>
  <c r="V29" i="5"/>
  <c r="V28" i="7" l="1"/>
  <c r="B28"/>
  <c r="F205" i="5"/>
  <c r="AJ29"/>
  <c r="C28" i="7"/>
  <c r="G205" i="5"/>
  <c r="D28" i="7"/>
  <c r="H205" i="5"/>
  <c r="AL29"/>
  <c r="E28" i="7"/>
  <c r="I205" i="5"/>
  <c r="F28" i="7"/>
  <c r="J205" i="5"/>
  <c r="G28" i="7"/>
  <c r="K205" i="5"/>
  <c r="AO29"/>
  <c r="H28" i="7"/>
  <c r="L205" i="5"/>
  <c r="I28" i="7"/>
  <c r="M205" i="5"/>
  <c r="AQ29"/>
  <c r="J28" i="7"/>
  <c r="N205" i="5"/>
  <c r="K28" i="7"/>
  <c r="O205" i="5"/>
  <c r="AS29"/>
  <c r="L28" i="7"/>
  <c r="P205" i="5"/>
  <c r="M28" i="7"/>
  <c r="Q205" i="5"/>
  <c r="AU29"/>
  <c r="N28" i="7"/>
  <c r="R205" i="5"/>
  <c r="O28" i="7"/>
  <c r="S205" i="5"/>
  <c r="P28" i="7"/>
  <c r="T205" i="5"/>
  <c r="D29"/>
  <c r="CB28"/>
  <c r="CA28"/>
  <c r="BZ28"/>
  <c r="BU28"/>
  <c r="AB28"/>
  <c r="Z28"/>
  <c r="AA28"/>
  <c r="S27" i="7" l="1"/>
  <c r="AD28" i="5"/>
  <c r="T27" i="7"/>
  <c r="AE28" i="5"/>
  <c r="AC28"/>
  <c r="B204" s="1"/>
  <c r="C164" i="9" s="1"/>
  <c r="U27" i="7"/>
  <c r="A204" i="5"/>
  <c r="B164" i="9" s="1"/>
  <c r="V28" i="5"/>
  <c r="V27" i="7" l="1"/>
  <c r="B27"/>
  <c r="F204" i="5"/>
  <c r="C27" i="7"/>
  <c r="G204" i="5"/>
  <c r="D27" i="7"/>
  <c r="H204" i="5"/>
  <c r="E27" i="7"/>
  <c r="I204" i="5"/>
  <c r="F27" i="7"/>
  <c r="J204" i="5"/>
  <c r="G27" i="7"/>
  <c r="K204" i="5"/>
  <c r="H27" i="7"/>
  <c r="L204" i="5"/>
  <c r="I27" i="7"/>
  <c r="M204" i="5"/>
  <c r="J27" i="7"/>
  <c r="N204" i="5"/>
  <c r="K27" i="7"/>
  <c r="O204" i="5"/>
  <c r="L27" i="7"/>
  <c r="P204" i="5"/>
  <c r="M27" i="7"/>
  <c r="Q204" i="5"/>
  <c r="N27" i="7"/>
  <c r="R204" i="5"/>
  <c r="O27" i="7"/>
  <c r="S204" i="5"/>
  <c r="P27" i="7"/>
  <c r="T204" i="5"/>
  <c r="D28"/>
  <c r="CB27"/>
  <c r="CA27"/>
  <c r="BZ27"/>
  <c r="BU27"/>
  <c r="AB27"/>
  <c r="Z27"/>
  <c r="AA27"/>
  <c r="S26" i="7" l="1"/>
  <c r="AD27" i="5"/>
  <c r="T26" i="7"/>
  <c r="AE27" i="5"/>
  <c r="AC27"/>
  <c r="B203" s="1"/>
  <c r="C163" i="9" s="1"/>
  <c r="U26" i="7"/>
  <c r="A203" i="5"/>
  <c r="B163" i="9" s="1"/>
  <c r="V27" i="5"/>
  <c r="V26" i="7" l="1"/>
  <c r="B26"/>
  <c r="F203" i="5"/>
  <c r="C26" i="7"/>
  <c r="G203" i="5"/>
  <c r="D26" i="7"/>
  <c r="H203" i="5"/>
  <c r="E26" i="7"/>
  <c r="I203" i="5"/>
  <c r="F26" i="7"/>
  <c r="J203" i="5"/>
  <c r="G26" i="7"/>
  <c r="K203" i="5"/>
  <c r="H26" i="7"/>
  <c r="L203" i="5"/>
  <c r="I26" i="7"/>
  <c r="M203" i="5"/>
  <c r="J26" i="7"/>
  <c r="N203" i="5"/>
  <c r="K26" i="7"/>
  <c r="O203" i="5"/>
  <c r="L26" i="7"/>
  <c r="P203" i="5"/>
  <c r="M26" i="7"/>
  <c r="Q203" i="5"/>
  <c r="AU27"/>
  <c r="N26" i="7"/>
  <c r="R203" i="5"/>
  <c r="O26" i="7"/>
  <c r="S203" i="5"/>
  <c r="AW27"/>
  <c r="P26" i="7"/>
  <c r="T203" i="5"/>
  <c r="D27"/>
  <c r="CB26"/>
  <c r="CA26"/>
  <c r="BZ26"/>
  <c r="BU26"/>
  <c r="AB26"/>
  <c r="Z26"/>
  <c r="AA26"/>
  <c r="S25" i="7" l="1"/>
  <c r="AD26" i="5"/>
  <c r="T25" i="7"/>
  <c r="AE26" i="5"/>
  <c r="AC26"/>
  <c r="B202" s="1"/>
  <c r="C162" i="9" s="1"/>
  <c r="U25" i="7"/>
  <c r="A202" i="5"/>
  <c r="B162" i="9" s="1"/>
  <c r="V26" i="5"/>
  <c r="V25" i="7" l="1"/>
  <c r="B25"/>
  <c r="F202" i="5"/>
  <c r="C25" i="7"/>
  <c r="G202" i="5"/>
  <c r="D25" i="7"/>
  <c r="H202" i="5"/>
  <c r="E25" i="7"/>
  <c r="I202" i="5"/>
  <c r="F25" i="7"/>
  <c r="J202" i="5"/>
  <c r="G25" i="7"/>
  <c r="K202" i="5"/>
  <c r="AO26"/>
  <c r="H25" i="7"/>
  <c r="L202" i="5"/>
  <c r="I25" i="7"/>
  <c r="M202" i="5"/>
  <c r="J25" i="7"/>
  <c r="N202" i="5"/>
  <c r="K25" i="7"/>
  <c r="O202" i="5"/>
  <c r="L25" i="7"/>
  <c r="P202" i="5"/>
  <c r="M25" i="7"/>
  <c r="Q202" i="5"/>
  <c r="N25" i="7"/>
  <c r="R202" i="5"/>
  <c r="O25" i="7"/>
  <c r="S202" i="5"/>
  <c r="P25" i="7"/>
  <c r="T202" i="5"/>
  <c r="D26"/>
  <c r="CB25"/>
  <c r="CA25"/>
  <c r="BZ25"/>
  <c r="BU25"/>
  <c r="AB25"/>
  <c r="Z25"/>
  <c r="AA25"/>
  <c r="S24" i="7" l="1"/>
  <c r="AD25" i="5"/>
  <c r="T24" i="7"/>
  <c r="AC25" i="5"/>
  <c r="B201" s="1"/>
  <c r="C161" i="9" s="1"/>
  <c r="AE25" i="5"/>
  <c r="U24" i="7"/>
  <c r="A201" i="5"/>
  <c r="B161" i="9" s="1"/>
  <c r="V25" i="5"/>
  <c r="V24" i="7" l="1"/>
  <c r="B24"/>
  <c r="F201" i="5"/>
  <c r="C24" i="7"/>
  <c r="G201" i="5"/>
  <c r="D24" i="7"/>
  <c r="H201" i="5"/>
  <c r="E24" i="7"/>
  <c r="I201" i="5"/>
  <c r="F24" i="7"/>
  <c r="J201" i="5"/>
  <c r="G24" i="7"/>
  <c r="K201" i="5"/>
  <c r="H24" i="7"/>
  <c r="L201" i="5"/>
  <c r="I24" i="7"/>
  <c r="M201" i="5"/>
  <c r="AQ25"/>
  <c r="J24" i="7"/>
  <c r="N201" i="5"/>
  <c r="K24" i="7"/>
  <c r="O201" i="5"/>
  <c r="L24" i="7"/>
  <c r="P201" i="5"/>
  <c r="AT25"/>
  <c r="M24" i="7"/>
  <c r="Q201" i="5"/>
  <c r="AU25"/>
  <c r="N24" i="7"/>
  <c r="R201" i="5"/>
  <c r="O24" i="7"/>
  <c r="S201" i="5"/>
  <c r="P24" i="7"/>
  <c r="T201" i="5"/>
  <c r="D25"/>
  <c r="CB24"/>
  <c r="CA24"/>
  <c r="BZ24"/>
  <c r="BU24"/>
  <c r="AA24"/>
  <c r="AB24"/>
  <c r="Z24"/>
  <c r="S23" i="7" l="1"/>
  <c r="AD24" i="5"/>
  <c r="T23" i="7"/>
  <c r="AE24" i="5"/>
  <c r="AC24"/>
  <c r="B200" s="1"/>
  <c r="C160" i="9" s="1"/>
  <c r="U23" i="7"/>
  <c r="A200" i="5"/>
  <c r="B160" i="9" s="1"/>
  <c r="V24" i="5"/>
  <c r="V23" i="7" l="1"/>
  <c r="B23"/>
  <c r="F200" i="5"/>
  <c r="C23" i="7"/>
  <c r="G200" i="5"/>
  <c r="D23" i="7"/>
  <c r="H200" i="5"/>
  <c r="E23" i="7"/>
  <c r="I200" i="5"/>
  <c r="F23" i="7"/>
  <c r="J200" i="5"/>
  <c r="G23" i="7"/>
  <c r="K200" i="5"/>
  <c r="H23" i="7"/>
  <c r="L200" i="5"/>
  <c r="I23" i="7"/>
  <c r="M200" i="5"/>
  <c r="J23" i="7"/>
  <c r="N200" i="5"/>
  <c r="K23" i="7"/>
  <c r="O200" i="5"/>
  <c r="L23" i="7"/>
  <c r="P200" i="5"/>
  <c r="M23" i="7"/>
  <c r="Q200" i="5"/>
  <c r="N23" i="7"/>
  <c r="R200" i="5"/>
  <c r="O23" i="7"/>
  <c r="S200" i="5"/>
  <c r="P23" i="7"/>
  <c r="T200" i="5"/>
  <c r="D24"/>
  <c r="CB23"/>
  <c r="CA23"/>
  <c r="BZ23"/>
  <c r="BU23"/>
  <c r="AB23"/>
  <c r="Z23"/>
  <c r="AA23"/>
  <c r="S22" i="7" l="1"/>
  <c r="AD23" i="5"/>
  <c r="T22" i="7"/>
  <c r="AE23" i="5"/>
  <c r="AC23"/>
  <c r="B199" s="1"/>
  <c r="C159" i="9" s="1"/>
  <c r="U22" i="7"/>
  <c r="A199" i="5"/>
  <c r="B159" i="9" s="1"/>
  <c r="V23" i="5"/>
  <c r="V22" i="7" l="1"/>
  <c r="AI23" i="5"/>
  <c r="B22" i="7"/>
  <c r="F199" i="5"/>
  <c r="AJ23"/>
  <c r="C22" i="7"/>
  <c r="G199" i="5"/>
  <c r="AK23"/>
  <c r="D22" i="7"/>
  <c r="H199" i="5"/>
  <c r="AL23"/>
  <c r="E22" i="7"/>
  <c r="I199" i="5"/>
  <c r="AM23"/>
  <c r="F22" i="7"/>
  <c r="J199" i="5"/>
  <c r="AN23"/>
  <c r="G22" i="7"/>
  <c r="K199" i="5"/>
  <c r="AO23"/>
  <c r="H22" i="7"/>
  <c r="L199" i="5"/>
  <c r="AP23"/>
  <c r="I22" i="7"/>
  <c r="M199" i="5"/>
  <c r="AQ23"/>
  <c r="J22" i="7"/>
  <c r="N199" i="5"/>
  <c r="AR23"/>
  <c r="K22" i="7"/>
  <c r="O199" i="5"/>
  <c r="AS23"/>
  <c r="L22" i="7"/>
  <c r="P199" i="5"/>
  <c r="AT23"/>
  <c r="M22" i="7"/>
  <c r="Q199" i="5"/>
  <c r="AU23"/>
  <c r="N22" i="7"/>
  <c r="R199" i="5"/>
  <c r="AV23"/>
  <c r="O22" i="7"/>
  <c r="S199" i="5"/>
  <c r="AW23"/>
  <c r="P22" i="7"/>
  <c r="T199" i="5"/>
  <c r="D23"/>
  <c r="CB22"/>
  <c r="CA22"/>
  <c r="BZ22"/>
  <c r="BU22"/>
  <c r="AA22"/>
  <c r="AB22"/>
  <c r="Z22"/>
  <c r="S21" i="7" l="1"/>
  <c r="AD22" i="5"/>
  <c r="T21" i="7"/>
  <c r="AE22" i="5"/>
  <c r="AC22"/>
  <c r="B198" s="1"/>
  <c r="C158" i="9" s="1"/>
  <c r="U21" i="7"/>
  <c r="A198" i="5"/>
  <c r="B158" i="9" s="1"/>
  <c r="V22" i="5"/>
  <c r="V21" i="7" l="1"/>
  <c r="B21"/>
  <c r="F198" i="5"/>
  <c r="C21" i="7"/>
  <c r="G198" i="5"/>
  <c r="D21" i="7"/>
  <c r="H198" i="5"/>
  <c r="E21" i="7"/>
  <c r="I198" i="5"/>
  <c r="F21" i="7"/>
  <c r="J198" i="5"/>
  <c r="G21" i="7"/>
  <c r="K198" i="5"/>
  <c r="AO22"/>
  <c r="H21" i="7"/>
  <c r="L198" i="5"/>
  <c r="AP22"/>
  <c r="I21" i="7"/>
  <c r="M198" i="5"/>
  <c r="J21" i="7"/>
  <c r="N198" i="5"/>
  <c r="K21" i="7"/>
  <c r="O198" i="5"/>
  <c r="AS22"/>
  <c r="L21" i="7"/>
  <c r="P198" i="5"/>
  <c r="M21" i="7"/>
  <c r="Q198" i="5"/>
  <c r="N21" i="7"/>
  <c r="R198" i="5"/>
  <c r="O21" i="7"/>
  <c r="S198" i="5"/>
  <c r="P21" i="7"/>
  <c r="T198" i="5"/>
  <c r="D22"/>
  <c r="CB21"/>
  <c r="CA21"/>
  <c r="BZ21"/>
  <c r="BU21"/>
  <c r="AA21"/>
  <c r="AB21"/>
  <c r="Z21"/>
  <c r="S20" i="7" l="1"/>
  <c r="AD21" i="5"/>
  <c r="T20" i="7"/>
  <c r="AE21" i="5"/>
  <c r="AC21"/>
  <c r="B197" s="1"/>
  <c r="C157" i="9" s="1"/>
  <c r="U20" i="7"/>
  <c r="A197" i="5"/>
  <c r="B157" i="9" s="1"/>
  <c r="V21" i="5"/>
  <c r="V20" i="7" l="1"/>
  <c r="B20"/>
  <c r="F197" i="5"/>
  <c r="AJ21"/>
  <c r="C20" i="7"/>
  <c r="G197" i="5"/>
  <c r="D20" i="7"/>
  <c r="H197" i="5"/>
  <c r="E20" i="7"/>
  <c r="I197" i="5"/>
  <c r="F20" i="7"/>
  <c r="J197" i="5"/>
  <c r="AN21"/>
  <c r="G20" i="7"/>
  <c r="K197" i="5"/>
  <c r="H20" i="7"/>
  <c r="L197" i="5"/>
  <c r="I20" i="7"/>
  <c r="M197" i="5"/>
  <c r="J20" i="7"/>
  <c r="N197" i="5"/>
  <c r="K20" i="7"/>
  <c r="O197" i="5"/>
  <c r="L20" i="7"/>
  <c r="P197" i="5"/>
  <c r="M20" i="7"/>
  <c r="Q197" i="5"/>
  <c r="AU21"/>
  <c r="N20" i="7"/>
  <c r="R197" i="5"/>
  <c r="AV21"/>
  <c r="O20" i="7"/>
  <c r="S197" i="5"/>
  <c r="P20" i="7"/>
  <c r="T197" i="5"/>
  <c r="D21"/>
  <c r="CB20"/>
  <c r="CA20"/>
  <c r="BZ20"/>
  <c r="BU20"/>
  <c r="AB20"/>
  <c r="Z20"/>
  <c r="AA20"/>
  <c r="S19" i="7" l="1"/>
  <c r="AD20" i="5"/>
  <c r="T19" i="7"/>
  <c r="AE20" i="5"/>
  <c r="AC20"/>
  <c r="B196" s="1"/>
  <c r="C156" i="9" s="1"/>
  <c r="U19" i="7"/>
  <c r="A196" i="5"/>
  <c r="B156" i="9" s="1"/>
  <c r="V20" i="5"/>
  <c r="V19" i="7" l="1"/>
  <c r="B19"/>
  <c r="F196" i="5"/>
  <c r="C19" i="7"/>
  <c r="G196" i="5"/>
  <c r="D19" i="7"/>
  <c r="H196" i="5"/>
  <c r="E19" i="7"/>
  <c r="I196" i="5"/>
  <c r="F19" i="7"/>
  <c r="J196" i="5"/>
  <c r="G19" i="7"/>
  <c r="K196" i="5"/>
  <c r="H19" i="7"/>
  <c r="L196" i="5"/>
  <c r="I19" i="7"/>
  <c r="M196" i="5"/>
  <c r="J19" i="7"/>
  <c r="N196" i="5"/>
  <c r="K19" i="7"/>
  <c r="O196" i="5"/>
  <c r="L19" i="7"/>
  <c r="P196" i="5"/>
  <c r="M19" i="7"/>
  <c r="Q196" i="5"/>
  <c r="N19" i="7"/>
  <c r="R196" i="5"/>
  <c r="O19" i="7"/>
  <c r="S196" i="5"/>
  <c r="P19" i="7"/>
  <c r="T196" i="5"/>
  <c r="D20"/>
  <c r="CB19"/>
  <c r="CA19"/>
  <c r="BZ19"/>
  <c r="BU19"/>
  <c r="AB19"/>
  <c r="Z19"/>
  <c r="AA19"/>
  <c r="S18" i="7" l="1"/>
  <c r="AD19" i="5"/>
  <c r="T18" i="7"/>
  <c r="AE19" i="5"/>
  <c r="AC19"/>
  <c r="B195" s="1"/>
  <c r="C155" i="9" s="1"/>
  <c r="U18" i="7"/>
  <c r="A195" i="5"/>
  <c r="B155" i="9" s="1"/>
  <c r="V19" i="5"/>
  <c r="V18" i="7" l="1"/>
  <c r="B18"/>
  <c r="F195" i="5"/>
  <c r="C18" i="7"/>
  <c r="G195" i="5"/>
  <c r="AK19"/>
  <c r="D18" i="7"/>
  <c r="H195" i="5"/>
  <c r="E18" i="7"/>
  <c r="I195" i="5"/>
  <c r="AM19"/>
  <c r="F18" i="7"/>
  <c r="J195" i="5"/>
  <c r="AN19"/>
  <c r="G18" i="7"/>
  <c r="K195" i="5"/>
  <c r="H18" i="7"/>
  <c r="L195" i="5"/>
  <c r="I18" i="7"/>
  <c r="M195" i="5"/>
  <c r="J18" i="7"/>
  <c r="N195" i="5"/>
  <c r="K18" i="7"/>
  <c r="O195" i="5"/>
  <c r="L18" i="7"/>
  <c r="P195" i="5"/>
  <c r="AT19"/>
  <c r="M18" i="7"/>
  <c r="Q195" i="5"/>
  <c r="N18" i="7"/>
  <c r="R195" i="5"/>
  <c r="O18" i="7"/>
  <c r="S195" i="5"/>
  <c r="AW19"/>
  <c r="P18" i="7"/>
  <c r="T195" i="5"/>
  <c r="D19"/>
  <c r="CB18"/>
  <c r="CA18"/>
  <c r="BZ18"/>
  <c r="BU18"/>
  <c r="AA18"/>
  <c r="AB18"/>
  <c r="Z18"/>
  <c r="S17" i="7" l="1"/>
  <c r="AD18" i="5"/>
  <c r="T17" i="7"/>
  <c r="AE18" i="5"/>
  <c r="AC18"/>
  <c r="B194" s="1"/>
  <c r="C154" i="9" s="1"/>
  <c r="U17" i="7"/>
  <c r="A194" i="5"/>
  <c r="B154" i="9" s="1"/>
  <c r="V18" i="5"/>
  <c r="V17" i="7" l="1"/>
  <c r="B17"/>
  <c r="F194" i="5"/>
  <c r="C17" i="7"/>
  <c r="G194" i="5"/>
  <c r="D17" i="7"/>
  <c r="H194" i="5"/>
  <c r="E17" i="7"/>
  <c r="I194" i="5"/>
  <c r="F17" i="7"/>
  <c r="J194" i="5"/>
  <c r="G17" i="7"/>
  <c r="K194" i="5"/>
  <c r="H17" i="7"/>
  <c r="L194" i="5"/>
  <c r="I17" i="7"/>
  <c r="M194" i="5"/>
  <c r="J17" i="7"/>
  <c r="N194" i="5"/>
  <c r="K17" i="7"/>
  <c r="O194" i="5"/>
  <c r="L17" i="7"/>
  <c r="P194" i="5"/>
  <c r="AT18"/>
  <c r="M17" i="7"/>
  <c r="Q194" i="5"/>
  <c r="N17" i="7"/>
  <c r="R194" i="5"/>
  <c r="O17" i="7"/>
  <c r="S194" i="5"/>
  <c r="P17" i="7"/>
  <c r="T194" i="5"/>
  <c r="D18"/>
  <c r="CB17"/>
  <c r="CA17"/>
  <c r="BZ17"/>
  <c r="BU17"/>
  <c r="AA17"/>
  <c r="AB17"/>
  <c r="Z17"/>
  <c r="S16" i="7" l="1"/>
  <c r="AD17" i="5"/>
  <c r="T16" i="7"/>
  <c r="AE17" i="5"/>
  <c r="AC17"/>
  <c r="B193" s="1"/>
  <c r="C153" i="9" s="1"/>
  <c r="U16" i="7"/>
  <c r="A193" i="5"/>
  <c r="B153" i="9" s="1"/>
  <c r="V17" i="5"/>
  <c r="V16" i="7" l="1"/>
  <c r="AI17" i="5"/>
  <c r="B16" i="7"/>
  <c r="F193" i="5"/>
  <c r="C16" i="7"/>
  <c r="G193" i="5"/>
  <c r="AK17"/>
  <c r="D16" i="7"/>
  <c r="H193" i="5"/>
  <c r="AL17"/>
  <c r="E16" i="7"/>
  <c r="I193" i="5"/>
  <c r="F16" i="7"/>
  <c r="J193" i="5"/>
  <c r="AN17"/>
  <c r="G16" i="7"/>
  <c r="K193" i="5"/>
  <c r="AO17"/>
  <c r="H16" i="7"/>
  <c r="L193" i="5"/>
  <c r="I16" i="7"/>
  <c r="M193" i="5"/>
  <c r="AQ17"/>
  <c r="J16" i="7"/>
  <c r="N193" i="5"/>
  <c r="AR17"/>
  <c r="K16" i="7"/>
  <c r="O193" i="5"/>
  <c r="L16" i="7"/>
  <c r="P193" i="5"/>
  <c r="M16" i="7"/>
  <c r="Q193" i="5"/>
  <c r="N16" i="7"/>
  <c r="R193" i="5"/>
  <c r="AV17"/>
  <c r="O16" i="7"/>
  <c r="S193" i="5"/>
  <c r="P16" i="7"/>
  <c r="T193" i="5"/>
  <c r="D17"/>
  <c r="CB16"/>
  <c r="CA16"/>
  <c r="BZ16"/>
  <c r="BU16"/>
  <c r="AA16"/>
  <c r="AB16"/>
  <c r="Z16"/>
  <c r="S15" i="7" l="1"/>
  <c r="AD16" i="5"/>
  <c r="T15" i="7"/>
  <c r="AE16" i="5"/>
  <c r="AC16"/>
  <c r="B192" s="1"/>
  <c r="C152" i="9" s="1"/>
  <c r="U15" i="7"/>
  <c r="A192" i="5"/>
  <c r="B152" i="9" s="1"/>
  <c r="V16" i="5"/>
  <c r="V15" i="7" l="1"/>
  <c r="B15"/>
  <c r="F192" i="5"/>
  <c r="C15" i="7"/>
  <c r="G192" i="5"/>
  <c r="D15" i="7"/>
  <c r="H192" i="5"/>
  <c r="E15" i="7"/>
  <c r="I192" i="5"/>
  <c r="F15" i="7"/>
  <c r="J192" i="5"/>
  <c r="G15" i="7"/>
  <c r="K192" i="5"/>
  <c r="H15" i="7"/>
  <c r="L192" i="5"/>
  <c r="I15" i="7"/>
  <c r="M192" i="5"/>
  <c r="J15" i="7"/>
  <c r="N192" i="5"/>
  <c r="K15" i="7"/>
  <c r="O192" i="5"/>
  <c r="L15" i="7"/>
  <c r="P192" i="5"/>
  <c r="M15" i="7"/>
  <c r="Q192" i="5"/>
  <c r="N15" i="7"/>
  <c r="R192" i="5"/>
  <c r="O15" i="7"/>
  <c r="S192" i="5"/>
  <c r="P15" i="7"/>
  <c r="T192" i="5"/>
  <c r="D16"/>
  <c r="CB15"/>
  <c r="CA15"/>
  <c r="BZ15"/>
  <c r="BU15"/>
  <c r="AB15"/>
  <c r="Z15"/>
  <c r="AA15"/>
  <c r="S14" i="7" l="1"/>
  <c r="AD15" i="5"/>
  <c r="T14" i="7"/>
  <c r="AE15" i="5"/>
  <c r="AC15"/>
  <c r="B191" s="1"/>
  <c r="C151" i="9" s="1"/>
  <c r="U14" i="7"/>
  <c r="A191" i="5"/>
  <c r="B151" i="9" s="1"/>
  <c r="V15" i="5"/>
  <c r="V14" i="7" l="1"/>
  <c r="B14"/>
  <c r="F191" i="5"/>
  <c r="C14" i="7"/>
  <c r="G191" i="5"/>
  <c r="D14" i="7"/>
  <c r="H191" i="5"/>
  <c r="E14" i="7"/>
  <c r="I191" i="5"/>
  <c r="F14" i="7"/>
  <c r="J191" i="5"/>
  <c r="G14" i="7"/>
  <c r="K191" i="5"/>
  <c r="H14" i="7"/>
  <c r="L191" i="5"/>
  <c r="I14" i="7"/>
  <c r="M191" i="5"/>
  <c r="J14" i="7"/>
  <c r="N191" i="5"/>
  <c r="K14" i="7"/>
  <c r="O191" i="5"/>
  <c r="L14" i="7"/>
  <c r="P191" i="5"/>
  <c r="AT15"/>
  <c r="M14" i="7"/>
  <c r="Q191" i="5"/>
  <c r="N14" i="7"/>
  <c r="R191" i="5"/>
  <c r="O14" i="7"/>
  <c r="S191" i="5"/>
  <c r="P14" i="7"/>
  <c r="T191" i="5"/>
  <c r="D15"/>
  <c r="CB14"/>
  <c r="CA14"/>
  <c r="BZ14"/>
  <c r="BU14"/>
  <c r="AA14"/>
  <c r="AB14"/>
  <c r="Z14"/>
  <c r="S13" i="7" l="1"/>
  <c r="AD14" i="5"/>
  <c r="T13" i="7"/>
  <c r="AE14" i="5"/>
  <c r="AC14"/>
  <c r="B190" s="1"/>
  <c r="C150" i="9" s="1"/>
  <c r="U13" i="7"/>
  <c r="A190" i="5"/>
  <c r="B150" i="9" s="1"/>
  <c r="V14" i="5"/>
  <c r="V13" i="7" l="1"/>
  <c r="B13"/>
  <c r="F190" i="5"/>
  <c r="C13" i="7"/>
  <c r="G190" i="5"/>
  <c r="D13" i="7"/>
  <c r="H190" i="5"/>
  <c r="E13" i="7"/>
  <c r="I190" i="5"/>
  <c r="F13" i="7"/>
  <c r="J190" i="5"/>
  <c r="G13" i="7"/>
  <c r="K190" i="5"/>
  <c r="H13" i="7"/>
  <c r="L190" i="5"/>
  <c r="I13" i="7"/>
  <c r="M190" i="5"/>
  <c r="J13" i="7"/>
  <c r="N190" i="5"/>
  <c r="K13" i="7"/>
  <c r="O190" i="5"/>
  <c r="L13" i="7"/>
  <c r="P190" i="5"/>
  <c r="M13" i="7"/>
  <c r="Q190" i="5"/>
  <c r="N13" i="7"/>
  <c r="R190" i="5"/>
  <c r="O13" i="7"/>
  <c r="S190" i="5"/>
  <c r="P13" i="7"/>
  <c r="T190" i="5"/>
  <c r="D14"/>
  <c r="CB13"/>
  <c r="CA13"/>
  <c r="BZ13"/>
  <c r="BU13"/>
  <c r="AB13"/>
  <c r="Z13"/>
  <c r="AA13"/>
  <c r="S12" i="7" l="1"/>
  <c r="AD13" i="5"/>
  <c r="T12" i="7"/>
  <c r="AE13" i="5"/>
  <c r="AC13"/>
  <c r="B189" s="1"/>
  <c r="C149" i="9" s="1"/>
  <c r="U12" i="7"/>
  <c r="A189" i="5"/>
  <c r="B149" i="9" s="1"/>
  <c r="V13" i="5"/>
  <c r="V12" i="7" l="1"/>
  <c r="AI13" i="5"/>
  <c r="B12" i="7"/>
  <c r="F189" i="5"/>
  <c r="C12" i="7"/>
  <c r="G189" i="5"/>
  <c r="D12" i="7"/>
  <c r="H189" i="5"/>
  <c r="E12" i="7"/>
  <c r="I189" i="5"/>
  <c r="F12" i="7"/>
  <c r="J189" i="5"/>
  <c r="G12" i="7"/>
  <c r="K189" i="5"/>
  <c r="H12" i="7"/>
  <c r="L189" i="5"/>
  <c r="I12" i="7"/>
  <c r="M189" i="5"/>
  <c r="J12" i="7"/>
  <c r="N189" i="5"/>
  <c r="AR13"/>
  <c r="K12" i="7"/>
  <c r="O189" i="5"/>
  <c r="L12" i="7"/>
  <c r="P189" i="5"/>
  <c r="AT13"/>
  <c r="M12" i="7"/>
  <c r="Q189" i="5"/>
  <c r="N12" i="7"/>
  <c r="R189" i="5"/>
  <c r="O12" i="7"/>
  <c r="S189" i="5"/>
  <c r="AW13"/>
  <c r="P12" i="7"/>
  <c r="T189" i="5"/>
  <c r="D13"/>
  <c r="CB12"/>
  <c r="CA12"/>
  <c r="BZ12"/>
  <c r="BU12"/>
  <c r="AB12"/>
  <c r="Z12"/>
  <c r="AA12"/>
  <c r="S11" i="7" l="1"/>
  <c r="AD12" i="5"/>
  <c r="T11" i="7"/>
  <c r="AE12" i="5"/>
  <c r="AC12"/>
  <c r="B188" s="1"/>
  <c r="C148" i="9" s="1"/>
  <c r="U11" i="7"/>
  <c r="A188" i="5"/>
  <c r="B148" i="9" s="1"/>
  <c r="V12" i="5"/>
  <c r="V11" i="7" l="1"/>
  <c r="B11"/>
  <c r="F188" i="5"/>
  <c r="C11" i="7"/>
  <c r="G188" i="5"/>
  <c r="D11" i="7"/>
  <c r="H188" i="5"/>
  <c r="E11" i="7"/>
  <c r="I188" i="5"/>
  <c r="F11" i="7"/>
  <c r="J188" i="5"/>
  <c r="G11" i="7"/>
  <c r="K188" i="5"/>
  <c r="H11" i="7"/>
  <c r="L188" i="5"/>
  <c r="I11" i="7"/>
  <c r="M188" i="5"/>
  <c r="J11" i="7"/>
  <c r="N188" i="5"/>
  <c r="K11" i="7"/>
  <c r="O188" i="5"/>
  <c r="L11" i="7"/>
  <c r="P188" i="5"/>
  <c r="M11" i="7"/>
  <c r="Q188" i="5"/>
  <c r="N11" i="7"/>
  <c r="R188" i="5"/>
  <c r="O11" i="7"/>
  <c r="S188" i="5"/>
  <c r="P11" i="7"/>
  <c r="T188" i="5"/>
  <c r="D12"/>
  <c r="CB11"/>
  <c r="CA11"/>
  <c r="BZ11"/>
  <c r="BU11"/>
  <c r="AB11"/>
  <c r="Z11"/>
  <c r="AA11"/>
  <c r="S10" i="7" l="1"/>
  <c r="AD11" i="5"/>
  <c r="T10" i="7"/>
  <c r="AE11" i="5"/>
  <c r="AC11"/>
  <c r="B187" s="1"/>
  <c r="C147" i="9" s="1"/>
  <c r="U10" i="7"/>
  <c r="A187" i="5"/>
  <c r="B147" i="9" s="1"/>
  <c r="V11" i="5"/>
  <c r="V10" i="7" l="1"/>
  <c r="AI11" i="5"/>
  <c r="B10" i="7"/>
  <c r="F187" i="5"/>
  <c r="AJ11"/>
  <c r="C10" i="7"/>
  <c r="G187" i="5"/>
  <c r="AK11"/>
  <c r="D10" i="7"/>
  <c r="H187" i="5"/>
  <c r="AL11"/>
  <c r="E10" i="7"/>
  <c r="I187" i="5"/>
  <c r="AM11"/>
  <c r="F10" i="7"/>
  <c r="J187" i="5"/>
  <c r="G10" i="7"/>
  <c r="K187" i="5"/>
  <c r="H10" i="7"/>
  <c r="L187" i="5"/>
  <c r="AP11"/>
  <c r="I10" i="7"/>
  <c r="M187" i="5"/>
  <c r="AQ11"/>
  <c r="J10" i="7"/>
  <c r="N187" i="5"/>
  <c r="AR11"/>
  <c r="K10" i="7"/>
  <c r="O187" i="5"/>
  <c r="AS11"/>
  <c r="L10" i="7"/>
  <c r="P187" i="5"/>
  <c r="AT11"/>
  <c r="M10" i="7"/>
  <c r="Q187" i="5"/>
  <c r="AU11"/>
  <c r="N10" i="7"/>
  <c r="R187" i="5"/>
  <c r="O10" i="7"/>
  <c r="S187" i="5"/>
  <c r="AW11"/>
  <c r="P10" i="7"/>
  <c r="T187" i="5"/>
  <c r="AX11"/>
  <c r="D11"/>
  <c r="CB10"/>
  <c r="CA10"/>
  <c r="BZ10"/>
  <c r="BU10"/>
  <c r="AA10"/>
  <c r="AB10"/>
  <c r="Z10"/>
  <c r="S9" i="7" l="1"/>
  <c r="AD10" i="5"/>
  <c r="T9" i="7"/>
  <c r="AE10" i="5"/>
  <c r="AC10"/>
  <c r="B186" s="1"/>
  <c r="C146" i="9" s="1"/>
  <c r="U9" i="7"/>
  <c r="A186" i="5"/>
  <c r="B146" i="9" s="1"/>
  <c r="V10" i="5"/>
  <c r="V9" i="7" l="1"/>
  <c r="B9"/>
  <c r="F186" i="5"/>
  <c r="C9" i="7"/>
  <c r="G186" i="5"/>
  <c r="D9" i="7"/>
  <c r="H186" i="5"/>
  <c r="E9" i="7"/>
  <c r="I186" i="5"/>
  <c r="F9" i="7"/>
  <c r="J186" i="5"/>
  <c r="G9" i="7"/>
  <c r="K186" i="5"/>
  <c r="H9" i="7"/>
  <c r="L186" i="5"/>
  <c r="I9" i="7"/>
  <c r="M186" i="5"/>
  <c r="J9" i="7"/>
  <c r="N186" i="5"/>
  <c r="K9" i="7"/>
  <c r="O186" i="5"/>
  <c r="L9" i="7"/>
  <c r="P186" i="5"/>
  <c r="M9" i="7"/>
  <c r="Q186" i="5"/>
  <c r="N9" i="7"/>
  <c r="R186" i="5"/>
  <c r="O9" i="7"/>
  <c r="S186" i="5"/>
  <c r="AW10"/>
  <c r="P9" i="7"/>
  <c r="T186" i="5"/>
  <c r="D10"/>
  <c r="CB9"/>
  <c r="CA9"/>
  <c r="BZ9"/>
  <c r="BU9"/>
  <c r="AA9"/>
  <c r="AB9"/>
  <c r="Z9"/>
  <c r="S8" i="7" l="1"/>
  <c r="AD9" i="5"/>
  <c r="T8" i="7"/>
  <c r="AE9" i="5"/>
  <c r="AC9"/>
  <c r="B185" s="1"/>
  <c r="C145" i="9" s="1"/>
  <c r="U8" i="7"/>
  <c r="A185" i="5"/>
  <c r="B145" i="9" s="1"/>
  <c r="V9" i="5"/>
  <c r="V8" i="7" l="1"/>
  <c r="AI9" i="5"/>
  <c r="B8" i="7"/>
  <c r="F185" i="5"/>
  <c r="C8" i="7"/>
  <c r="G185" i="5"/>
  <c r="AK9"/>
  <c r="D8" i="7"/>
  <c r="H185" i="5"/>
  <c r="E8" i="7"/>
  <c r="I185" i="5"/>
  <c r="F8" i="7"/>
  <c r="J185" i="5"/>
  <c r="G8" i="7"/>
  <c r="K185" i="5"/>
  <c r="H8" i="7"/>
  <c r="L185" i="5"/>
  <c r="I8" i="7"/>
  <c r="M185" i="5"/>
  <c r="J8" i="7"/>
  <c r="N185" i="5"/>
  <c r="AR9"/>
  <c r="K8" i="7"/>
  <c r="O185" i="5"/>
  <c r="L8" i="7"/>
  <c r="P185" i="5"/>
  <c r="AT9"/>
  <c r="M8" i="7"/>
  <c r="Q185" i="5"/>
  <c r="N8" i="7"/>
  <c r="R185" i="5"/>
  <c r="O8" i="7"/>
  <c r="S185" i="5"/>
  <c r="AW9"/>
  <c r="P8" i="7"/>
  <c r="T185" i="5"/>
  <c r="AX9"/>
  <c r="D9"/>
  <c r="CB8"/>
  <c r="CA8"/>
  <c r="BZ8"/>
  <c r="BU8"/>
  <c r="AB8"/>
  <c r="Z8"/>
  <c r="AA8"/>
  <c r="S7" i="7" l="1"/>
  <c r="AD8" i="5"/>
  <c r="T7" i="7"/>
  <c r="AE8" i="5"/>
  <c r="AC8"/>
  <c r="B184" s="1"/>
  <c r="C144" i="9" s="1"/>
  <c r="U7" i="7"/>
  <c r="A184" i="5"/>
  <c r="B144" i="9" s="1"/>
  <c r="V8" i="5"/>
  <c r="V7" i="7" l="1"/>
  <c r="B7"/>
  <c r="F184" i="5"/>
  <c r="C7" i="7"/>
  <c r="G184" i="5"/>
  <c r="D7" i="7"/>
  <c r="H184" i="5"/>
  <c r="E7" i="7"/>
  <c r="I184" i="5"/>
  <c r="F7" i="7"/>
  <c r="J184" i="5"/>
  <c r="G7" i="7"/>
  <c r="K184" i="5"/>
  <c r="H7" i="7"/>
  <c r="L184" i="5"/>
  <c r="I7" i="7"/>
  <c r="M184" i="5"/>
  <c r="J7" i="7"/>
  <c r="N184" i="5"/>
  <c r="K7" i="7"/>
  <c r="O184" i="5"/>
  <c r="L7" i="7"/>
  <c r="P184" i="5"/>
  <c r="M7" i="7"/>
  <c r="Q184" i="5"/>
  <c r="N7" i="7"/>
  <c r="R184" i="5"/>
  <c r="O7" i="7"/>
  <c r="S184" i="5"/>
  <c r="P7" i="7"/>
  <c r="T184" i="5"/>
  <c r="D8"/>
  <c r="CB7"/>
  <c r="CA7"/>
  <c r="BZ7"/>
  <c r="BU7"/>
  <c r="AA7"/>
  <c r="AB7"/>
  <c r="Z7"/>
  <c r="S6" i="7" l="1"/>
  <c r="AD7" i="5"/>
  <c r="T6" i="7"/>
  <c r="AE7" i="5"/>
  <c r="AC7"/>
  <c r="B183" s="1"/>
  <c r="C143" i="9" s="1"/>
  <c r="U6" i="7"/>
  <c r="A183" i="5"/>
  <c r="B143" i="9" s="1"/>
  <c r="V7" i="5"/>
  <c r="V6" i="7" l="1"/>
  <c r="AI7" i="5"/>
  <c r="B6" i="7"/>
  <c r="F183" i="5"/>
  <c r="C6" i="7"/>
  <c r="G183" i="5"/>
  <c r="AK7"/>
  <c r="D6" i="7"/>
  <c r="H183" i="5"/>
  <c r="E6" i="7"/>
  <c r="I183" i="5"/>
  <c r="AM7"/>
  <c r="F6" i="7"/>
  <c r="J183" i="5"/>
  <c r="AN7"/>
  <c r="G6" i="7"/>
  <c r="K183" i="5"/>
  <c r="AO7"/>
  <c r="H6" i="7"/>
  <c r="L183" i="5"/>
  <c r="AP7"/>
  <c r="I6" i="7"/>
  <c r="M183" i="5"/>
  <c r="J6" i="7"/>
  <c r="N183" i="5"/>
  <c r="AR7"/>
  <c r="K6" i="7"/>
  <c r="O183" i="5"/>
  <c r="AS7"/>
  <c r="L6" i="7"/>
  <c r="P183" i="5"/>
  <c r="M6" i="7"/>
  <c r="Q183" i="5"/>
  <c r="N6" i="7"/>
  <c r="R183" i="5"/>
  <c r="O6" i="7"/>
  <c r="S183" i="5"/>
  <c r="AW7"/>
  <c r="P6" i="7"/>
  <c r="T183" i="5"/>
  <c r="D7"/>
  <c r="CB6"/>
  <c r="CA6"/>
  <c r="BZ6"/>
  <c r="BU6"/>
  <c r="AA6"/>
  <c r="AB6"/>
  <c r="Z6"/>
  <c r="S5" i="7" l="1"/>
  <c r="AD6" i="5"/>
  <c r="T5" i="7"/>
  <c r="AE6" i="5"/>
  <c r="AC6"/>
  <c r="B182" s="1"/>
  <c r="C142" i="9" s="1"/>
  <c r="U5" i="7"/>
  <c r="A182" i="5"/>
  <c r="B142" i="9" s="1"/>
  <c r="V6" i="5"/>
  <c r="V5" i="7" l="1"/>
  <c r="AI6" i="5"/>
  <c r="B5" i="7"/>
  <c r="F182" i="5"/>
  <c r="AJ6"/>
  <c r="C5" i="7"/>
  <c r="G182" i="5"/>
  <c r="AK6"/>
  <c r="D5" i="7"/>
  <c r="H182" i="5"/>
  <c r="AL6"/>
  <c r="E5" i="7"/>
  <c r="I182" i="5"/>
  <c r="AM6"/>
  <c r="F5" i="7"/>
  <c r="J182" i="5"/>
  <c r="AN6"/>
  <c r="G5" i="7"/>
  <c r="K182" i="5"/>
  <c r="H5" i="7"/>
  <c r="L182" i="5"/>
  <c r="AP6"/>
  <c r="I5" i="7"/>
  <c r="M182" i="5"/>
  <c r="AQ6"/>
  <c r="J5" i="7"/>
  <c r="N182" i="5"/>
  <c r="AR6"/>
  <c r="K5" i="7"/>
  <c r="O182" i="5"/>
  <c r="AS6"/>
  <c r="L5" i="7"/>
  <c r="P182" i="5"/>
  <c r="AT6"/>
  <c r="M5" i="7"/>
  <c r="Q182" i="5"/>
  <c r="AU6"/>
  <c r="N5" i="7"/>
  <c r="R182" i="5"/>
  <c r="AV6"/>
  <c r="O5" i="7"/>
  <c r="S182" i="5"/>
  <c r="AW6"/>
  <c r="P5" i="7"/>
  <c r="T182" i="5"/>
  <c r="AX6"/>
  <c r="D6"/>
  <c r="CB5"/>
  <c r="CA5"/>
  <c r="BZ5"/>
  <c r="BU5"/>
  <c r="AA5"/>
  <c r="AB5"/>
  <c r="Z5"/>
  <c r="S4" i="7" l="1"/>
  <c r="AD5" i="5"/>
  <c r="T4" i="7"/>
  <c r="AE5" i="5"/>
  <c r="AC5"/>
  <c r="B181" s="1"/>
  <c r="C141" i="9" s="1"/>
  <c r="U4" i="7"/>
  <c r="A181" i="5"/>
  <c r="B141" i="9" s="1"/>
  <c r="V5" i="5"/>
  <c r="V4" i="7" l="1"/>
  <c r="AI5" i="5"/>
  <c r="B4" i="7"/>
  <c r="F181" i="5"/>
  <c r="AJ5"/>
  <c r="C4" i="7"/>
  <c r="G181" i="5"/>
  <c r="D4" i="7"/>
  <c r="H181" i="5"/>
  <c r="AL5"/>
  <c r="E4" i="7"/>
  <c r="I181" i="5"/>
  <c r="F4" i="7"/>
  <c r="J181" i="5"/>
  <c r="AN5"/>
  <c r="G4" i="7"/>
  <c r="K181" i="5"/>
  <c r="AO5"/>
  <c r="H4" i="7"/>
  <c r="L181" i="5"/>
  <c r="AP5"/>
  <c r="I4" i="7"/>
  <c r="M181" i="5"/>
  <c r="J4" i="7"/>
  <c r="N181" i="5"/>
  <c r="AR5"/>
  <c r="K4" i="7"/>
  <c r="O181" i="5"/>
  <c r="AS5"/>
  <c r="L4" i="7"/>
  <c r="P181" i="5"/>
  <c r="AT5"/>
  <c r="M4" i="7"/>
  <c r="Q181" i="5"/>
  <c r="AU5"/>
  <c r="N4" i="7"/>
  <c r="R181" i="5"/>
  <c r="AV5"/>
  <c r="O4" i="7"/>
  <c r="S181" i="5"/>
  <c r="AW5"/>
  <c r="P4" i="7"/>
  <c r="T181" i="5"/>
  <c r="AX5"/>
  <c r="D5"/>
  <c r="CB4"/>
  <c r="CA4"/>
  <c r="BZ4"/>
  <c r="BU4"/>
  <c r="AA4"/>
  <c r="AB4"/>
  <c r="Z4"/>
  <c r="S3" i="7" l="1"/>
  <c r="AD4" i="5"/>
  <c r="T3" i="7"/>
  <c r="AE4" i="5"/>
  <c r="AC4"/>
  <c r="B180" s="1"/>
  <c r="C140" i="9" s="1"/>
  <c r="U3" i="7"/>
  <c r="A180" i="5"/>
  <c r="B140" i="9" s="1"/>
  <c r="V4" i="5"/>
  <c r="V3" i="7" l="1"/>
  <c r="B3"/>
  <c r="E47" i="6"/>
  <c r="E46"/>
  <c r="E45"/>
  <c r="E44"/>
  <c r="E43"/>
  <c r="E42"/>
  <c r="E41"/>
  <c r="E40"/>
  <c r="E39"/>
  <c r="F180" i="5"/>
  <c r="F244" s="1"/>
  <c r="B18" i="8" s="1"/>
  <c r="B24" s="1"/>
  <c r="E48" i="6"/>
  <c r="E49"/>
  <c r="E50"/>
  <c r="E51"/>
  <c r="E52"/>
  <c r="E53"/>
  <c r="E54"/>
  <c r="E55"/>
  <c r="E56"/>
  <c r="E57"/>
  <c r="E58"/>
  <c r="E59"/>
  <c r="E60"/>
  <c r="E61"/>
  <c r="E62"/>
  <c r="E63"/>
  <c r="E64"/>
  <c r="E65"/>
  <c r="E66"/>
  <c r="E67"/>
  <c r="E68"/>
  <c r="E69"/>
  <c r="E6"/>
  <c r="E7"/>
  <c r="E8"/>
  <c r="E9"/>
  <c r="E10"/>
  <c r="E11"/>
  <c r="E12"/>
  <c r="E13"/>
  <c r="E14"/>
  <c r="E15"/>
  <c r="F15" s="1"/>
  <c r="E16"/>
  <c r="E17"/>
  <c r="E18"/>
  <c r="E19"/>
  <c r="F19" s="1"/>
  <c r="E20"/>
  <c r="E21"/>
  <c r="E22"/>
  <c r="E23"/>
  <c r="E24"/>
  <c r="E25"/>
  <c r="E26"/>
  <c r="E27"/>
  <c r="E28"/>
  <c r="E29"/>
  <c r="E30"/>
  <c r="F30" s="1"/>
  <c r="E31"/>
  <c r="F31" s="1"/>
  <c r="E32"/>
  <c r="F32" s="1"/>
  <c r="E33"/>
  <c r="F33" s="1"/>
  <c r="E34"/>
  <c r="F34" s="1"/>
  <c r="E35"/>
  <c r="F35" s="1"/>
  <c r="E36"/>
  <c r="F36" s="1"/>
  <c r="E37"/>
  <c r="F37" s="1"/>
  <c r="E38"/>
  <c r="C3" i="7"/>
  <c r="G180" i="5"/>
  <c r="G244" s="1"/>
  <c r="C18" i="8" s="1"/>
  <c r="C24" s="1"/>
  <c r="D3" i="7"/>
  <c r="H180" i="5"/>
  <c r="H244" s="1"/>
  <c r="D18" i="8" s="1"/>
  <c r="D24" s="1"/>
  <c r="E3" i="7"/>
  <c r="I180" i="5"/>
  <c r="I244" s="1"/>
  <c r="E18" i="8" s="1"/>
  <c r="E24" s="1"/>
  <c r="F3" i="7"/>
  <c r="J180" i="5"/>
  <c r="J244" s="1"/>
  <c r="F18" i="8" s="1"/>
  <c r="F24" s="1"/>
  <c r="G3" i="7"/>
  <c r="K180" i="5"/>
  <c r="K244" s="1"/>
  <c r="G18" i="8" s="1"/>
  <c r="G24" s="1"/>
  <c r="H3" i="7"/>
  <c r="L180" i="5"/>
  <c r="L244" s="1"/>
  <c r="H18" i="8" s="1"/>
  <c r="H24" s="1"/>
  <c r="I3" i="7"/>
  <c r="M180" i="5"/>
  <c r="M244" s="1"/>
  <c r="I18" i="8" s="1"/>
  <c r="I24" s="1"/>
  <c r="J3" i="7"/>
  <c r="N180" i="5"/>
  <c r="N244" s="1"/>
  <c r="J18" i="8" s="1"/>
  <c r="J24" s="1"/>
  <c r="K3" i="7"/>
  <c r="O180" i="5"/>
  <c r="O244" s="1"/>
  <c r="K18" i="8" s="1"/>
  <c r="K24" s="1"/>
  <c r="L3" i="7"/>
  <c r="P180" i="5"/>
  <c r="P244" s="1"/>
  <c r="L18" i="8" s="1"/>
  <c r="L24" s="1"/>
  <c r="M3" i="7"/>
  <c r="Q180" i="5"/>
  <c r="Q244" s="1"/>
  <c r="M18" i="8" s="1"/>
  <c r="M24" s="1"/>
  <c r="N3" i="7"/>
  <c r="R180" i="5"/>
  <c r="R244" s="1"/>
  <c r="N18" i="8" s="1"/>
  <c r="N24" s="1"/>
  <c r="O3" i="7"/>
  <c r="S180" i="5"/>
  <c r="S244" s="1"/>
  <c r="O18" i="8" s="1"/>
  <c r="O24" s="1"/>
  <c r="P3" i="7"/>
  <c r="T180" i="5"/>
  <c r="T244" s="1"/>
  <c r="P18" i="8" s="1"/>
  <c r="P24" s="1"/>
  <c r="D4" i="5"/>
  <c r="AK3"/>
  <c r="AL3" s="1"/>
  <c r="AJ3"/>
  <c r="P1" i="7"/>
  <c r="O1"/>
  <c r="N1"/>
  <c r="M1"/>
  <c r="L1"/>
  <c r="K1"/>
  <c r="J1"/>
  <c r="I1"/>
  <c r="H1"/>
  <c r="G1"/>
  <c r="F1"/>
  <c r="E1"/>
  <c r="D1"/>
  <c r="C1"/>
  <c r="B1"/>
  <c r="P25" i="8" l="1"/>
  <c r="N25"/>
  <c r="L25"/>
  <c r="J25"/>
  <c r="H25"/>
  <c r="F25"/>
  <c r="D25"/>
  <c r="O25"/>
  <c r="M25"/>
  <c r="K25"/>
  <c r="I25"/>
  <c r="G25"/>
  <c r="E25"/>
  <c r="C25"/>
  <c r="B25"/>
  <c r="AM3" i="5"/>
  <c r="E70" i="6"/>
  <c r="AN3" i="5" l="1"/>
  <c r="AO3" l="1"/>
  <c r="AP3" l="1"/>
  <c r="AQ3" l="1"/>
  <c r="AR3" l="1"/>
  <c r="AS3" l="1"/>
  <c r="AT3" l="1"/>
  <c r="AU3" l="1"/>
  <c r="AV3" l="1"/>
  <c r="AW3" l="1"/>
  <c r="AX3" l="1"/>
  <c r="AZ3" l="1"/>
  <c r="V3" l="1"/>
  <c r="V83" s="1"/>
  <c r="V125" s="1"/>
  <c r="V150" s="1"/>
  <c r="V166" s="1"/>
  <c r="V177" s="1"/>
  <c r="X5" l="1"/>
  <c r="Y5"/>
  <c r="X13"/>
  <c r="Y13"/>
  <c r="X21"/>
  <c r="Y21"/>
  <c r="X29"/>
  <c r="Y29"/>
  <c r="X37"/>
  <c r="X85" s="1"/>
  <c r="Y37"/>
  <c r="X45"/>
  <c r="Y45"/>
  <c r="Y93" s="1"/>
  <c r="Y49"/>
  <c r="Y97" s="1"/>
  <c r="X49"/>
  <c r="X57"/>
  <c r="X105" s="1"/>
  <c r="X131" s="1"/>
  <c r="AM131" s="1"/>
  <c r="Y57"/>
  <c r="Y65"/>
  <c r="X65"/>
  <c r="X113" s="1"/>
  <c r="X139" s="1"/>
  <c r="X156" s="1"/>
  <c r="X168" s="1"/>
  <c r="AZ92"/>
  <c r="AU92"/>
  <c r="AQ92"/>
  <c r="AM92"/>
  <c r="AI92"/>
  <c r="AV92"/>
  <c r="AR92"/>
  <c r="AN92"/>
  <c r="AJ92"/>
  <c r="AW92"/>
  <c r="AS92"/>
  <c r="AO92"/>
  <c r="AK92"/>
  <c r="AX92"/>
  <c r="AT92"/>
  <c r="AP92"/>
  <c r="AL92"/>
  <c r="AZ97"/>
  <c r="AS97"/>
  <c r="AK97"/>
  <c r="AV97"/>
  <c r="AR97"/>
  <c r="AN97"/>
  <c r="AJ97"/>
  <c r="AW97"/>
  <c r="AQ97"/>
  <c r="AI97"/>
  <c r="AO97"/>
  <c r="AX97"/>
  <c r="AT97"/>
  <c r="AP97"/>
  <c r="AL97"/>
  <c r="AU97"/>
  <c r="AM97"/>
  <c r="AZ101"/>
  <c r="AW101"/>
  <c r="AS101"/>
  <c r="AK101"/>
  <c r="AV101"/>
  <c r="AR101"/>
  <c r="AN101"/>
  <c r="AJ101"/>
  <c r="AQ101"/>
  <c r="AI101"/>
  <c r="AU101"/>
  <c r="AO101"/>
  <c r="AX101"/>
  <c r="AT101"/>
  <c r="AP101"/>
  <c r="AL101"/>
  <c r="AM101"/>
  <c r="AZ108"/>
  <c r="AQ108"/>
  <c r="AI108"/>
  <c r="AV108"/>
  <c r="AR108"/>
  <c r="AN108"/>
  <c r="AJ108"/>
  <c r="AU108"/>
  <c r="AO108"/>
  <c r="AW108"/>
  <c r="AM108"/>
  <c r="AX108"/>
  <c r="AT108"/>
  <c r="AP108"/>
  <c r="AL108"/>
  <c r="AS108"/>
  <c r="AK108"/>
  <c r="AZ126"/>
  <c r="AK126"/>
  <c r="AJ126"/>
  <c r="AI126"/>
  <c r="AL126"/>
  <c r="AZ137"/>
  <c r="AI137"/>
  <c r="AJ137"/>
  <c r="AK137"/>
  <c r="AL137"/>
  <c r="AZ156"/>
  <c r="AK156"/>
  <c r="AJ156"/>
  <c r="AI156"/>
  <c r="AL156"/>
  <c r="F5" i="6"/>
  <c r="Y4" i="5"/>
  <c r="X4"/>
  <c r="X12"/>
  <c r="Y12"/>
  <c r="Y20"/>
  <c r="X20"/>
  <c r="H5" i="6"/>
  <c r="Y36" i="5"/>
  <c r="Y84" s="1"/>
  <c r="X36"/>
  <c r="X7"/>
  <c r="Y7"/>
  <c r="X11"/>
  <c r="Y11"/>
  <c r="X15"/>
  <c r="Y15"/>
  <c r="Y19"/>
  <c r="X19"/>
  <c r="X23"/>
  <c r="Y23"/>
  <c r="X27"/>
  <c r="Y27"/>
  <c r="Y31"/>
  <c r="X31"/>
  <c r="X35"/>
  <c r="Y35"/>
  <c r="X39"/>
  <c r="Y39"/>
  <c r="Y87" s="1"/>
  <c r="Y43"/>
  <c r="Y91" s="1"/>
  <c r="X43"/>
  <c r="X47"/>
  <c r="Y47"/>
  <c r="Y95" s="1"/>
  <c r="X51"/>
  <c r="Y51"/>
  <c r="Y99" s="1"/>
  <c r="Y55"/>
  <c r="X55"/>
  <c r="X103" s="1"/>
  <c r="X129" s="1"/>
  <c r="AM129" s="1"/>
  <c r="X59"/>
  <c r="Y59"/>
  <c r="Y107" s="1"/>
  <c r="Y133" s="1"/>
  <c r="X63"/>
  <c r="Y63"/>
  <c r="AZ87"/>
  <c r="AW87"/>
  <c r="AQ87"/>
  <c r="AI87"/>
  <c r="AV87"/>
  <c r="AR87"/>
  <c r="AN87"/>
  <c r="AJ87"/>
  <c r="AS87"/>
  <c r="AK87"/>
  <c r="AU87"/>
  <c r="AM87"/>
  <c r="AX87"/>
  <c r="AT87"/>
  <c r="AP87"/>
  <c r="AL87"/>
  <c r="AO87"/>
  <c r="AZ90"/>
  <c r="AU90"/>
  <c r="AQ90"/>
  <c r="AM90"/>
  <c r="AI90"/>
  <c r="AV90"/>
  <c r="AR90"/>
  <c r="AN90"/>
  <c r="AJ90"/>
  <c r="AW90"/>
  <c r="AS90"/>
  <c r="AO90"/>
  <c r="AK90"/>
  <c r="AX90"/>
  <c r="AT90"/>
  <c r="AP90"/>
  <c r="AL90"/>
  <c r="AZ94"/>
  <c r="AV94"/>
  <c r="AR94"/>
  <c r="AN94"/>
  <c r="AJ94"/>
  <c r="AW94"/>
  <c r="AS94"/>
  <c r="AO94"/>
  <c r="AK94"/>
  <c r="AX94"/>
  <c r="AT94"/>
  <c r="AP94"/>
  <c r="AL94"/>
  <c r="AU94"/>
  <c r="AQ94"/>
  <c r="AM94"/>
  <c r="AI94"/>
  <c r="AZ96"/>
  <c r="AU96"/>
  <c r="AQ96"/>
  <c r="AM96"/>
  <c r="AI96"/>
  <c r="AV96"/>
  <c r="AR96"/>
  <c r="AN96"/>
  <c r="AJ96"/>
  <c r="AW96"/>
  <c r="AS96"/>
  <c r="AO96"/>
  <c r="AK96"/>
  <c r="AX96"/>
  <c r="AT96"/>
  <c r="AP96"/>
  <c r="AL96"/>
  <c r="AZ100"/>
  <c r="AS100"/>
  <c r="AI100"/>
  <c r="AV100"/>
  <c r="AR100"/>
  <c r="AN100"/>
  <c r="AJ100"/>
  <c r="AU100"/>
  <c r="AM100"/>
  <c r="AW100"/>
  <c r="AO100"/>
  <c r="AX100"/>
  <c r="AT100"/>
  <c r="AP100"/>
  <c r="AL100"/>
  <c r="AQ100"/>
  <c r="AK100"/>
  <c r="AZ102"/>
  <c r="AM102"/>
  <c r="AV102"/>
  <c r="AR102"/>
  <c r="AN102"/>
  <c r="AJ102"/>
  <c r="AW102"/>
  <c r="AS102"/>
  <c r="AK102"/>
  <c r="AQ102"/>
  <c r="AX102"/>
  <c r="AT102"/>
  <c r="AP102"/>
  <c r="AL102"/>
  <c r="AU102"/>
  <c r="AO102"/>
  <c r="AI102"/>
  <c r="AZ106"/>
  <c r="AS106"/>
  <c r="AK106"/>
  <c r="AV106"/>
  <c r="AR106"/>
  <c r="AN106"/>
  <c r="AJ106"/>
  <c r="AU106"/>
  <c r="AM106"/>
  <c r="AW106"/>
  <c r="AO106"/>
  <c r="AX106"/>
  <c r="AT106"/>
  <c r="AP106"/>
  <c r="AL106"/>
  <c r="AQ106"/>
  <c r="AI106"/>
  <c r="AZ111"/>
  <c r="AW111"/>
  <c r="AS111"/>
  <c r="AK111"/>
  <c r="AV111"/>
  <c r="AR111"/>
  <c r="AN111"/>
  <c r="AJ111"/>
  <c r="AQ111"/>
  <c r="AI111"/>
  <c r="AU111"/>
  <c r="AO111"/>
  <c r="AX111"/>
  <c r="AT111"/>
  <c r="AP111"/>
  <c r="AL111"/>
  <c r="AM111"/>
  <c r="AZ114"/>
  <c r="AZ120" s="1"/>
  <c r="AJ114"/>
  <c r="AJ120" s="1"/>
  <c r="AU114"/>
  <c r="AU120" s="1"/>
  <c r="AQ114"/>
  <c r="AQ120" s="1"/>
  <c r="AM114"/>
  <c r="AM120" s="1"/>
  <c r="AI114"/>
  <c r="AI120" s="1"/>
  <c r="AV114"/>
  <c r="AV120" s="1"/>
  <c r="AR114"/>
  <c r="AR120" s="1"/>
  <c r="AL114"/>
  <c r="AL120" s="1"/>
  <c r="AP114"/>
  <c r="AP120" s="1"/>
  <c r="AW114"/>
  <c r="AW120" s="1"/>
  <c r="AS114"/>
  <c r="AS120" s="1"/>
  <c r="AO114"/>
  <c r="AO120" s="1"/>
  <c r="AK114"/>
  <c r="AK120" s="1"/>
  <c r="AX114"/>
  <c r="AX120" s="1"/>
  <c r="AT114"/>
  <c r="AT120" s="1"/>
  <c r="AN114"/>
  <c r="AN120" s="1"/>
  <c r="AZ127"/>
  <c r="AK127"/>
  <c r="AJ127"/>
  <c r="AL127"/>
  <c r="AI127"/>
  <c r="AZ136"/>
  <c r="AI136"/>
  <c r="AJ136"/>
  <c r="AK136"/>
  <c r="AL136"/>
  <c r="AZ138"/>
  <c r="AI138"/>
  <c r="AJ138"/>
  <c r="AK138"/>
  <c r="AL138"/>
  <c r="AZ153"/>
  <c r="AI153"/>
  <c r="AJ153"/>
  <c r="AL153"/>
  <c r="AK153"/>
  <c r="AZ157"/>
  <c r="AZ161" s="1"/>
  <c r="AK157"/>
  <c r="AK161" s="1"/>
  <c r="AL157"/>
  <c r="AL161" s="1"/>
  <c r="AJ157"/>
  <c r="AJ161" s="1"/>
  <c r="AI157"/>
  <c r="AI161" s="1"/>
  <c r="AZ178"/>
  <c r="AJ178"/>
  <c r="AI178"/>
  <c r="AK178"/>
  <c r="Y6"/>
  <c r="X6"/>
  <c r="Y10"/>
  <c r="X10"/>
  <c r="Y14"/>
  <c r="X14"/>
  <c r="Y18"/>
  <c r="X18"/>
  <c r="X22"/>
  <c r="Y22"/>
  <c r="Y26"/>
  <c r="X26"/>
  <c r="X30"/>
  <c r="Y30"/>
  <c r="X34"/>
  <c r="Y34"/>
  <c r="Y38"/>
  <c r="Y86" s="1"/>
  <c r="X38"/>
  <c r="Y42"/>
  <c r="Y90" s="1"/>
  <c r="X42"/>
  <c r="Y46"/>
  <c r="Y94" s="1"/>
  <c r="X46"/>
  <c r="X50"/>
  <c r="Y50"/>
  <c r="Y98" s="1"/>
  <c r="Y54"/>
  <c r="Y102" s="1"/>
  <c r="Y128" s="1"/>
  <c r="X54"/>
  <c r="Y58"/>
  <c r="Y106" s="1"/>
  <c r="Y132" s="1"/>
  <c r="X58"/>
  <c r="Y62"/>
  <c r="X62"/>
  <c r="X110" s="1"/>
  <c r="X136" s="1"/>
  <c r="X153" s="1"/>
  <c r="P5" i="6"/>
  <c r="Y66" i="5"/>
  <c r="X66"/>
  <c r="AK66" s="1"/>
  <c r="AK73" s="1"/>
  <c r="C10" i="8" s="1"/>
  <c r="AZ85" i="5"/>
  <c r="AQ85"/>
  <c r="AX85"/>
  <c r="AT85"/>
  <c r="AP85"/>
  <c r="AL85"/>
  <c r="AU85"/>
  <c r="AO85"/>
  <c r="AI85"/>
  <c r="AK85"/>
  <c r="AV85"/>
  <c r="AR85"/>
  <c r="AN85"/>
  <c r="AJ85"/>
  <c r="AW85"/>
  <c r="AS85"/>
  <c r="AM85"/>
  <c r="AZ88"/>
  <c r="AU88"/>
  <c r="AQ88"/>
  <c r="AM88"/>
  <c r="AX88"/>
  <c r="AT88"/>
  <c r="AP88"/>
  <c r="AL88"/>
  <c r="AW88"/>
  <c r="AS88"/>
  <c r="AO88"/>
  <c r="AK88"/>
  <c r="AV88"/>
  <c r="AR88"/>
  <c r="AN88"/>
  <c r="AJ88"/>
  <c r="AI88"/>
  <c r="AZ93"/>
  <c r="AW93"/>
  <c r="AS93"/>
  <c r="AO93"/>
  <c r="AK93"/>
  <c r="AX93"/>
  <c r="AT93"/>
  <c r="AP93"/>
  <c r="AL93"/>
  <c r="AU93"/>
  <c r="AQ93"/>
  <c r="AM93"/>
  <c r="AI93"/>
  <c r="AV93"/>
  <c r="AR93"/>
  <c r="AN93"/>
  <c r="AJ93"/>
  <c r="AZ99"/>
  <c r="AW99"/>
  <c r="AS99"/>
  <c r="AO99"/>
  <c r="AK99"/>
  <c r="AX99"/>
  <c r="AT99"/>
  <c r="AP99"/>
  <c r="AL99"/>
  <c r="AU99"/>
  <c r="AQ99"/>
  <c r="AM99"/>
  <c r="AI99"/>
  <c r="AV99"/>
  <c r="AR99"/>
  <c r="AN99"/>
  <c r="AJ99"/>
  <c r="AZ104"/>
  <c r="AO104"/>
  <c r="AX104"/>
  <c r="AT104"/>
  <c r="AP104"/>
  <c r="AL104"/>
  <c r="AU104"/>
  <c r="AM104"/>
  <c r="AS104"/>
  <c r="AI104"/>
  <c r="AV104"/>
  <c r="AR104"/>
  <c r="AN104"/>
  <c r="AJ104"/>
  <c r="AW104"/>
  <c r="AQ104"/>
  <c r="AK104"/>
  <c r="AZ109"/>
  <c r="AQ109"/>
  <c r="AX109"/>
  <c r="AT109"/>
  <c r="AP109"/>
  <c r="AL109"/>
  <c r="AU109"/>
  <c r="AO109"/>
  <c r="AI109"/>
  <c r="AK109"/>
  <c r="AV109"/>
  <c r="AR109"/>
  <c r="AN109"/>
  <c r="AJ109"/>
  <c r="AW109"/>
  <c r="AS109"/>
  <c r="AM109"/>
  <c r="AZ112"/>
  <c r="AU112"/>
  <c r="AO112"/>
  <c r="AX112"/>
  <c r="AT112"/>
  <c r="AP112"/>
  <c r="AL112"/>
  <c r="AM112"/>
  <c r="AW112"/>
  <c r="AS112"/>
  <c r="AK112"/>
  <c r="AV112"/>
  <c r="AR112"/>
  <c r="AN112"/>
  <c r="AJ112"/>
  <c r="AQ112"/>
  <c r="AI112"/>
  <c r="AZ130"/>
  <c r="AK130"/>
  <c r="AL130"/>
  <c r="AI130"/>
  <c r="AJ130"/>
  <c r="AZ132"/>
  <c r="AK132"/>
  <c r="AL132"/>
  <c r="AI132"/>
  <c r="AJ132"/>
  <c r="AZ134"/>
  <c r="AL134"/>
  <c r="AI134"/>
  <c r="AK134"/>
  <c r="AJ134"/>
  <c r="AZ140"/>
  <c r="AZ145" s="1"/>
  <c r="AK140"/>
  <c r="AK145" s="1"/>
  <c r="AL140"/>
  <c r="AL145" s="1"/>
  <c r="AI140"/>
  <c r="AI145" s="1"/>
  <c r="AJ140"/>
  <c r="AJ145" s="1"/>
  <c r="AZ152"/>
  <c r="AK152"/>
  <c r="AL152"/>
  <c r="AI152"/>
  <c r="AJ152"/>
  <c r="AZ155"/>
  <c r="AZ160" s="1"/>
  <c r="AL155"/>
  <c r="AI155"/>
  <c r="AJ155"/>
  <c r="AK155"/>
  <c r="AZ169"/>
  <c r="AZ172" s="1"/>
  <c r="AK169"/>
  <c r="AK172" s="1"/>
  <c r="AI169"/>
  <c r="AI172" s="1"/>
  <c r="AJ169"/>
  <c r="AJ172" s="1"/>
  <c r="X9"/>
  <c r="Y9"/>
  <c r="X17"/>
  <c r="Y17"/>
  <c r="X25"/>
  <c r="Y25"/>
  <c r="Y33"/>
  <c r="X33"/>
  <c r="X41"/>
  <c r="Y41"/>
  <c r="Y89" s="1"/>
  <c r="X53"/>
  <c r="Y53"/>
  <c r="Y101" s="1"/>
  <c r="Y127" s="1"/>
  <c r="Y61"/>
  <c r="Y109" s="1"/>
  <c r="Y135" s="1"/>
  <c r="Y152" s="1"/>
  <c r="X61"/>
  <c r="AZ89"/>
  <c r="AW89"/>
  <c r="AO89"/>
  <c r="AI89"/>
  <c r="AV89"/>
  <c r="AR89"/>
  <c r="AN89"/>
  <c r="AJ89"/>
  <c r="AU89"/>
  <c r="AM89"/>
  <c r="AS89"/>
  <c r="AK89"/>
  <c r="AX89"/>
  <c r="AT89"/>
  <c r="AP89"/>
  <c r="AL89"/>
  <c r="AQ89"/>
  <c r="AZ95"/>
  <c r="AW95"/>
  <c r="AQ95"/>
  <c r="AI95"/>
  <c r="AV95"/>
  <c r="AR95"/>
  <c r="AN95"/>
  <c r="AJ95"/>
  <c r="AS95"/>
  <c r="AK95"/>
  <c r="AU95"/>
  <c r="AM95"/>
  <c r="AX95"/>
  <c r="AT95"/>
  <c r="AP95"/>
  <c r="AL95"/>
  <c r="AO95"/>
  <c r="AZ105"/>
  <c r="AW105"/>
  <c r="AQ105"/>
  <c r="AI105"/>
  <c r="AV105"/>
  <c r="AR105"/>
  <c r="AN105"/>
  <c r="AJ105"/>
  <c r="AS105"/>
  <c r="AK105"/>
  <c r="AU105"/>
  <c r="AM105"/>
  <c r="AX105"/>
  <c r="AT105"/>
  <c r="AP105"/>
  <c r="AL105"/>
  <c r="AO105"/>
  <c r="AZ113"/>
  <c r="AW113"/>
  <c r="AS113"/>
  <c r="AO113"/>
  <c r="AK113"/>
  <c r="AL113"/>
  <c r="AX113"/>
  <c r="AT113"/>
  <c r="AP113"/>
  <c r="AJ113"/>
  <c r="AU113"/>
  <c r="AQ113"/>
  <c r="AM113"/>
  <c r="AI113"/>
  <c r="AV113"/>
  <c r="AR113"/>
  <c r="AN113"/>
  <c r="AZ128"/>
  <c r="AK128"/>
  <c r="AJ128"/>
  <c r="AI128"/>
  <c r="AL128"/>
  <c r="AZ139"/>
  <c r="AI139"/>
  <c r="AJ139"/>
  <c r="AK139"/>
  <c r="AL139"/>
  <c r="AZ168"/>
  <c r="AI168"/>
  <c r="AJ168"/>
  <c r="AK168"/>
  <c r="Y8"/>
  <c r="X8"/>
  <c r="X16"/>
  <c r="Y16"/>
  <c r="X24"/>
  <c r="Y24"/>
  <c r="Y28"/>
  <c r="X28"/>
  <c r="Y32"/>
  <c r="X32"/>
  <c r="Y40"/>
  <c r="Y88" s="1"/>
  <c r="X40"/>
  <c r="X44"/>
  <c r="Y44"/>
  <c r="Y92" s="1"/>
  <c r="Y48"/>
  <c r="Y96" s="1"/>
  <c r="X48"/>
  <c r="J5" i="6"/>
  <c r="Y52" i="5"/>
  <c r="Y100" s="1"/>
  <c r="Y126" s="1"/>
  <c r="X52"/>
  <c r="Y56"/>
  <c r="Y104" s="1"/>
  <c r="Y130" s="1"/>
  <c r="X56"/>
  <c r="L5" i="6"/>
  <c r="Y60" i="5"/>
  <c r="X60"/>
  <c r="N5" i="6"/>
  <c r="X64" i="5"/>
  <c r="AL64" s="1"/>
  <c r="Y64"/>
  <c r="AZ84"/>
  <c r="AU84"/>
  <c r="AM84"/>
  <c r="AX84"/>
  <c r="AT84"/>
  <c r="AP84"/>
  <c r="AL84"/>
  <c r="AO84"/>
  <c r="AW84"/>
  <c r="AQ84"/>
  <c r="AI84"/>
  <c r="AV84"/>
  <c r="AR84"/>
  <c r="AN84"/>
  <c r="AJ84"/>
  <c r="AS84"/>
  <c r="AK84"/>
  <c r="AZ86"/>
  <c r="AU86"/>
  <c r="AM86"/>
  <c r="AX86"/>
  <c r="AT86"/>
  <c r="AP86"/>
  <c r="AL86"/>
  <c r="AO86"/>
  <c r="AW86"/>
  <c r="AQ86"/>
  <c r="AI86"/>
  <c r="AV86"/>
  <c r="AR86"/>
  <c r="AN86"/>
  <c r="AJ86"/>
  <c r="AS86"/>
  <c r="AK86"/>
  <c r="AZ91"/>
  <c r="AW91"/>
  <c r="AS91"/>
  <c r="AO91"/>
  <c r="AK91"/>
  <c r="AX91"/>
  <c r="AT91"/>
  <c r="AP91"/>
  <c r="AL91"/>
  <c r="AU91"/>
  <c r="AQ91"/>
  <c r="AM91"/>
  <c r="AI91"/>
  <c r="AV91"/>
  <c r="AR91"/>
  <c r="AN91"/>
  <c r="AJ91"/>
  <c r="AZ98"/>
  <c r="AM98"/>
  <c r="AX98"/>
  <c r="AT98"/>
  <c r="AP98"/>
  <c r="AL98"/>
  <c r="AU98"/>
  <c r="AO98"/>
  <c r="AS98"/>
  <c r="AI98"/>
  <c r="AV98"/>
  <c r="AR98"/>
  <c r="AN98"/>
  <c r="AJ98"/>
  <c r="AW98"/>
  <c r="AQ98"/>
  <c r="AK98"/>
  <c r="AZ103"/>
  <c r="AW103"/>
  <c r="AS103"/>
  <c r="AO103"/>
  <c r="AK103"/>
  <c r="AX103"/>
  <c r="AT103"/>
  <c r="AP103"/>
  <c r="AL103"/>
  <c r="AU103"/>
  <c r="AQ103"/>
  <c r="AM103"/>
  <c r="AI103"/>
  <c r="AV103"/>
  <c r="AR103"/>
  <c r="AN103"/>
  <c r="AJ103"/>
  <c r="AZ107"/>
  <c r="AW107"/>
  <c r="AO107"/>
  <c r="AX107"/>
  <c r="AT107"/>
  <c r="AP107"/>
  <c r="AL107"/>
  <c r="AQ107"/>
  <c r="AI107"/>
  <c r="AS107"/>
  <c r="AK107"/>
  <c r="AV107"/>
  <c r="AR107"/>
  <c r="AN107"/>
  <c r="AJ107"/>
  <c r="AU107"/>
  <c r="AM107"/>
  <c r="AZ110"/>
  <c r="AU110"/>
  <c r="AM110"/>
  <c r="AX110"/>
  <c r="AT110"/>
  <c r="AP110"/>
  <c r="AL110"/>
  <c r="AO110"/>
  <c r="AW110"/>
  <c r="AQ110"/>
  <c r="AI110"/>
  <c r="AV110"/>
  <c r="AR110"/>
  <c r="AN110"/>
  <c r="AJ110"/>
  <c r="AS110"/>
  <c r="AK110"/>
  <c r="AZ129"/>
  <c r="AL129"/>
  <c r="AI129"/>
  <c r="AJ129"/>
  <c r="AK129"/>
  <c r="AZ131"/>
  <c r="AL131"/>
  <c r="AI131"/>
  <c r="AJ131"/>
  <c r="AK131"/>
  <c r="AZ133"/>
  <c r="AL133"/>
  <c r="AI133"/>
  <c r="AJ133"/>
  <c r="AK133"/>
  <c r="AZ135"/>
  <c r="AL135"/>
  <c r="AI135"/>
  <c r="AJ135"/>
  <c r="AK135"/>
  <c r="AZ151"/>
  <c r="AL151"/>
  <c r="AI151"/>
  <c r="AJ151"/>
  <c r="AK151"/>
  <c r="AZ154"/>
  <c r="AK154"/>
  <c r="AJ154"/>
  <c r="AI154"/>
  <c r="AL154"/>
  <c r="AZ167"/>
  <c r="AI167"/>
  <c r="AK167"/>
  <c r="AJ167"/>
  <c r="AK160" l="1"/>
  <c r="AI160"/>
  <c r="Y114"/>
  <c r="Y140" s="1"/>
  <c r="Y157" s="1"/>
  <c r="Y169" s="1"/>
  <c r="Y178" s="1"/>
  <c r="AL66"/>
  <c r="AL73" s="1"/>
  <c r="D10" i="8" s="1"/>
  <c r="AS66" i="5"/>
  <c r="AS73" s="1"/>
  <c r="K10" i="8" s="1"/>
  <c r="AU66" i="5"/>
  <c r="AU73" s="1"/>
  <c r="M10" i="8" s="1"/>
  <c r="AT66" i="5"/>
  <c r="AT73" s="1"/>
  <c r="L10" i="8" s="1"/>
  <c r="AX66" i="5"/>
  <c r="AX73" s="1"/>
  <c r="P10" i="8" s="1"/>
  <c r="AU65" i="5"/>
  <c r="AL65"/>
  <c r="AL72" s="1"/>
  <c r="D9" i="8" s="1"/>
  <c r="AN65" i="5"/>
  <c r="AN72" s="1"/>
  <c r="F9" i="8" s="1"/>
  <c r="AP65" i="5"/>
  <c r="AT65"/>
  <c r="AV65"/>
  <c r="AV72" s="1"/>
  <c r="N9" i="8" s="1"/>
  <c r="AX65" i="5"/>
  <c r="AS65"/>
  <c r="Y108"/>
  <c r="Y134" s="1"/>
  <c r="Y151" s="1"/>
  <c r="AS60"/>
  <c r="AL60"/>
  <c r="AW60"/>
  <c r="X111"/>
  <c r="X137" s="1"/>
  <c r="X154" s="1"/>
  <c r="AM154" s="1"/>
  <c r="AU63"/>
  <c r="AI63"/>
  <c r="AL63"/>
  <c r="AN63"/>
  <c r="AN71" s="1"/>
  <c r="F8" i="8" s="1"/>
  <c r="AP63" i="5"/>
  <c r="AR63"/>
  <c r="AT63"/>
  <c r="AV63"/>
  <c r="AX63"/>
  <c r="AK63"/>
  <c r="AM63"/>
  <c r="AQ63"/>
  <c r="AS63"/>
  <c r="Y112"/>
  <c r="Y138" s="1"/>
  <c r="Y155" s="1"/>
  <c r="Y167" s="1"/>
  <c r="AK64"/>
  <c r="AK72" s="1"/>
  <c r="C9" i="8" s="1"/>
  <c r="AS64" i="5"/>
  <c r="AW64"/>
  <c r="AW72" s="1"/>
  <c r="O9" i="8" s="1"/>
  <c r="X112" i="5"/>
  <c r="X138" s="1"/>
  <c r="X155" s="1"/>
  <c r="X167" s="1"/>
  <c r="AL167" s="1"/>
  <c r="AJ64"/>
  <c r="AP64"/>
  <c r="AR64"/>
  <c r="AR72" s="1"/>
  <c r="J9" i="8" s="1"/>
  <c r="AT64" i="5"/>
  <c r="AT72" s="1"/>
  <c r="L9" i="8" s="1"/>
  <c r="AX64" i="5"/>
  <c r="AI64"/>
  <c r="AI72" s="1"/>
  <c r="R9" i="8" s="1"/>
  <c r="AM64" i="5"/>
  <c r="AM72" s="1"/>
  <c r="E9" i="8" s="1"/>
  <c r="AQ64" i="5"/>
  <c r="AQ72" s="1"/>
  <c r="I9" i="8" s="1"/>
  <c r="AU64" i="5"/>
  <c r="AZ64"/>
  <c r="X108"/>
  <c r="X134" s="1"/>
  <c r="X151" s="1"/>
  <c r="AJ60"/>
  <c r="AV60"/>
  <c r="AX60"/>
  <c r="AI60"/>
  <c r="AK60"/>
  <c r="AM60"/>
  <c r="AM71" s="1"/>
  <c r="E8" i="8" s="1"/>
  <c r="AQ60" i="5"/>
  <c r="AQ71" s="1"/>
  <c r="I8" i="8" s="1"/>
  <c r="AU60" i="5"/>
  <c r="AU71" s="1"/>
  <c r="M8" i="8" s="1"/>
  <c r="AP60" i="5"/>
  <c r="AR60"/>
  <c r="AT60"/>
  <c r="AZ60"/>
  <c r="X114"/>
  <c r="X140" s="1"/>
  <c r="AQ140" s="1"/>
  <c r="AQ145" s="1"/>
  <c r="AJ66"/>
  <c r="AJ73" s="1"/>
  <c r="B10" i="8" s="1"/>
  <c r="AP66" i="5"/>
  <c r="AP73" s="1"/>
  <c r="H10" i="8" s="1"/>
  <c r="AR66" i="5"/>
  <c r="AR73" s="1"/>
  <c r="J10" i="8" s="1"/>
  <c r="AZ66" i="5"/>
  <c r="AZ73" s="1"/>
  <c r="AI66"/>
  <c r="AI73" s="1"/>
  <c r="R10" i="8" s="1"/>
  <c r="AM66" i="5"/>
  <c r="AM73" s="1"/>
  <c r="E10" i="8" s="1"/>
  <c r="Y111" i="5"/>
  <c r="Y137" s="1"/>
  <c r="Y154" s="1"/>
  <c r="AJ63"/>
  <c r="AZ63"/>
  <c r="Y113"/>
  <c r="Y139" s="1"/>
  <c r="AN139" s="1"/>
  <c r="AJ65"/>
  <c r="AZ65"/>
  <c r="AZ72" s="1"/>
  <c r="Y110"/>
  <c r="Y136" s="1"/>
  <c r="Y153" s="1"/>
  <c r="AR153" s="1"/>
  <c r="AZ62"/>
  <c r="X109"/>
  <c r="X135" s="1"/>
  <c r="X152" s="1"/>
  <c r="AW152" s="1"/>
  <c r="AR61"/>
  <c r="AX61"/>
  <c r="AZ61"/>
  <c r="AI61"/>
  <c r="AK61"/>
  <c r="AK71" s="1"/>
  <c r="C8" i="8" s="1"/>
  <c r="AS61" i="5"/>
  <c r="AS71" s="1"/>
  <c r="K8" i="8" s="1"/>
  <c r="AW61" i="5"/>
  <c r="AX135"/>
  <c r="X100"/>
  <c r="X126" s="1"/>
  <c r="AW126" s="1"/>
  <c r="AJ52"/>
  <c r="AL52"/>
  <c r="AN52"/>
  <c r="AP52"/>
  <c r="AR52"/>
  <c r="AT52"/>
  <c r="AZ52"/>
  <c r="AI52"/>
  <c r="AK52"/>
  <c r="AM52"/>
  <c r="AO52"/>
  <c r="AO70" s="1"/>
  <c r="G7" i="8" s="1"/>
  <c r="AQ52" i="5"/>
  <c r="AS52"/>
  <c r="AU52"/>
  <c r="AW52"/>
  <c r="AV52"/>
  <c r="AX52"/>
  <c r="X101"/>
  <c r="X127" s="1"/>
  <c r="AS127" s="1"/>
  <c r="AX53"/>
  <c r="AI53"/>
  <c r="AK53"/>
  <c r="AQ53"/>
  <c r="AS53"/>
  <c r="AU53"/>
  <c r="AW53"/>
  <c r="AL53"/>
  <c r="AP53"/>
  <c r="AR53"/>
  <c r="AZ53"/>
  <c r="X106"/>
  <c r="X132" s="1"/>
  <c r="AM132" s="1"/>
  <c r="AP58"/>
  <c r="AV58"/>
  <c r="AZ58"/>
  <c r="AI58"/>
  <c r="AK58"/>
  <c r="AM58"/>
  <c r="AQ58"/>
  <c r="AS58"/>
  <c r="AU58"/>
  <c r="AL58"/>
  <c r="AN58"/>
  <c r="AR58"/>
  <c r="AT58"/>
  <c r="AX58"/>
  <c r="X107"/>
  <c r="X133" s="1"/>
  <c r="AU133" s="1"/>
  <c r="AJ59"/>
  <c r="AZ59"/>
  <c r="AI59"/>
  <c r="AM59"/>
  <c r="AQ59"/>
  <c r="AU59"/>
  <c r="AN59"/>
  <c r="AR59"/>
  <c r="AX59"/>
  <c r="X104"/>
  <c r="X130" s="1"/>
  <c r="AR130" s="1"/>
  <c r="AJ56"/>
  <c r="AN56"/>
  <c r="AP56"/>
  <c r="AR56"/>
  <c r="AT56"/>
  <c r="AX56"/>
  <c r="AZ56"/>
  <c r="AI56"/>
  <c r="AK56"/>
  <c r="AM56"/>
  <c r="AQ56"/>
  <c r="AS56"/>
  <c r="AU56"/>
  <c r="AW56"/>
  <c r="X102"/>
  <c r="X128" s="1"/>
  <c r="AX128" s="1"/>
  <c r="AJ54"/>
  <c r="AL54"/>
  <c r="AP54"/>
  <c r="AT54"/>
  <c r="AV54"/>
  <c r="AZ54"/>
  <c r="AI54"/>
  <c r="AK54"/>
  <c r="AM54"/>
  <c r="AQ54"/>
  <c r="AS54"/>
  <c r="AW54"/>
  <c r="AR54"/>
  <c r="AX54"/>
  <c r="Y103"/>
  <c r="Y129" s="1"/>
  <c r="AN129" s="1"/>
  <c r="AL55"/>
  <c r="AN55"/>
  <c r="AZ55"/>
  <c r="Y105"/>
  <c r="Y131" s="1"/>
  <c r="AQ131" s="1"/>
  <c r="AZ57"/>
  <c r="AQ57"/>
  <c r="AU57"/>
  <c r="AJ57"/>
  <c r="AP57"/>
  <c r="AX57"/>
  <c r="AO167"/>
  <c r="AT129"/>
  <c r="X86"/>
  <c r="AX38"/>
  <c r="AI38"/>
  <c r="AK38"/>
  <c r="AO38"/>
  <c r="AQ38"/>
  <c r="AS38"/>
  <c r="AU38"/>
  <c r="AW38"/>
  <c r="AL38"/>
  <c r="AN38"/>
  <c r="AP38"/>
  <c r="AR38"/>
  <c r="AT38"/>
  <c r="AV38"/>
  <c r="AZ38"/>
  <c r="X91"/>
  <c r="AZ43"/>
  <c r="AI43"/>
  <c r="AK43"/>
  <c r="AM43"/>
  <c r="AU43"/>
  <c r="AJ43"/>
  <c r="AL43"/>
  <c r="AN43"/>
  <c r="AP43"/>
  <c r="AR43"/>
  <c r="AV43"/>
  <c r="AX43"/>
  <c r="X84"/>
  <c r="AJ36"/>
  <c r="AL36"/>
  <c r="AV36"/>
  <c r="AX36"/>
  <c r="AZ36"/>
  <c r="AI36"/>
  <c r="AK36"/>
  <c r="AM36"/>
  <c r="AO36"/>
  <c r="AQ36"/>
  <c r="AS36"/>
  <c r="AU36"/>
  <c r="AW36"/>
  <c r="AN36"/>
  <c r="AP36"/>
  <c r="AR36"/>
  <c r="AT36"/>
  <c r="AV133"/>
  <c r="AM139"/>
  <c r="AM156"/>
  <c r="AL160"/>
  <c r="X92"/>
  <c r="AX44"/>
  <c r="AI44"/>
  <c r="AK44"/>
  <c r="AM44"/>
  <c r="AQ44"/>
  <c r="AS44"/>
  <c r="AU44"/>
  <c r="AW44"/>
  <c r="AJ44"/>
  <c r="AL44"/>
  <c r="AN44"/>
  <c r="AP44"/>
  <c r="AR44"/>
  <c r="AT44"/>
  <c r="AV44"/>
  <c r="AZ44"/>
  <c r="X99"/>
  <c r="AJ51"/>
  <c r="AX51"/>
  <c r="AI51"/>
  <c r="AK51"/>
  <c r="AS51"/>
  <c r="AU51"/>
  <c r="AL51"/>
  <c r="AP51"/>
  <c r="AR51"/>
  <c r="AT51"/>
  <c r="AV51"/>
  <c r="AZ51"/>
  <c r="X87"/>
  <c r="AV39"/>
  <c r="AZ39"/>
  <c r="AI39"/>
  <c r="AK39"/>
  <c r="AM39"/>
  <c r="AO39"/>
  <c r="AQ39"/>
  <c r="AJ39"/>
  <c r="AL39"/>
  <c r="AN39"/>
  <c r="AR39"/>
  <c r="AX39"/>
  <c r="X93"/>
  <c r="AZ45"/>
  <c r="AI45"/>
  <c r="AW45"/>
  <c r="AL45"/>
  <c r="AN45"/>
  <c r="AR45"/>
  <c r="AX45"/>
  <c r="AL168"/>
  <c r="AJ160"/>
  <c r="Y85"/>
  <c r="AU37"/>
  <c r="AJ37"/>
  <c r="AZ37"/>
  <c r="X96"/>
  <c r="AR48"/>
  <c r="AX48"/>
  <c r="AI48"/>
  <c r="AK48"/>
  <c r="AM48"/>
  <c r="AQ48"/>
  <c r="AS48"/>
  <c r="AU48"/>
  <c r="AW48"/>
  <c r="AJ48"/>
  <c r="AL48"/>
  <c r="AN48"/>
  <c r="AP48"/>
  <c r="AT48"/>
  <c r="AV48"/>
  <c r="AZ48"/>
  <c r="X88"/>
  <c r="AV40"/>
  <c r="AZ40"/>
  <c r="AI40"/>
  <c r="AK40"/>
  <c r="AM40"/>
  <c r="AO40"/>
  <c r="AQ40"/>
  <c r="AS40"/>
  <c r="AU40"/>
  <c r="AW40"/>
  <c r="AJ40"/>
  <c r="AL40"/>
  <c r="AN40"/>
  <c r="AP40"/>
  <c r="AR40"/>
  <c r="AT40"/>
  <c r="AX40"/>
  <c r="X89"/>
  <c r="AI41"/>
  <c r="AK41"/>
  <c r="AQ41"/>
  <c r="AS41"/>
  <c r="AU41"/>
  <c r="AW41"/>
  <c r="AN41"/>
  <c r="AT41"/>
  <c r="AX41"/>
  <c r="AZ41"/>
  <c r="X98"/>
  <c r="AZ50"/>
  <c r="AI50"/>
  <c r="AK50"/>
  <c r="AM50"/>
  <c r="AQ50"/>
  <c r="AS50"/>
  <c r="AU50"/>
  <c r="AW50"/>
  <c r="AJ50"/>
  <c r="AL50"/>
  <c r="AN50"/>
  <c r="AP50"/>
  <c r="AR50"/>
  <c r="AV50"/>
  <c r="AX50"/>
  <c r="X95"/>
  <c r="AX47"/>
  <c r="AI47"/>
  <c r="AM47"/>
  <c r="AQ47"/>
  <c r="AU47"/>
  <c r="AW47"/>
  <c r="AJ47"/>
  <c r="AP47"/>
  <c r="AR47"/>
  <c r="AT47"/>
  <c r="AV47"/>
  <c r="AZ47"/>
  <c r="X94"/>
  <c r="AX46"/>
  <c r="AI46"/>
  <c r="AK46"/>
  <c r="AM46"/>
  <c r="AO46"/>
  <c r="AQ46"/>
  <c r="AS46"/>
  <c r="AU46"/>
  <c r="AW46"/>
  <c r="AJ46"/>
  <c r="AL46"/>
  <c r="AN46"/>
  <c r="AP46"/>
  <c r="AR46"/>
  <c r="AT46"/>
  <c r="AV46"/>
  <c r="AZ46"/>
  <c r="X90"/>
  <c r="AZ42"/>
  <c r="AI42"/>
  <c r="AK42"/>
  <c r="AM42"/>
  <c r="AQ42"/>
  <c r="AS42"/>
  <c r="AU42"/>
  <c r="AW42"/>
  <c r="AJ42"/>
  <c r="AN42"/>
  <c r="AP42"/>
  <c r="AR42"/>
  <c r="AT42"/>
  <c r="AV42"/>
  <c r="AX42"/>
  <c r="AI18"/>
  <c r="AK18"/>
  <c r="AM18"/>
  <c r="AO18"/>
  <c r="AQ18"/>
  <c r="AS18"/>
  <c r="AU18"/>
  <c r="AW18"/>
  <c r="AZ18"/>
  <c r="AJ18"/>
  <c r="AL18"/>
  <c r="AN18"/>
  <c r="AP18"/>
  <c r="AR18"/>
  <c r="AV18"/>
  <c r="AX18"/>
  <c r="AI19"/>
  <c r="AO19"/>
  <c r="AQ19"/>
  <c r="AS19"/>
  <c r="AU19"/>
  <c r="AZ19"/>
  <c r="AJ19"/>
  <c r="AL19"/>
  <c r="AP19"/>
  <c r="AR19"/>
  <c r="AV19"/>
  <c r="AX19"/>
  <c r="X97"/>
  <c r="AI49"/>
  <c r="AM49"/>
  <c r="AQ49"/>
  <c r="AS49"/>
  <c r="AW49"/>
  <c r="AJ49"/>
  <c r="AL49"/>
  <c r="AR49"/>
  <c r="AT49"/>
  <c r="AV49"/>
  <c r="AX49"/>
  <c r="AZ49"/>
  <c r="AM9"/>
  <c r="AO9"/>
  <c r="AQ9"/>
  <c r="AS9"/>
  <c r="AU9"/>
  <c r="AZ9"/>
  <c r="AJ9"/>
  <c r="AL9"/>
  <c r="AN9"/>
  <c r="AP9"/>
  <c r="AV9"/>
  <c r="AI10"/>
  <c r="AK10"/>
  <c r="AM10"/>
  <c r="AO10"/>
  <c r="AQ10"/>
  <c r="AS10"/>
  <c r="AU10"/>
  <c r="AZ10"/>
  <c r="AJ10"/>
  <c r="AL10"/>
  <c r="AN10"/>
  <c r="AP10"/>
  <c r="AR10"/>
  <c r="AT10"/>
  <c r="AV10"/>
  <c r="AX10"/>
  <c r="AZ23"/>
  <c r="AX23"/>
  <c r="AO11"/>
  <c r="AZ11"/>
  <c r="AN11"/>
  <c r="AV11"/>
  <c r="AQ7"/>
  <c r="AU7"/>
  <c r="AZ7"/>
  <c r="AJ7"/>
  <c r="AL7"/>
  <c r="AT7"/>
  <c r="AV7"/>
  <c r="AX7"/>
  <c r="AI21"/>
  <c r="AK21"/>
  <c r="AM21"/>
  <c r="AO21"/>
  <c r="AQ21"/>
  <c r="AS21"/>
  <c r="AW21"/>
  <c r="AZ21"/>
  <c r="AL21"/>
  <c r="AP21"/>
  <c r="AR21"/>
  <c r="AT21"/>
  <c r="AX21"/>
  <c r="AI8"/>
  <c r="AK8"/>
  <c r="AM8"/>
  <c r="AO8"/>
  <c r="AQ8"/>
  <c r="AS8"/>
  <c r="AU8"/>
  <c r="AW8"/>
  <c r="AZ8"/>
  <c r="AJ8"/>
  <c r="AL8"/>
  <c r="AN8"/>
  <c r="AP8"/>
  <c r="AR8"/>
  <c r="AT8"/>
  <c r="AV8"/>
  <c r="AX8"/>
  <c r="AI34"/>
  <c r="AK34"/>
  <c r="AM34"/>
  <c r="AQ34"/>
  <c r="AS34"/>
  <c r="AU34"/>
  <c r="AW34"/>
  <c r="AZ34"/>
  <c r="AJ34"/>
  <c r="AL34"/>
  <c r="AN34"/>
  <c r="AP34"/>
  <c r="AR34"/>
  <c r="AT34"/>
  <c r="AV34"/>
  <c r="AX34"/>
  <c r="AI22"/>
  <c r="AK22"/>
  <c r="AM22"/>
  <c r="AQ22"/>
  <c r="AU22"/>
  <c r="AW22"/>
  <c r="AZ22"/>
  <c r="AJ22"/>
  <c r="AL22"/>
  <c r="AN22"/>
  <c r="AR22"/>
  <c r="AT22"/>
  <c r="AV22"/>
  <c r="AX22"/>
  <c r="AO6"/>
  <c r="AZ6"/>
  <c r="AI35"/>
  <c r="AK35"/>
  <c r="AM35"/>
  <c r="AO35"/>
  <c r="AQ35"/>
  <c r="AS35"/>
  <c r="AU35"/>
  <c r="AW35"/>
  <c r="AZ35"/>
  <c r="AJ35"/>
  <c r="AL35"/>
  <c r="AN35"/>
  <c r="AP35"/>
  <c r="AR35"/>
  <c r="AT35"/>
  <c r="AV35"/>
  <c r="AX35"/>
  <c r="AI20"/>
  <c r="AK20"/>
  <c r="AM20"/>
  <c r="AO20"/>
  <c r="AQ20"/>
  <c r="AS20"/>
  <c r="AU20"/>
  <c r="AW20"/>
  <c r="AZ20"/>
  <c r="AJ20"/>
  <c r="AL20"/>
  <c r="AN20"/>
  <c r="AP20"/>
  <c r="AR20"/>
  <c r="AT20"/>
  <c r="AV20"/>
  <c r="AX20"/>
  <c r="AJ4"/>
  <c r="AL4"/>
  <c r="AN4"/>
  <c r="AR4"/>
  <c r="AV4"/>
  <c r="AI4"/>
  <c r="AK4"/>
  <c r="AM4"/>
  <c r="AO4"/>
  <c r="AQ4"/>
  <c r="AS4"/>
  <c r="AU4"/>
  <c r="AW4"/>
  <c r="AZ4"/>
  <c r="AP4"/>
  <c r="AT4"/>
  <c r="AX4"/>
  <c r="AK5"/>
  <c r="AM5"/>
  <c r="AQ5"/>
  <c r="AZ5"/>
  <c r="AO132"/>
  <c r="N38" i="6"/>
  <c r="N54"/>
  <c r="N41"/>
  <c r="N7"/>
  <c r="N40"/>
  <c r="N6"/>
  <c r="N8"/>
  <c r="N39"/>
  <c r="N9"/>
  <c r="N59"/>
  <c r="N42"/>
  <c r="J38"/>
  <c r="J54"/>
  <c r="J50"/>
  <c r="J39"/>
  <c r="J43"/>
  <c r="J25"/>
  <c r="J7"/>
  <c r="J57"/>
  <c r="J51"/>
  <c r="J40"/>
  <c r="J44"/>
  <c r="J6"/>
  <c r="J8"/>
  <c r="J52"/>
  <c r="J48"/>
  <c r="J41"/>
  <c r="J45"/>
  <c r="J9"/>
  <c r="J59"/>
  <c r="J55"/>
  <c r="J49"/>
  <c r="J42"/>
  <c r="J46"/>
  <c r="AZ24" i="5"/>
  <c r="AL24"/>
  <c r="AR24"/>
  <c r="AT24"/>
  <c r="AV24"/>
  <c r="AI24"/>
  <c r="AK24"/>
  <c r="AM24"/>
  <c r="AO24"/>
  <c r="AQ24"/>
  <c r="AS24"/>
  <c r="AU24"/>
  <c r="AW24"/>
  <c r="AJ24"/>
  <c r="AN24"/>
  <c r="AP24"/>
  <c r="AX24"/>
  <c r="AZ16"/>
  <c r="AJ16"/>
  <c r="AL16"/>
  <c r="AN16"/>
  <c r="AP16"/>
  <c r="AR16"/>
  <c r="AT16"/>
  <c r="AV16"/>
  <c r="AX16"/>
  <c r="AI16"/>
  <c r="AK16"/>
  <c r="AM16"/>
  <c r="AO16"/>
  <c r="AQ16"/>
  <c r="AS16"/>
  <c r="AU16"/>
  <c r="AW16"/>
  <c r="AZ17"/>
  <c r="AJ17"/>
  <c r="AP17"/>
  <c r="AT17"/>
  <c r="AX17"/>
  <c r="AM17"/>
  <c r="AS17"/>
  <c r="AU17"/>
  <c r="AW17"/>
  <c r="AZ26"/>
  <c r="AP26"/>
  <c r="AI26"/>
  <c r="AK26"/>
  <c r="AM26"/>
  <c r="AQ26"/>
  <c r="AS26"/>
  <c r="AU26"/>
  <c r="AW26"/>
  <c r="AJ26"/>
  <c r="AL26"/>
  <c r="AN26"/>
  <c r="AR26"/>
  <c r="AT26"/>
  <c r="AV26"/>
  <c r="AX26"/>
  <c r="AZ14"/>
  <c r="AJ14"/>
  <c r="AL14"/>
  <c r="AN14"/>
  <c r="AP14"/>
  <c r="AR14"/>
  <c r="AT14"/>
  <c r="AV14"/>
  <c r="AX14"/>
  <c r="AI14"/>
  <c r="AK14"/>
  <c r="AM14"/>
  <c r="AO14"/>
  <c r="AQ14"/>
  <c r="AS14"/>
  <c r="AU14"/>
  <c r="AW14"/>
  <c r="H65" i="6"/>
  <c r="H57"/>
  <c r="H53"/>
  <c r="H49"/>
  <c r="H25"/>
  <c r="H11"/>
  <c r="H7"/>
  <c r="H42"/>
  <c r="H46"/>
  <c r="H60"/>
  <c r="H54"/>
  <c r="H50"/>
  <c r="H38"/>
  <c r="H16"/>
  <c r="H39"/>
  <c r="H43"/>
  <c r="H6"/>
  <c r="H59"/>
  <c r="H55"/>
  <c r="H51"/>
  <c r="H47"/>
  <c r="H13"/>
  <c r="H9"/>
  <c r="H40"/>
  <c r="H44"/>
  <c r="H66"/>
  <c r="H56"/>
  <c r="H52"/>
  <c r="H48"/>
  <c r="H18"/>
  <c r="H8"/>
  <c r="H41"/>
  <c r="H45"/>
  <c r="AZ12" i="5"/>
  <c r="AJ12"/>
  <c r="AL12"/>
  <c r="AN12"/>
  <c r="AP12"/>
  <c r="AV12"/>
  <c r="AI12"/>
  <c r="AK12"/>
  <c r="AM12"/>
  <c r="AO12"/>
  <c r="AQ12"/>
  <c r="AS12"/>
  <c r="AU12"/>
  <c r="AW12"/>
  <c r="AR12"/>
  <c r="AT12"/>
  <c r="AX12"/>
  <c r="AZ29"/>
  <c r="AT29"/>
  <c r="AX29"/>
  <c r="AI29"/>
  <c r="AK29"/>
  <c r="AM29"/>
  <c r="AW29"/>
  <c r="AN29"/>
  <c r="AP29"/>
  <c r="AR29"/>
  <c r="AV29"/>
  <c r="L59" i="6"/>
  <c r="L9"/>
  <c r="L40"/>
  <c r="L46"/>
  <c r="L52"/>
  <c r="L8"/>
  <c r="L41"/>
  <c r="L6"/>
  <c r="L25"/>
  <c r="L7"/>
  <c r="L42"/>
  <c r="L54"/>
  <c r="L38"/>
  <c r="L39"/>
  <c r="L43"/>
  <c r="AZ32" i="5"/>
  <c r="AI32"/>
  <c r="AK32"/>
  <c r="AM32"/>
  <c r="AO32"/>
  <c r="AQ32"/>
  <c r="AS32"/>
  <c r="AU32"/>
  <c r="AW32"/>
  <c r="AJ32"/>
  <c r="AL32"/>
  <c r="AN32"/>
  <c r="AP32"/>
  <c r="AR32"/>
  <c r="AT32"/>
  <c r="AV32"/>
  <c r="AX32"/>
  <c r="AZ28"/>
  <c r="AI28"/>
  <c r="AK28"/>
  <c r="AM28"/>
  <c r="AO28"/>
  <c r="AQ28"/>
  <c r="AS28"/>
  <c r="AU28"/>
  <c r="AW28"/>
  <c r="AJ28"/>
  <c r="AL28"/>
  <c r="AN28"/>
  <c r="AP28"/>
  <c r="AR28"/>
  <c r="AT28"/>
  <c r="AV28"/>
  <c r="AX28"/>
  <c r="AZ33"/>
  <c r="AO33"/>
  <c r="AS33"/>
  <c r="AJ33"/>
  <c r="AP33"/>
  <c r="AV33"/>
  <c r="AZ25"/>
  <c r="AR25"/>
  <c r="AI25"/>
  <c r="AK25"/>
  <c r="AM25"/>
  <c r="AO25"/>
  <c r="AS25"/>
  <c r="AW25"/>
  <c r="AJ25"/>
  <c r="AL25"/>
  <c r="AN25"/>
  <c r="AP25"/>
  <c r="AV25"/>
  <c r="AX25"/>
  <c r="P42" i="6"/>
  <c r="P9"/>
  <c r="P38"/>
  <c r="P6"/>
  <c r="P8"/>
  <c r="P54"/>
  <c r="P7"/>
  <c r="P39"/>
  <c r="AZ30" i="5"/>
  <c r="AR30"/>
  <c r="AT30"/>
  <c r="AV30"/>
  <c r="AX30"/>
  <c r="AI30"/>
  <c r="AK30"/>
  <c r="AM30"/>
  <c r="AQ30"/>
  <c r="AS30"/>
  <c r="AU30"/>
  <c r="AW30"/>
  <c r="AJ30"/>
  <c r="AL30"/>
  <c r="AN30"/>
  <c r="AP30"/>
  <c r="AZ31"/>
  <c r="AT31"/>
  <c r="AM31"/>
  <c r="AQ31"/>
  <c r="AS31"/>
  <c r="AZ27"/>
  <c r="AL27"/>
  <c r="AR27"/>
  <c r="AT27"/>
  <c r="AV27"/>
  <c r="AX27"/>
  <c r="AI27"/>
  <c r="AK27"/>
  <c r="AM27"/>
  <c r="AO27"/>
  <c r="AQ27"/>
  <c r="AS27"/>
  <c r="AJ27"/>
  <c r="AN27"/>
  <c r="AP27"/>
  <c r="AZ15"/>
  <c r="AJ15"/>
  <c r="AL15"/>
  <c r="AN15"/>
  <c r="AP15"/>
  <c r="AR15"/>
  <c r="AV15"/>
  <c r="AX15"/>
  <c r="AI15"/>
  <c r="AK15"/>
  <c r="AM15"/>
  <c r="AO15"/>
  <c r="AQ15"/>
  <c r="AS15"/>
  <c r="AU15"/>
  <c r="AW15"/>
  <c r="F28" i="6"/>
  <c r="F24"/>
  <c r="F20"/>
  <c r="F16"/>
  <c r="F12"/>
  <c r="F8"/>
  <c r="F66"/>
  <c r="F62"/>
  <c r="F58"/>
  <c r="F54"/>
  <c r="F50"/>
  <c r="F39"/>
  <c r="F43"/>
  <c r="F47"/>
  <c r="F29"/>
  <c r="F25"/>
  <c r="F21"/>
  <c r="F13"/>
  <c r="F9"/>
  <c r="F69"/>
  <c r="F65"/>
  <c r="F61"/>
  <c r="F57"/>
  <c r="F53"/>
  <c r="F49"/>
  <c r="F40"/>
  <c r="F44"/>
  <c r="F6"/>
  <c r="F38"/>
  <c r="F26"/>
  <c r="F22"/>
  <c r="F18"/>
  <c r="F14"/>
  <c r="F10"/>
  <c r="F68"/>
  <c r="F64"/>
  <c r="F60"/>
  <c r="F56"/>
  <c r="F52"/>
  <c r="F48"/>
  <c r="F41"/>
  <c r="F45"/>
  <c r="F27"/>
  <c r="F23"/>
  <c r="F17"/>
  <c r="F11"/>
  <c r="F7"/>
  <c r="F67"/>
  <c r="F63"/>
  <c r="F59"/>
  <c r="F55"/>
  <c r="F51"/>
  <c r="F42"/>
  <c r="F46"/>
  <c r="AZ13" i="5"/>
  <c r="AP13"/>
  <c r="AX13"/>
  <c r="AK13"/>
  <c r="AM13"/>
  <c r="AO13"/>
  <c r="AQ13"/>
  <c r="AS13"/>
  <c r="AU13"/>
  <c r="AJ13"/>
  <c r="AL13"/>
  <c r="AN13"/>
  <c r="AV13"/>
  <c r="AJ170"/>
  <c r="AJ171"/>
  <c r="AJ77" s="1"/>
  <c r="B15" i="8" s="1"/>
  <c r="AK171" i="5"/>
  <c r="AK77" s="1"/>
  <c r="C15" i="8" s="1"/>
  <c r="AK170" i="5"/>
  <c r="AI171"/>
  <c r="AI77" s="1"/>
  <c r="AI170"/>
  <c r="AZ171"/>
  <c r="AZ77" s="1"/>
  <c r="AZ170"/>
  <c r="AK158"/>
  <c r="AK159"/>
  <c r="AJ159"/>
  <c r="AJ158"/>
  <c r="AI158"/>
  <c r="AI159"/>
  <c r="AL159"/>
  <c r="AL158"/>
  <c r="AZ158"/>
  <c r="AZ159"/>
  <c r="AZ76" s="1"/>
  <c r="AS115"/>
  <c r="AS116"/>
  <c r="AN116"/>
  <c r="AN115"/>
  <c r="AV116"/>
  <c r="AV115"/>
  <c r="AQ115"/>
  <c r="AQ116"/>
  <c r="AO115"/>
  <c r="AO116"/>
  <c r="AP116"/>
  <c r="AP115"/>
  <c r="AX116"/>
  <c r="AX115"/>
  <c r="AU115"/>
  <c r="AU116"/>
  <c r="AZ142"/>
  <c r="AZ141"/>
  <c r="AS155"/>
  <c r="AJ143"/>
  <c r="AK143"/>
  <c r="AI143"/>
  <c r="AL143"/>
  <c r="AZ143"/>
  <c r="AQ119"/>
  <c r="AN119"/>
  <c r="AV119"/>
  <c r="AS119"/>
  <c r="AM119"/>
  <c r="AP119"/>
  <c r="AX119"/>
  <c r="AU119"/>
  <c r="AL144"/>
  <c r="AJ144"/>
  <c r="AI144"/>
  <c r="AZ144"/>
  <c r="AM136"/>
  <c r="AQ117"/>
  <c r="AP117"/>
  <c r="AX117"/>
  <c r="AW117"/>
  <c r="AU117"/>
  <c r="AN117"/>
  <c r="AV117"/>
  <c r="AS117"/>
  <c r="AS118"/>
  <c r="AP118"/>
  <c r="AX118"/>
  <c r="AW118"/>
  <c r="AU118"/>
  <c r="AN118"/>
  <c r="AV118"/>
  <c r="AQ118"/>
  <c r="AK115"/>
  <c r="AK116"/>
  <c r="AJ116"/>
  <c r="AJ115"/>
  <c r="AR116"/>
  <c r="AR115"/>
  <c r="AI115"/>
  <c r="AI116"/>
  <c r="AW115"/>
  <c r="AW116"/>
  <c r="AL116"/>
  <c r="AL115"/>
  <c r="AT116"/>
  <c r="AT115"/>
  <c r="AM115"/>
  <c r="AM116"/>
  <c r="AZ115"/>
  <c r="AZ116"/>
  <c r="AK180"/>
  <c r="AK78" s="1"/>
  <c r="C16" i="8" s="1"/>
  <c r="AK179" i="5"/>
  <c r="AI180"/>
  <c r="AI78" s="1"/>
  <c r="AI179"/>
  <c r="AJ180"/>
  <c r="AJ78" s="1"/>
  <c r="B16" i="8" s="1"/>
  <c r="AJ179" i="5"/>
  <c r="AZ180"/>
  <c r="AZ78" s="1"/>
  <c r="AZ179"/>
  <c r="AL141"/>
  <c r="AL142"/>
  <c r="AI142"/>
  <c r="AI141"/>
  <c r="AJ141"/>
  <c r="AJ142"/>
  <c r="AK142"/>
  <c r="AK141"/>
  <c r="AP130"/>
  <c r="AI119"/>
  <c r="AJ119"/>
  <c r="AR119"/>
  <c r="AK119"/>
  <c r="AW119"/>
  <c r="AL119"/>
  <c r="AT119"/>
  <c r="AO119"/>
  <c r="AZ119"/>
  <c r="AM153"/>
  <c r="AK144"/>
  <c r="AK117"/>
  <c r="AL117"/>
  <c r="AT117"/>
  <c r="AO117"/>
  <c r="AM117"/>
  <c r="AJ117"/>
  <c r="AR117"/>
  <c r="AI117"/>
  <c r="AZ117"/>
  <c r="AK118"/>
  <c r="AL118"/>
  <c r="AT118"/>
  <c r="AM118"/>
  <c r="AO118"/>
  <c r="AJ118"/>
  <c r="AR118"/>
  <c r="AI118"/>
  <c r="AZ118"/>
  <c r="AP136" l="1"/>
  <c r="AO153"/>
  <c r="AT153"/>
  <c r="AJ71"/>
  <c r="B8" i="8" s="1"/>
  <c r="AJ72" i="5"/>
  <c r="B9" i="8" s="1"/>
  <c r="AP127" i="5"/>
  <c r="AS126"/>
  <c r="AN136"/>
  <c r="AU152"/>
  <c r="AU137"/>
  <c r="AU153"/>
  <c r="AQ136"/>
  <c r="AU136"/>
  <c r="AN130"/>
  <c r="AW136"/>
  <c r="AQ153"/>
  <c r="AS130"/>
  <c r="AS152"/>
  <c r="AI76"/>
  <c r="AW130"/>
  <c r="AR131"/>
  <c r="AQ137"/>
  <c r="AN127"/>
  <c r="AN138"/>
  <c r="AP138"/>
  <c r="AM155"/>
  <c r="AM160" s="1"/>
  <c r="AU126"/>
  <c r="AO127"/>
  <c r="AT138"/>
  <c r="AO138"/>
  <c r="AO155"/>
  <c r="AV140"/>
  <c r="AV145" s="1"/>
  <c r="AQ167"/>
  <c r="AS135"/>
  <c r="AO126"/>
  <c r="AW127"/>
  <c r="AS138"/>
  <c r="AW155"/>
  <c r="AN126"/>
  <c r="AP126"/>
  <c r="AR127"/>
  <c r="AR138"/>
  <c r="AQ138"/>
  <c r="AX140"/>
  <c r="AX145" s="1"/>
  <c r="AX155"/>
  <c r="AV155"/>
  <c r="AR132"/>
  <c r="AO130"/>
  <c r="AM130"/>
  <c r="AX152"/>
  <c r="AV152"/>
  <c r="AW137"/>
  <c r="AN153"/>
  <c r="AP153"/>
  <c r="AQ130"/>
  <c r="AQ152"/>
  <c r="AQ135"/>
  <c r="AS129"/>
  <c r="AR133"/>
  <c r="AW129"/>
  <c r="AQ134"/>
  <c r="AU134"/>
  <c r="AM134"/>
  <c r="AS137"/>
  <c r="AV136"/>
  <c r="AS136"/>
  <c r="AX136"/>
  <c r="AO136"/>
  <c r="AX130"/>
  <c r="AU130"/>
  <c r="AV130"/>
  <c r="AX134"/>
  <c r="AV134"/>
  <c r="AO152"/>
  <c r="AP152"/>
  <c r="AM152"/>
  <c r="AN152"/>
  <c r="AV137"/>
  <c r="AX137"/>
  <c r="AR136"/>
  <c r="AT136"/>
  <c r="AV153"/>
  <c r="AW153"/>
  <c r="AX153"/>
  <c r="AS153"/>
  <c r="AT130"/>
  <c r="AO134"/>
  <c r="AT152"/>
  <c r="AR152"/>
  <c r="AP135"/>
  <c r="AN135"/>
  <c r="AX129"/>
  <c r="AW131"/>
  <c r="AW133"/>
  <c r="AO135"/>
  <c r="AU129"/>
  <c r="AM133"/>
  <c r="AR126"/>
  <c r="AT126"/>
  <c r="AR137"/>
  <c r="AT137"/>
  <c r="AV127"/>
  <c r="AU127"/>
  <c r="AX127"/>
  <c r="AQ127"/>
  <c r="AV138"/>
  <c r="AW138"/>
  <c r="AX138"/>
  <c r="AU138"/>
  <c r="AW134"/>
  <c r="AP134"/>
  <c r="AS134"/>
  <c r="AN134"/>
  <c r="AT155"/>
  <c r="AR155"/>
  <c r="AV126"/>
  <c r="AQ126"/>
  <c r="AX126"/>
  <c r="AM126"/>
  <c r="AM137"/>
  <c r="AN137"/>
  <c r="AO137"/>
  <c r="AP137"/>
  <c r="AM127"/>
  <c r="AT127"/>
  <c r="AM138"/>
  <c r="AM144" s="1"/>
  <c r="AT134"/>
  <c r="AR134"/>
  <c r="AU155"/>
  <c r="AP155"/>
  <c r="AQ155"/>
  <c r="AN155"/>
  <c r="AK76"/>
  <c r="C14" i="8" s="1"/>
  <c r="AX167" i="5"/>
  <c r="AQ132"/>
  <c r="AP140"/>
  <c r="AP145" s="1"/>
  <c r="AU132"/>
  <c r="AR139"/>
  <c r="AR144" s="1"/>
  <c r="AQ154"/>
  <c r="AW151"/>
  <c r="AW132"/>
  <c r="AW140"/>
  <c r="AW145" s="1"/>
  <c r="AU128"/>
  <c r="AL171"/>
  <c r="AU167"/>
  <c r="AT140"/>
  <c r="AT145" s="1"/>
  <c r="AO139"/>
  <c r="AW139"/>
  <c r="AN151"/>
  <c r="AM135"/>
  <c r="AU135"/>
  <c r="AV135"/>
  <c r="AW135"/>
  <c r="AQ129"/>
  <c r="AR129"/>
  <c r="AT131"/>
  <c r="AX131"/>
  <c r="AT133"/>
  <c r="AX133"/>
  <c r="AT135"/>
  <c r="AR135"/>
  <c r="AU131"/>
  <c r="AP129"/>
  <c r="AV131"/>
  <c r="AQ133"/>
  <c r="AR128"/>
  <c r="AP151"/>
  <c r="AN128"/>
  <c r="AQ139"/>
  <c r="AQ144" s="1"/>
  <c r="AP139"/>
  <c r="AR151"/>
  <c r="AV167"/>
  <c r="AS132"/>
  <c r="AV132"/>
  <c r="AV154"/>
  <c r="AP154"/>
  <c r="AW167"/>
  <c r="AU154"/>
  <c r="AM167"/>
  <c r="AU151"/>
  <c r="AO128"/>
  <c r="AN144"/>
  <c r="AT132"/>
  <c r="AX132"/>
  <c r="AS140"/>
  <c r="AS145" s="1"/>
  <c r="AU140"/>
  <c r="AU145" s="1"/>
  <c r="AN140"/>
  <c r="AN145" s="1"/>
  <c r="AP132"/>
  <c r="AN132"/>
  <c r="AR140"/>
  <c r="AR145" s="1"/>
  <c r="AV128"/>
  <c r="AQ128"/>
  <c r="AT128"/>
  <c r="AX139"/>
  <c r="AX144" s="1"/>
  <c r="AS139"/>
  <c r="AT151"/>
  <c r="AX151"/>
  <c r="AP167"/>
  <c r="AS167"/>
  <c r="AN167"/>
  <c r="AS128"/>
  <c r="AO140"/>
  <c r="AO145" s="1"/>
  <c r="AV139"/>
  <c r="AT139"/>
  <c r="AO151"/>
  <c r="AS151"/>
  <c r="AN154"/>
  <c r="AX154"/>
  <c r="AW128"/>
  <c r="AO154"/>
  <c r="AT167"/>
  <c r="AR167"/>
  <c r="AS154"/>
  <c r="AI71"/>
  <c r="R8" i="8" s="1"/>
  <c r="AU72" i="5"/>
  <c r="M9" i="8" s="1"/>
  <c r="AX72" i="5"/>
  <c r="P9" i="8" s="1"/>
  <c r="AL71" i="5"/>
  <c r="D8" i="8" s="1"/>
  <c r="AL76" i="5"/>
  <c r="D14" i="8" s="1"/>
  <c r="AJ76" i="5"/>
  <c r="B14" i="8" s="1"/>
  <c r="AX71" i="5"/>
  <c r="P8" i="8" s="1"/>
  <c r="AV71" i="5"/>
  <c r="N8" i="8" s="1"/>
  <c r="AW71" i="5"/>
  <c r="O8" i="8" s="1"/>
  <c r="AZ71" i="5"/>
  <c r="AR71"/>
  <c r="J8" i="8" s="1"/>
  <c r="AT71" i="5"/>
  <c r="L8" i="8" s="1"/>
  <c r="AP71" i="5"/>
  <c r="H8" i="8" s="1"/>
  <c r="AP72" i="5"/>
  <c r="H9" i="8" s="1"/>
  <c r="AS72" i="5"/>
  <c r="K9" i="8" s="1"/>
  <c r="X157" i="5"/>
  <c r="AM140"/>
  <c r="AM145" s="1"/>
  <c r="AM151"/>
  <c r="AQ151"/>
  <c r="AV151"/>
  <c r="AW154"/>
  <c r="AT154"/>
  <c r="AR154"/>
  <c r="Y156"/>
  <c r="AU139"/>
  <c r="AZ67"/>
  <c r="AN70"/>
  <c r="F7" i="8" s="1"/>
  <c r="AR70" i="5"/>
  <c r="J7" i="8" s="1"/>
  <c r="AS70" i="5"/>
  <c r="K7" i="8" s="1"/>
  <c r="AM70" i="5"/>
  <c r="E7" i="8" s="1"/>
  <c r="AI70" i="5"/>
  <c r="R7" i="8" s="1"/>
  <c r="AV70" i="5"/>
  <c r="N7" i="8" s="1"/>
  <c r="AK70" i="5"/>
  <c r="C7" i="8" s="1"/>
  <c r="AT70" i="5"/>
  <c r="L7" i="8" s="1"/>
  <c r="AW70" i="5"/>
  <c r="O7" i="8" s="1"/>
  <c r="AX70" i="5"/>
  <c r="P7" i="8" s="1"/>
  <c r="AQ70" i="5"/>
  <c r="I7" i="8" s="1"/>
  <c r="AP133" i="5"/>
  <c r="AO133"/>
  <c r="AN133"/>
  <c r="AS133"/>
  <c r="AP131"/>
  <c r="AO131"/>
  <c r="AN131"/>
  <c r="AS131"/>
  <c r="AV129"/>
  <c r="AO129"/>
  <c r="AP70"/>
  <c r="H7" i="8" s="1"/>
  <c r="AJ70" i="5"/>
  <c r="B7" i="8" s="1"/>
  <c r="AP128" i="5"/>
  <c r="AM128"/>
  <c r="AZ70"/>
  <c r="AL70"/>
  <c r="D7" i="8" s="1"/>
  <c r="AU70" i="5"/>
  <c r="M7" i="8" s="1"/>
  <c r="AZ68" i="5"/>
  <c r="AX69"/>
  <c r="P6" i="8" s="1"/>
  <c r="AR69" i="5"/>
  <c r="J6" i="8" s="1"/>
  <c r="AN69" i="5"/>
  <c r="F6" i="8" s="1"/>
  <c r="AJ69" i="5"/>
  <c r="B6" i="8" s="1"/>
  <c r="AU69" i="5"/>
  <c r="M6" i="8" s="1"/>
  <c r="AQ69" i="5"/>
  <c r="I6" i="8" s="1"/>
  <c r="AM69" i="5"/>
  <c r="E6" i="8" s="1"/>
  <c r="AI69" i="5"/>
  <c r="R6" i="8" s="1"/>
  <c r="AV69" i="5"/>
  <c r="N6" i="8" s="1"/>
  <c r="AT69" i="5"/>
  <c r="L6" i="8" s="1"/>
  <c r="AP69" i="5"/>
  <c r="H6" i="8" s="1"/>
  <c r="AL69" i="5"/>
  <c r="D6" i="8" s="1"/>
  <c r="AW69" i="5"/>
  <c r="O6" i="8" s="1"/>
  <c r="AS69" i="5"/>
  <c r="K6" i="8" s="1"/>
  <c r="AO69" i="5"/>
  <c r="G6" i="8" s="1"/>
  <c r="AK69" i="5"/>
  <c r="C6" i="8" s="1"/>
  <c r="AZ69" i="5"/>
  <c r="AJ75"/>
  <c r="B13" i="8" s="1"/>
  <c r="AL75" i="5"/>
  <c r="D13" i="8" s="1"/>
  <c r="AI75" i="5"/>
  <c r="AT67"/>
  <c r="L4" i="8" s="1"/>
  <c r="AT68" i="5"/>
  <c r="L5" i="8" s="1"/>
  <c r="AW68" i="5"/>
  <c r="O5" i="8" s="1"/>
  <c r="AW67" i="5"/>
  <c r="O4" i="8" s="1"/>
  <c r="AS68" i="5"/>
  <c r="K5" i="8" s="1"/>
  <c r="AS67" i="5"/>
  <c r="K4" i="8" s="1"/>
  <c r="AO68" i="5"/>
  <c r="G5" i="8" s="1"/>
  <c r="AO67" i="5"/>
  <c r="G4" i="8" s="1"/>
  <c r="AK68" i="5"/>
  <c r="C5" i="8" s="1"/>
  <c r="AK67" i="5"/>
  <c r="C4" i="8" s="1"/>
  <c r="AV67" i="5"/>
  <c r="N4" i="8" s="1"/>
  <c r="AV68" i="5"/>
  <c r="N5" i="8" s="1"/>
  <c r="AN67" i="5"/>
  <c r="F4" i="8" s="1"/>
  <c r="AN68" i="5"/>
  <c r="F5" i="8" s="1"/>
  <c r="AJ67" i="5"/>
  <c r="B4" i="8" s="1"/>
  <c r="AJ68" i="5"/>
  <c r="B5" i="8" s="1"/>
  <c r="AX67" i="5"/>
  <c r="P4" i="8" s="1"/>
  <c r="AX68" i="5"/>
  <c r="P5" i="8" s="1"/>
  <c r="AR67" i="5"/>
  <c r="J4" i="8" s="1"/>
  <c r="AR68" i="5"/>
  <c r="J5" i="8" s="1"/>
  <c r="AU68" i="5"/>
  <c r="M5" i="8" s="1"/>
  <c r="AU67" i="5"/>
  <c r="M4" i="8" s="1"/>
  <c r="AQ68" i="5"/>
  <c r="I5" i="8" s="1"/>
  <c r="AQ67" i="5"/>
  <c r="I4" i="8" s="1"/>
  <c r="AM68" i="5"/>
  <c r="E5" i="8" s="1"/>
  <c r="AM67" i="5"/>
  <c r="E4" i="8" s="1"/>
  <c r="AI68" i="5"/>
  <c r="R5" i="8" s="1"/>
  <c r="AI67" i="5"/>
  <c r="R4" i="8" s="1"/>
  <c r="AP67" i="5"/>
  <c r="H4" i="8" s="1"/>
  <c r="AP68" i="5"/>
  <c r="H5" i="8" s="1"/>
  <c r="AL67" i="5"/>
  <c r="D4" i="8" s="1"/>
  <c r="AL68" i="5"/>
  <c r="D5" i="8" s="1"/>
  <c r="AZ74" i="5"/>
  <c r="AM74"/>
  <c r="E12" i="8" s="1"/>
  <c r="AW74" i="5"/>
  <c r="O12" i="8" s="1"/>
  <c r="AI74" i="5"/>
  <c r="AK74"/>
  <c r="C12" i="8" s="1"/>
  <c r="AZ75" i="5"/>
  <c r="AX74"/>
  <c r="P12" i="8" s="1"/>
  <c r="AP74" i="5"/>
  <c r="H12" i="8" s="1"/>
  <c r="AV74" i="5"/>
  <c r="N12" i="8" s="1"/>
  <c r="AN74" i="5"/>
  <c r="F12" i="8" s="1"/>
  <c r="AK75" i="5"/>
  <c r="C13" i="8" s="1"/>
  <c r="AT74" i="5"/>
  <c r="L12" i="8" s="1"/>
  <c r="AL74" i="5"/>
  <c r="D12" i="8" s="1"/>
  <c r="AR74" i="5"/>
  <c r="J12" i="8" s="1"/>
  <c r="AJ74" i="5"/>
  <c r="B12" i="8" s="1"/>
  <c r="AU74" i="5"/>
  <c r="M12" i="8" s="1"/>
  <c r="AO74" i="5"/>
  <c r="G12" i="8" s="1"/>
  <c r="AQ74" i="5"/>
  <c r="I12" i="8" s="1"/>
  <c r="AS74" i="5"/>
  <c r="K12" i="8" s="1"/>
  <c r="AS143" i="5" l="1"/>
  <c r="AS144"/>
  <c r="AU159"/>
  <c r="AM159"/>
  <c r="AO144"/>
  <c r="AQ143"/>
  <c r="AP144"/>
  <c r="AT144"/>
  <c r="AV143"/>
  <c r="AM143"/>
  <c r="AO143"/>
  <c r="AW159"/>
  <c r="AX143"/>
  <c r="AM141"/>
  <c r="AW142"/>
  <c r="AU143"/>
  <c r="AQ142"/>
  <c r="AV144"/>
  <c r="AR143"/>
  <c r="AW143"/>
  <c r="AR141"/>
  <c r="AT159"/>
  <c r="AX142"/>
  <c r="AN159"/>
  <c r="AU142"/>
  <c r="AT141"/>
  <c r="AU144"/>
  <c r="AQ159"/>
  <c r="AP159"/>
  <c r="AX141"/>
  <c r="AR142"/>
  <c r="AR75" s="1"/>
  <c r="J13" i="8" s="1"/>
  <c r="AT143" i="5"/>
  <c r="AN143"/>
  <c r="AP143"/>
  <c r="AT142"/>
  <c r="AP141"/>
  <c r="AV159"/>
  <c r="AQ141"/>
  <c r="AW144"/>
  <c r="AO141"/>
  <c r="AS141"/>
  <c r="AR159"/>
  <c r="AW141"/>
  <c r="AS159"/>
  <c r="AO159"/>
  <c r="AS142"/>
  <c r="AM142"/>
  <c r="AV142"/>
  <c r="AN141"/>
  <c r="AO142"/>
  <c r="AV141"/>
  <c r="AX159"/>
  <c r="AU141"/>
  <c r="AP142"/>
  <c r="X169"/>
  <c r="AM157"/>
  <c r="AR157"/>
  <c r="AR161" s="1"/>
  <c r="AN157"/>
  <c r="AN161" s="1"/>
  <c r="AX157"/>
  <c r="AX161" s="1"/>
  <c r="AO157"/>
  <c r="AO161" s="1"/>
  <c r="AV157"/>
  <c r="AV161" s="1"/>
  <c r="AP157"/>
  <c r="AP161" s="1"/>
  <c r="AU157"/>
  <c r="AU161" s="1"/>
  <c r="AS157"/>
  <c r="AS161" s="1"/>
  <c r="AQ157"/>
  <c r="AQ161" s="1"/>
  <c r="AT157"/>
  <c r="AT161" s="1"/>
  <c r="AW157"/>
  <c r="AW161" s="1"/>
  <c r="Y168"/>
  <c r="AP156"/>
  <c r="AR156"/>
  <c r="AU156"/>
  <c r="AN156"/>
  <c r="AS156"/>
  <c r="AO156"/>
  <c r="AX156"/>
  <c r="AW156"/>
  <c r="AT156"/>
  <c r="AQ156"/>
  <c r="AV156"/>
  <c r="AN142"/>
  <c r="AX75"/>
  <c r="P13" i="8" s="1"/>
  <c r="D3"/>
  <c r="E3"/>
  <c r="H3"/>
  <c r="J3"/>
  <c r="P3"/>
  <c r="B3"/>
  <c r="F3"/>
  <c r="N3"/>
  <c r="L3"/>
  <c r="I3"/>
  <c r="M3"/>
  <c r="C3"/>
  <c r="G3"/>
  <c r="K3"/>
  <c r="O3"/>
  <c r="AS75" i="5" l="1"/>
  <c r="K13" i="8" s="1"/>
  <c r="AQ75" i="5"/>
  <c r="I13" i="8" s="1"/>
  <c r="AP75" i="5"/>
  <c r="H13" i="8" s="1"/>
  <c r="AV75" i="5"/>
  <c r="N13" i="8" s="1"/>
  <c r="AO75" i="5"/>
  <c r="G13" i="8" s="1"/>
  <c r="AM75" i="5"/>
  <c r="E13" i="8" s="1"/>
  <c r="AW75" i="5"/>
  <c r="O13" i="8" s="1"/>
  <c r="AU75" i="5"/>
  <c r="M13" i="8" s="1"/>
  <c r="AT75" i="5"/>
  <c r="L13" i="8" s="1"/>
  <c r="AN75" i="5"/>
  <c r="F13" i="8" s="1"/>
  <c r="X178" i="5"/>
  <c r="AS169"/>
  <c r="AS172" s="1"/>
  <c r="AT169"/>
  <c r="AT172" s="1"/>
  <c r="AM169"/>
  <c r="AM172" s="1"/>
  <c r="AU169"/>
  <c r="AU172" s="1"/>
  <c r="AV169"/>
  <c r="AV172" s="1"/>
  <c r="AP169"/>
  <c r="AP172" s="1"/>
  <c r="AO169"/>
  <c r="AO172" s="1"/>
  <c r="AW169"/>
  <c r="AW172" s="1"/>
  <c r="AX169"/>
  <c r="AX172" s="1"/>
  <c r="AL169"/>
  <c r="AR169"/>
  <c r="AR172" s="1"/>
  <c r="AQ169"/>
  <c r="AQ172" s="1"/>
  <c r="AN169"/>
  <c r="AN172" s="1"/>
  <c r="AM161"/>
  <c r="AM76" s="1"/>
  <c r="E14" i="8" s="1"/>
  <c r="AM158" i="5"/>
  <c r="AV158"/>
  <c r="AV160"/>
  <c r="AV76" s="1"/>
  <c r="N14" i="8" s="1"/>
  <c r="AT158" i="5"/>
  <c r="AT160"/>
  <c r="AT76" s="1"/>
  <c r="L14" i="8" s="1"/>
  <c r="AX160" i="5"/>
  <c r="AX76" s="1"/>
  <c r="P14" i="8" s="1"/>
  <c r="AX158" i="5"/>
  <c r="AS160"/>
  <c r="AS76" s="1"/>
  <c r="K14" i="8" s="1"/>
  <c r="AS158" i="5"/>
  <c r="AU158"/>
  <c r="AU160"/>
  <c r="AU76" s="1"/>
  <c r="M14" i="8" s="1"/>
  <c r="AP160" i="5"/>
  <c r="AP76" s="1"/>
  <c r="H14" i="8" s="1"/>
  <c r="AP158" i="5"/>
  <c r="AQ158"/>
  <c r="AQ160"/>
  <c r="AQ76" s="1"/>
  <c r="I14" i="8" s="1"/>
  <c r="AW160" i="5"/>
  <c r="AW76" s="1"/>
  <c r="O14" i="8" s="1"/>
  <c r="AW158" i="5"/>
  <c r="AO160"/>
  <c r="AO76" s="1"/>
  <c r="G14" i="8" s="1"/>
  <c r="AO158" i="5"/>
  <c r="AN160"/>
  <c r="AN76" s="1"/>
  <c r="F14" i="8" s="1"/>
  <c r="AN158" i="5"/>
  <c r="AR160"/>
  <c r="AR76" s="1"/>
  <c r="J14" i="8" s="1"/>
  <c r="AR158" i="5"/>
  <c r="AS168"/>
  <c r="AQ168"/>
  <c r="AV168"/>
  <c r="AN168"/>
  <c r="AO168"/>
  <c r="AR168"/>
  <c r="AT168"/>
  <c r="AW168"/>
  <c r="AM168"/>
  <c r="AP168"/>
  <c r="AU168"/>
  <c r="AX168"/>
  <c r="AL172" l="1"/>
  <c r="AL77" s="1"/>
  <c r="D15" i="8" s="1"/>
  <c r="AL170" i="5"/>
  <c r="AO178"/>
  <c r="AX178"/>
  <c r="AM178"/>
  <c r="AT178"/>
  <c r="AS178"/>
  <c r="AL178"/>
  <c r="AQ178"/>
  <c r="AV178"/>
  <c r="AW178"/>
  <c r="AR178"/>
  <c r="AU178"/>
  <c r="AP178"/>
  <c r="AN178"/>
  <c r="AU171"/>
  <c r="AU77" s="1"/>
  <c r="M15" i="8" s="1"/>
  <c r="AU170" i="5"/>
  <c r="AT171"/>
  <c r="AT77" s="1"/>
  <c r="L15" i="8" s="1"/>
  <c r="AT170" i="5"/>
  <c r="AS171"/>
  <c r="AS77" s="1"/>
  <c r="K15" i="8" s="1"/>
  <c r="AS170" i="5"/>
  <c r="AM170"/>
  <c r="AM171"/>
  <c r="AM77" s="1"/>
  <c r="E15" i="8" s="1"/>
  <c r="AO171" i="5"/>
  <c r="AO77" s="1"/>
  <c r="G15" i="8" s="1"/>
  <c r="AO170" i="5"/>
  <c r="AV171"/>
  <c r="AV77" s="1"/>
  <c r="N15" i="8" s="1"/>
  <c r="AV170" i="5"/>
  <c r="AX171"/>
  <c r="AX77" s="1"/>
  <c r="P15" i="8" s="1"/>
  <c r="AX170" i="5"/>
  <c r="AP170"/>
  <c r="AP171"/>
  <c r="AP77" s="1"/>
  <c r="H15" i="8" s="1"/>
  <c r="AW171" i="5"/>
  <c r="AW77" s="1"/>
  <c r="O15" i="8" s="1"/>
  <c r="AW170" i="5"/>
  <c r="AR171"/>
  <c r="AR77" s="1"/>
  <c r="J15" i="8" s="1"/>
  <c r="AR170" i="5"/>
  <c r="AN170"/>
  <c r="AN171"/>
  <c r="AN77" s="1"/>
  <c r="F15" i="8" s="1"/>
  <c r="AQ170" i="5"/>
  <c r="AQ171"/>
  <c r="AQ77" s="1"/>
  <c r="I15" i="8" s="1"/>
  <c r="AN180" i="5" l="1"/>
  <c r="AN78" s="1"/>
  <c r="F16" i="8" s="1"/>
  <c r="AN179" i="5"/>
  <c r="AU179"/>
  <c r="AU180"/>
  <c r="AU78" s="1"/>
  <c r="M16" i="8" s="1"/>
  <c r="AW179" i="5"/>
  <c r="AW180"/>
  <c r="AW78" s="1"/>
  <c r="O16" i="8" s="1"/>
  <c r="AQ180" i="5"/>
  <c r="AQ78" s="1"/>
  <c r="I16" i="8" s="1"/>
  <c r="AQ179" i="5"/>
  <c r="AS179"/>
  <c r="AS180"/>
  <c r="AS78" s="1"/>
  <c r="K16" i="8" s="1"/>
  <c r="AM179" i="5"/>
  <c r="AM180"/>
  <c r="AM78" s="1"/>
  <c r="E16" i="8" s="1"/>
  <c r="AO179" i="5"/>
  <c r="AO180"/>
  <c r="AO78" s="1"/>
  <c r="G16" i="8" s="1"/>
  <c r="AP179" i="5"/>
  <c r="AP180"/>
  <c r="AP78" s="1"/>
  <c r="H16" i="8" s="1"/>
  <c r="AR180" i="5"/>
  <c r="AR78" s="1"/>
  <c r="J16" i="8" s="1"/>
  <c r="AR179" i="5"/>
  <c r="AV180"/>
  <c r="AV78" s="1"/>
  <c r="N16" i="8" s="1"/>
  <c r="AV179" i="5"/>
  <c r="AL180"/>
  <c r="AL78" s="1"/>
  <c r="D16" i="8" s="1"/>
  <c r="AL179" i="5"/>
  <c r="AT180"/>
  <c r="AT78" s="1"/>
  <c r="L16" i="8" s="1"/>
  <c r="AT179" i="5"/>
  <c r="AX180"/>
  <c r="AX78" s="1"/>
  <c r="P16" i="8" s="1"/>
  <c r="AX179" i="5"/>
</calcChain>
</file>

<file path=xl/sharedStrings.xml><?xml version="1.0" encoding="utf-8"?>
<sst xmlns="http://schemas.openxmlformats.org/spreadsheetml/2006/main" count="2761" uniqueCount="300">
  <si>
    <t>AnthonyP</t>
  </si>
  <si>
    <t>BenC</t>
  </si>
  <si>
    <t>CandaceP</t>
  </si>
  <si>
    <t>ChrisR</t>
  </si>
  <si>
    <t>DanielV</t>
  </si>
  <si>
    <t>DavidS</t>
  </si>
  <si>
    <t>EricP</t>
  </si>
  <si>
    <t>JamesB</t>
  </si>
  <si>
    <t>JoeG</t>
  </si>
  <si>
    <t>JohnP</t>
  </si>
  <si>
    <t>JoshF</t>
  </si>
  <si>
    <t>MasonC</t>
  </si>
  <si>
    <t>MelodyS</t>
  </si>
  <si>
    <t>MichaelJ</t>
  </si>
  <si>
    <t>ScottP</t>
  </si>
  <si>
    <t xml:space="preserve"> 1 Connecticut </t>
  </si>
  <si>
    <t>HiSeeds</t>
  </si>
  <si>
    <t>Master</t>
  </si>
  <si>
    <t>Wstyle</t>
  </si>
  <si>
    <t xml:space="preserve"> 1 Louisville </t>
  </si>
  <si>
    <t>Round 1</t>
  </si>
  <si>
    <t>Best Possible</t>
  </si>
  <si>
    <t xml:space="preserve"> 1 North Carolina </t>
  </si>
  <si>
    <t>Player</t>
  </si>
  <si>
    <t>Insert3</t>
  </si>
  <si>
    <t>Favorite</t>
  </si>
  <si>
    <t>Underdog</t>
  </si>
  <si>
    <t>Player1</t>
  </si>
  <si>
    <t>Player2</t>
  </si>
  <si>
    <t>Winner</t>
  </si>
  <si>
    <t>Loser</t>
  </si>
  <si>
    <t>SeedFav</t>
  </si>
  <si>
    <t>SeedUdr</t>
  </si>
  <si>
    <t>RndPts</t>
  </si>
  <si>
    <t>Weighted Total</t>
  </si>
  <si>
    <t>Insert1</t>
  </si>
  <si>
    <t>Player 1</t>
  </si>
  <si>
    <t>Player 2</t>
  </si>
  <si>
    <t xml:space="preserve"> 1 Pittsburgh </t>
  </si>
  <si>
    <t>E1</t>
  </si>
  <si>
    <t>Redrag4</t>
  </si>
  <si>
    <t>E4</t>
  </si>
  <si>
    <t>B2</t>
  </si>
  <si>
    <t>B6</t>
  </si>
  <si>
    <t xml:space="preserve"> 2 Duke </t>
  </si>
  <si>
    <t>E2</t>
  </si>
  <si>
    <t>E12</t>
  </si>
  <si>
    <t>B10</t>
  </si>
  <si>
    <t>B14</t>
  </si>
  <si>
    <t xml:space="preserve"> 2 Memphis </t>
  </si>
  <si>
    <t>E3</t>
  </si>
  <si>
    <t>E20</t>
  </si>
  <si>
    <t>B18</t>
  </si>
  <si>
    <t>B22</t>
  </si>
  <si>
    <t xml:space="preserve"> 2 Michigan State </t>
  </si>
  <si>
    <t>E28</t>
  </si>
  <si>
    <t>B26</t>
  </si>
  <si>
    <t>B30</t>
  </si>
  <si>
    <t xml:space="preserve"> 2 Oklahoma </t>
  </si>
  <si>
    <t>E5</t>
  </si>
  <si>
    <t>E36</t>
  </si>
  <si>
    <t>B34</t>
  </si>
  <si>
    <t>B38</t>
  </si>
  <si>
    <t xml:space="preserve"> 3 Kansas </t>
  </si>
  <si>
    <t>E6</t>
  </si>
  <si>
    <t>E44</t>
  </si>
  <si>
    <t>B42</t>
  </si>
  <si>
    <t>B46</t>
  </si>
  <si>
    <t xml:space="preserve"> 3 Missouri </t>
  </si>
  <si>
    <t>E7</t>
  </si>
  <si>
    <t>E52</t>
  </si>
  <si>
    <t>B50</t>
  </si>
  <si>
    <t>B54</t>
  </si>
  <si>
    <t xml:space="preserve"> 3 Syracuse </t>
  </si>
  <si>
    <t>E8</t>
  </si>
  <si>
    <t>E60</t>
  </si>
  <si>
    <t>B58</t>
  </si>
  <si>
    <t>B62</t>
  </si>
  <si>
    <t xml:space="preserve"> 3 Villanova </t>
  </si>
  <si>
    <t>W1</t>
  </si>
  <si>
    <t>E70</t>
  </si>
  <si>
    <t>B68</t>
  </si>
  <si>
    <t>B72</t>
  </si>
  <si>
    <t xml:space="preserve"> 4 Gonzaga </t>
  </si>
  <si>
    <t>W2</t>
  </si>
  <si>
    <t>E78</t>
  </si>
  <si>
    <t>B76</t>
  </si>
  <si>
    <t>B80</t>
  </si>
  <si>
    <t xml:space="preserve"> 4 Wake Forest </t>
  </si>
  <si>
    <t>W3</t>
  </si>
  <si>
    <t>E86</t>
  </si>
  <si>
    <t>B84</t>
  </si>
  <si>
    <t>B88</t>
  </si>
  <si>
    <t xml:space="preserve"> 4 Washington </t>
  </si>
  <si>
    <t>W4</t>
  </si>
  <si>
    <t>E94</t>
  </si>
  <si>
    <t>B92</t>
  </si>
  <si>
    <t>B96</t>
  </si>
  <si>
    <t xml:space="preserve"> 4 Xavier </t>
  </si>
  <si>
    <t>W5</t>
  </si>
  <si>
    <t>E102</t>
  </si>
  <si>
    <t>B100</t>
  </si>
  <si>
    <t>B104</t>
  </si>
  <si>
    <t xml:space="preserve"> 5 Florida State </t>
  </si>
  <si>
    <t>W6</t>
  </si>
  <si>
    <t>E110</t>
  </si>
  <si>
    <t>B108</t>
  </si>
  <si>
    <t>B112</t>
  </si>
  <si>
    <t xml:space="preserve"> 5 Illinois </t>
  </si>
  <si>
    <t>W7</t>
  </si>
  <si>
    <t>E118</t>
  </si>
  <si>
    <t>B116</t>
  </si>
  <si>
    <t>B120</t>
  </si>
  <si>
    <t xml:space="preserve"> 5 Purdue </t>
  </si>
  <si>
    <t>W8</t>
  </si>
  <si>
    <t>E126</t>
  </si>
  <si>
    <t>B124</t>
  </si>
  <si>
    <t>B128</t>
  </si>
  <si>
    <t xml:space="preserve"> 5 Utah </t>
  </si>
  <si>
    <t>S1</t>
  </si>
  <si>
    <t>AC4</t>
  </si>
  <si>
    <t>AF2</t>
  </si>
  <si>
    <t>AF6</t>
  </si>
  <si>
    <t xml:space="preserve"> 6 Arizona State </t>
  </si>
  <si>
    <t>S2</t>
  </si>
  <si>
    <t>AC12</t>
  </si>
  <si>
    <t>AF10</t>
  </si>
  <si>
    <t>AF14</t>
  </si>
  <si>
    <t xml:space="preserve"> 6 Marquette </t>
  </si>
  <si>
    <t>S3</t>
  </si>
  <si>
    <t>AC20</t>
  </si>
  <si>
    <t>AF18</t>
  </si>
  <si>
    <t>AF22</t>
  </si>
  <si>
    <t xml:space="preserve"> 6 UCLA </t>
  </si>
  <si>
    <t>S4</t>
  </si>
  <si>
    <t>AC28</t>
  </si>
  <si>
    <t>AF26</t>
  </si>
  <si>
    <t>AF30</t>
  </si>
  <si>
    <t xml:space="preserve"> 6 West Virginia </t>
  </si>
  <si>
    <t>S5</t>
  </si>
  <si>
    <t>AC36</t>
  </si>
  <si>
    <t>AF34</t>
  </si>
  <si>
    <t>AF38</t>
  </si>
  <si>
    <t xml:space="preserve"> 7 Boston College </t>
  </si>
  <si>
    <t>S6</t>
  </si>
  <si>
    <t>AC44</t>
  </si>
  <si>
    <t>AF42</t>
  </si>
  <si>
    <t>AF46</t>
  </si>
  <si>
    <t xml:space="preserve"> 7 California </t>
  </si>
  <si>
    <t>S7</t>
  </si>
  <si>
    <t>AC52</t>
  </si>
  <si>
    <t>AF50</t>
  </si>
  <si>
    <t>AF54</t>
  </si>
  <si>
    <t xml:space="preserve"> 7 Clemson </t>
  </si>
  <si>
    <t>S8</t>
  </si>
  <si>
    <t>AC60</t>
  </si>
  <si>
    <t>AF58</t>
  </si>
  <si>
    <t>AF62</t>
  </si>
  <si>
    <t xml:space="preserve"> 7 Texas </t>
  </si>
  <si>
    <t>MW1</t>
  </si>
  <si>
    <t>AC70</t>
  </si>
  <si>
    <t>AF68</t>
  </si>
  <si>
    <t>AF72</t>
  </si>
  <si>
    <t xml:space="preserve"> 8 BYU </t>
  </si>
  <si>
    <t>MW2</t>
  </si>
  <si>
    <t>AC78</t>
  </si>
  <si>
    <t>AF76</t>
  </si>
  <si>
    <t>AF80</t>
  </si>
  <si>
    <t xml:space="preserve"> 8 LSU </t>
  </si>
  <si>
    <t>MW3</t>
  </si>
  <si>
    <t>AC86</t>
  </si>
  <si>
    <t>AF84</t>
  </si>
  <si>
    <t>AF88</t>
  </si>
  <si>
    <t xml:space="preserve"> 8 Ohio State </t>
  </si>
  <si>
    <t>MW4</t>
  </si>
  <si>
    <t>AC94</t>
  </si>
  <si>
    <t>AF92</t>
  </si>
  <si>
    <t>AF96</t>
  </si>
  <si>
    <t xml:space="preserve"> 8 Oklahoma State </t>
  </si>
  <si>
    <t>MW5</t>
  </si>
  <si>
    <t>AC102</t>
  </si>
  <si>
    <t>AF100</t>
  </si>
  <si>
    <t>AF104</t>
  </si>
  <si>
    <t xml:space="preserve"> 9 Butler</t>
  </si>
  <si>
    <t>MW6</t>
  </si>
  <si>
    <t>AC110</t>
  </si>
  <si>
    <t>AF108</t>
  </si>
  <si>
    <t>AF112</t>
  </si>
  <si>
    <t xml:space="preserve"> 9 Siena</t>
  </si>
  <si>
    <t>MW7</t>
  </si>
  <si>
    <t>AC118</t>
  </si>
  <si>
    <t>AF116</t>
  </si>
  <si>
    <t>AF120</t>
  </si>
  <si>
    <t xml:space="preserve"> 9 Tennessee</t>
  </si>
  <si>
    <t>MW8</t>
  </si>
  <si>
    <t>AC126</t>
  </si>
  <si>
    <t>AF124</t>
  </si>
  <si>
    <t>AF128</t>
  </si>
  <si>
    <t xml:space="preserve"> 9 Texas A&amp;M</t>
  </si>
  <si>
    <t>H8</t>
  </si>
  <si>
    <t xml:space="preserve"> 10 Maryland</t>
  </si>
  <si>
    <t>H24</t>
  </si>
  <si>
    <t xml:space="preserve"> 10 Michigan</t>
  </si>
  <si>
    <t>H40</t>
  </si>
  <si>
    <t xml:space="preserve"> 10 Minnesota</t>
  </si>
  <si>
    <t>H56</t>
  </si>
  <si>
    <t xml:space="preserve"> 10 USC</t>
  </si>
  <si>
    <t>H74</t>
  </si>
  <si>
    <t xml:space="preserve"> 11 Dayton</t>
  </si>
  <si>
    <t>H90</t>
  </si>
  <si>
    <t xml:space="preserve"> 11 Temple</t>
  </si>
  <si>
    <t>H106</t>
  </si>
  <si>
    <t xml:space="preserve"> 11 Utah State</t>
  </si>
  <si>
    <t>H122</t>
  </si>
  <si>
    <t xml:space="preserve"> 11 VCU</t>
  </si>
  <si>
    <t>Z8</t>
  </si>
  <si>
    <t xml:space="preserve"> 12 Arizona</t>
  </si>
  <si>
    <t>Z24</t>
  </si>
  <si>
    <t xml:space="preserve"> 12 Northern Iowa</t>
  </si>
  <si>
    <t>Z40</t>
  </si>
  <si>
    <t xml:space="preserve"> 12 Western Kentucky</t>
  </si>
  <si>
    <t>Z56</t>
  </si>
  <si>
    <t xml:space="preserve"> 12 Wisconsin</t>
  </si>
  <si>
    <t>Z74</t>
  </si>
  <si>
    <t xml:space="preserve"> 13 Akron</t>
  </si>
  <si>
    <t>Z90</t>
  </si>
  <si>
    <t xml:space="preserve"> 13 Cleveland State</t>
  </si>
  <si>
    <t>Z106</t>
  </si>
  <si>
    <t xml:space="preserve"> 13 Mississippi State</t>
  </si>
  <si>
    <t>Z122</t>
  </si>
  <si>
    <t xml:space="preserve"> 13 Portland State</t>
  </si>
  <si>
    <t>K16</t>
  </si>
  <si>
    <t xml:space="preserve"> 14 American</t>
  </si>
  <si>
    <t>K48</t>
  </si>
  <si>
    <t xml:space="preserve"> 14 Cornell</t>
  </si>
  <si>
    <t>K82</t>
  </si>
  <si>
    <t xml:space="preserve"> 14 North Dakota State</t>
  </si>
  <si>
    <t>K114</t>
  </si>
  <si>
    <t xml:space="preserve"> 14 Stephen F Austin</t>
  </si>
  <si>
    <t>W16</t>
  </si>
  <si>
    <t xml:space="preserve"> 15 Binghamton</t>
  </si>
  <si>
    <t>W48</t>
  </si>
  <si>
    <t xml:space="preserve"> 15 Cal State-Northridge</t>
  </si>
  <si>
    <t>W82</t>
  </si>
  <si>
    <t xml:space="preserve"> 15 Morgan State</t>
  </si>
  <si>
    <t>W114</t>
  </si>
  <si>
    <t xml:space="preserve"> 15 Robert Morris</t>
  </si>
  <si>
    <t>N32</t>
  </si>
  <si>
    <t xml:space="preserve"> 16 Alabama State-Morehead State winner</t>
  </si>
  <si>
    <t>N98</t>
  </si>
  <si>
    <t xml:space="preserve"> 16 Chattanooga</t>
  </si>
  <si>
    <t>T32</t>
  </si>
  <si>
    <t xml:space="preserve"> 16 East Tennessee State</t>
  </si>
  <si>
    <t>T98</t>
  </si>
  <si>
    <t xml:space="preserve"> 16 Radford</t>
  </si>
  <si>
    <t>EW1</t>
  </si>
  <si>
    <t>Q48</t>
  </si>
  <si>
    <t>SMW1</t>
  </si>
  <si>
    <t>Q82</t>
  </si>
  <si>
    <t>FINAL</t>
  </si>
  <si>
    <t>Q64</t>
  </si>
  <si>
    <t>Totals</t>
  </si>
  <si>
    <t>Round 2</t>
  </si>
  <si>
    <t>Round 3</t>
  </si>
  <si>
    <t>Round 4</t>
  </si>
  <si>
    <t>Round 5</t>
  </si>
  <si>
    <t>Round 6</t>
  </si>
  <si>
    <t>Points Left For Rd 2-6</t>
  </si>
  <si>
    <t>Points Left For Rd 3-6</t>
  </si>
  <si>
    <t>Points Left For Rd 4-6</t>
  </si>
  <si>
    <t>Points Left For Rd 5-6</t>
  </si>
  <si>
    <t>Points Left For Rd    6</t>
  </si>
  <si>
    <t>Anthony$</t>
  </si>
  <si>
    <t>Summary</t>
  </si>
  <si>
    <t>Only Valid if Scott's scoring system is being used</t>
  </si>
  <si>
    <t># of players who chose team to win</t>
  </si>
  <si>
    <t xml:space="preserve"># of points team is worth if they win </t>
  </si>
  <si>
    <t>Seed</t>
  </si>
  <si>
    <t>Team</t>
  </si>
  <si>
    <t>Worth=</t>
  </si>
  <si>
    <t xml:space="preserve">             Round1</t>
  </si>
  <si>
    <t xml:space="preserve">    Round 2</t>
  </si>
  <si>
    <t xml:space="preserve">  Round 3</t>
  </si>
  <si>
    <t>ROUND 4</t>
  </si>
  <si>
    <t>ROUND 5</t>
  </si>
  <si>
    <t>Scoring: Seeds</t>
  </si>
  <si>
    <t>Current Place</t>
  </si>
  <si>
    <t>Total</t>
  </si>
  <si>
    <t>Number of Wins Rd 1</t>
  </si>
  <si>
    <t>Number of Wins Rd 2</t>
  </si>
  <si>
    <t>Number of Wins Rd 3</t>
  </si>
  <si>
    <t>Number of Wins Rd 4</t>
  </si>
  <si>
    <t>Number of Wins Rd 5</t>
  </si>
  <si>
    <t>Number of Wins Rd 6</t>
  </si>
  <si>
    <t>Total Wins</t>
  </si>
  <si>
    <t>Tot Rank for Wins</t>
  </si>
  <si>
    <t>Indianapolis</t>
  </si>
  <si>
    <t>Boston MA</t>
  </si>
  <si>
    <t>Glendale AZ</t>
  </si>
  <si>
    <t>Memhis</t>
  </si>
</sst>
</file>

<file path=xl/styles.xml><?xml version="1.0" encoding="utf-8"?>
<styleSheet xmlns="http://schemas.openxmlformats.org/spreadsheetml/2006/main">
  <fonts count="11">
    <font>
      <sz val="11"/>
      <color theme="1"/>
      <name val="Calibri"/>
      <family val="2"/>
      <scheme val="minor"/>
    </font>
    <font>
      <sz val="10"/>
      <name val="Arial"/>
      <family val="2"/>
    </font>
    <font>
      <sz val="10"/>
      <color indexed="9"/>
      <name val="Arial"/>
      <family val="2"/>
    </font>
    <font>
      <b/>
      <sz val="10"/>
      <name val="Arial"/>
      <family val="2"/>
    </font>
    <font>
      <sz val="6"/>
      <name val="Arial"/>
      <family val="2"/>
    </font>
    <font>
      <sz val="36"/>
      <name val="Arial"/>
      <family val="2"/>
    </font>
    <font>
      <sz val="24"/>
      <name val="Arial"/>
      <family val="2"/>
    </font>
    <font>
      <sz val="16"/>
      <name val="Arial"/>
      <family val="2"/>
    </font>
    <font>
      <sz val="4"/>
      <name val="Arial"/>
      <family val="2"/>
    </font>
    <font>
      <b/>
      <sz val="16"/>
      <name val="Arial"/>
      <family val="2"/>
    </font>
    <font>
      <sz val="14"/>
      <name val="Arial"/>
      <family val="2"/>
    </font>
  </fonts>
  <fills count="13">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40"/>
        <bgColor indexed="64"/>
      </patternFill>
    </fill>
    <fill>
      <patternFill patternType="solid">
        <fgColor indexed="42"/>
        <bgColor indexed="64"/>
      </patternFill>
    </fill>
    <fill>
      <patternFill patternType="solid">
        <fgColor indexed="13"/>
        <bgColor indexed="64"/>
      </patternFill>
    </fill>
    <fill>
      <patternFill patternType="solid">
        <fgColor indexed="41"/>
        <bgColor indexed="64"/>
      </patternFill>
    </fill>
    <fill>
      <patternFill patternType="solid">
        <fgColor indexed="45"/>
        <bgColor indexed="64"/>
      </patternFill>
    </fill>
    <fill>
      <patternFill patternType="solid">
        <fgColor indexed="47"/>
        <bgColor indexed="64"/>
      </patternFill>
    </fill>
    <fill>
      <patternFill patternType="solid">
        <fgColor indexed="52"/>
        <bgColor indexed="64"/>
      </patternFill>
    </fill>
    <fill>
      <patternFill patternType="solid">
        <fgColor indexed="43"/>
        <bgColor indexed="64"/>
      </patternFill>
    </fill>
    <fill>
      <patternFill patternType="solid">
        <fgColor indexed="51"/>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173">
    <xf numFmtId="0" fontId="0" fillId="0" borderId="0" xfId="0"/>
    <xf numFmtId="0" fontId="1" fillId="0" borderId="0" xfId="1"/>
    <xf numFmtId="0" fontId="1" fillId="2" borderId="1" xfId="1" applyFill="1" applyBorder="1"/>
    <xf numFmtId="0" fontId="1" fillId="0" borderId="0" xfId="1" applyFill="1"/>
    <xf numFmtId="0" fontId="1" fillId="0" borderId="0" xfId="1" applyFont="1"/>
    <xf numFmtId="0" fontId="1" fillId="0" borderId="0" xfId="1" applyFill="1" applyBorder="1"/>
    <xf numFmtId="0" fontId="1" fillId="0" borderId="0" xfId="1" applyAlignment="1"/>
    <xf numFmtId="0" fontId="1" fillId="2" borderId="6" xfId="1" applyFill="1" applyBorder="1"/>
    <xf numFmtId="0" fontId="1" fillId="4" borderId="1" xfId="1" applyFill="1" applyBorder="1"/>
    <xf numFmtId="0" fontId="1" fillId="2" borderId="0" xfId="1" applyFill="1"/>
    <xf numFmtId="0" fontId="1" fillId="0" borderId="0" xfId="1" applyBorder="1" applyAlignment="1"/>
    <xf numFmtId="0" fontId="1" fillId="0" borderId="0" xfId="1" applyBorder="1"/>
    <xf numFmtId="0" fontId="1" fillId="0" borderId="7" xfId="1" applyFill="1" applyBorder="1"/>
    <xf numFmtId="0" fontId="1" fillId="5" borderId="7" xfId="1" applyFill="1" applyBorder="1"/>
    <xf numFmtId="0" fontId="1" fillId="5" borderId="0" xfId="1" applyFill="1" applyBorder="1"/>
    <xf numFmtId="0" fontId="1" fillId="0" borderId="7" xfId="1" applyBorder="1"/>
    <xf numFmtId="0" fontId="1" fillId="0" borderId="8" xfId="1" applyBorder="1"/>
    <xf numFmtId="0" fontId="1" fillId="0" borderId="1" xfId="1" applyBorder="1" applyAlignment="1"/>
    <xf numFmtId="0" fontId="1" fillId="0" borderId="1" xfId="1" applyBorder="1"/>
    <xf numFmtId="0" fontId="1" fillId="0" borderId="9" xfId="1" applyBorder="1"/>
    <xf numFmtId="0" fontId="1" fillId="0" borderId="10" xfId="1" applyBorder="1"/>
    <xf numFmtId="0" fontId="1" fillId="0" borderId="11" xfId="1" applyBorder="1"/>
    <xf numFmtId="0" fontId="1" fillId="0" borderId="1" xfId="1" applyFill="1" applyBorder="1"/>
    <xf numFmtId="0" fontId="1" fillId="0" borderId="12" xfId="1" applyBorder="1"/>
    <xf numFmtId="0" fontId="1" fillId="0" borderId="13" xfId="1" applyBorder="1"/>
    <xf numFmtId="0" fontId="1" fillId="2" borderId="9" xfId="1" applyFill="1" applyBorder="1"/>
    <xf numFmtId="0" fontId="1" fillId="0" borderId="6" xfId="1" applyBorder="1" applyAlignment="1"/>
    <xf numFmtId="0" fontId="1" fillId="0" borderId="10" xfId="1" applyBorder="1" applyAlignment="1"/>
    <xf numFmtId="0" fontId="1" fillId="0" borderId="14" xfId="1" applyBorder="1"/>
    <xf numFmtId="0" fontId="1" fillId="0" borderId="6" xfId="1" applyBorder="1"/>
    <xf numFmtId="0" fontId="1" fillId="6" borderId="10" xfId="1" applyFill="1" applyBorder="1"/>
    <xf numFmtId="0" fontId="1" fillId="2" borderId="14" xfId="1" applyFill="1" applyBorder="1"/>
    <xf numFmtId="0" fontId="1" fillId="2" borderId="15" xfId="1" applyFill="1" applyBorder="1"/>
    <xf numFmtId="0" fontId="1" fillId="2" borderId="16" xfId="1" applyFill="1" applyBorder="1"/>
    <xf numFmtId="0" fontId="1" fillId="0" borderId="15" xfId="1" applyBorder="1" applyAlignment="1"/>
    <xf numFmtId="0" fontId="1" fillId="0" borderId="17" xfId="1" applyBorder="1" applyAlignment="1"/>
    <xf numFmtId="0" fontId="1" fillId="0" borderId="17" xfId="1" applyBorder="1"/>
    <xf numFmtId="0" fontId="1" fillId="0" borderId="16" xfId="1" applyBorder="1"/>
    <xf numFmtId="0" fontId="1" fillId="0" borderId="15" xfId="1" applyBorder="1"/>
    <xf numFmtId="0" fontId="1" fillId="6" borderId="17" xfId="1" applyFill="1" applyBorder="1"/>
    <xf numFmtId="0" fontId="1" fillId="2" borderId="0" xfId="1" applyFill="1" applyBorder="1"/>
    <xf numFmtId="0" fontId="1" fillId="0" borderId="18" xfId="1" applyBorder="1" applyAlignment="1"/>
    <xf numFmtId="0" fontId="1" fillId="5" borderId="17" xfId="1" applyFill="1" applyBorder="1"/>
    <xf numFmtId="0" fontId="1" fillId="7" borderId="17" xfId="1" applyFill="1" applyBorder="1"/>
    <xf numFmtId="0" fontId="1" fillId="2" borderId="18" xfId="1" applyFill="1" applyBorder="1"/>
    <xf numFmtId="0" fontId="1" fillId="8" borderId="17" xfId="1" applyFill="1" applyBorder="1"/>
    <xf numFmtId="0" fontId="1" fillId="9" borderId="17" xfId="1" applyFill="1" applyBorder="1"/>
    <xf numFmtId="0" fontId="1" fillId="2" borderId="19" xfId="1" applyFill="1" applyBorder="1"/>
    <xf numFmtId="0" fontId="1" fillId="0" borderId="20" xfId="1" applyBorder="1" applyAlignment="1"/>
    <xf numFmtId="0" fontId="1" fillId="0" borderId="20" xfId="1" applyBorder="1"/>
    <xf numFmtId="0" fontId="1" fillId="0" borderId="19" xfId="1" applyBorder="1"/>
    <xf numFmtId="0" fontId="1" fillId="0" borderId="18" xfId="1" applyBorder="1"/>
    <xf numFmtId="0" fontId="1" fillId="10" borderId="20" xfId="1" applyFill="1" applyBorder="1"/>
    <xf numFmtId="0" fontId="1" fillId="7" borderId="1" xfId="1" applyFill="1" applyBorder="1"/>
    <xf numFmtId="0" fontId="1" fillId="11" borderId="8" xfId="1" applyFill="1" applyBorder="1"/>
    <xf numFmtId="0" fontId="1" fillId="11" borderId="21" xfId="1" applyFill="1" applyBorder="1"/>
    <xf numFmtId="0" fontId="1" fillId="11" borderId="22" xfId="1" applyFill="1" applyBorder="1"/>
    <xf numFmtId="0" fontId="1" fillId="11" borderId="14" xfId="1" applyFill="1" applyBorder="1"/>
    <xf numFmtId="0" fontId="1" fillId="11" borderId="10" xfId="1" applyFill="1" applyBorder="1"/>
    <xf numFmtId="0" fontId="1" fillId="0" borderId="23" xfId="1" applyFill="1" applyBorder="1"/>
    <xf numFmtId="0" fontId="1" fillId="0" borderId="24" xfId="1" applyFill="1" applyBorder="1"/>
    <xf numFmtId="0" fontId="1" fillId="0" borderId="25" xfId="1" applyFill="1" applyBorder="1"/>
    <xf numFmtId="0" fontId="1" fillId="0" borderId="26" xfId="1" applyFill="1" applyBorder="1"/>
    <xf numFmtId="0" fontId="1" fillId="0" borderId="27" xfId="1" applyBorder="1"/>
    <xf numFmtId="0" fontId="1" fillId="0" borderId="2" xfId="1" applyBorder="1"/>
    <xf numFmtId="0" fontId="1" fillId="0" borderId="28" xfId="1" applyBorder="1"/>
    <xf numFmtId="0" fontId="1" fillId="0" borderId="29" xfId="1" applyBorder="1"/>
    <xf numFmtId="0" fontId="1" fillId="0" borderId="30" xfId="1" applyBorder="1"/>
    <xf numFmtId="0" fontId="1" fillId="0" borderId="31" xfId="1" applyBorder="1"/>
    <xf numFmtId="0" fontId="1" fillId="0" borderId="32" xfId="1" applyBorder="1"/>
    <xf numFmtId="0" fontId="1" fillId="0" borderId="33" xfId="1" applyBorder="1"/>
    <xf numFmtId="0" fontId="1" fillId="9" borderId="7" xfId="1" applyFill="1" applyBorder="1"/>
    <xf numFmtId="0" fontId="1" fillId="9" borderId="0" xfId="1" applyFill="1" applyBorder="1"/>
    <xf numFmtId="0" fontId="1" fillId="0" borderId="8" xfId="1" applyBorder="1" applyAlignment="1"/>
    <xf numFmtId="0" fontId="1" fillId="0" borderId="0" xfId="1" applyFill="1" applyBorder="1" applyAlignment="1"/>
    <xf numFmtId="0" fontId="1" fillId="0" borderId="13" xfId="1" applyFill="1" applyBorder="1" applyAlignment="1"/>
    <xf numFmtId="0" fontId="1" fillId="6" borderId="6" xfId="1" applyFill="1" applyBorder="1"/>
    <xf numFmtId="0" fontId="1" fillId="6" borderId="15" xfId="1" applyFill="1" applyBorder="1"/>
    <xf numFmtId="0" fontId="1" fillId="5" borderId="15" xfId="1" applyFill="1" applyBorder="1"/>
    <xf numFmtId="0" fontId="1" fillId="7" borderId="15" xfId="1" applyFill="1" applyBorder="1"/>
    <xf numFmtId="0" fontId="1" fillId="8" borderId="15" xfId="1" applyFill="1" applyBorder="1"/>
    <xf numFmtId="0" fontId="1" fillId="9" borderId="15" xfId="1" applyFill="1" applyBorder="1"/>
    <xf numFmtId="0" fontId="1" fillId="10" borderId="18" xfId="1" applyFill="1" applyBorder="1"/>
    <xf numFmtId="0" fontId="1" fillId="2" borderId="0" xfId="1" applyFill="1" applyBorder="1" applyAlignment="1"/>
    <xf numFmtId="0" fontId="1" fillId="0" borderId="0" xfId="1" applyAlignment="1">
      <alignment horizontal="center"/>
    </xf>
    <xf numFmtId="0" fontId="2" fillId="0" borderId="0" xfId="1" applyFont="1" applyFill="1" applyAlignment="1"/>
    <xf numFmtId="0" fontId="1" fillId="3" borderId="3" xfId="1" applyFill="1" applyBorder="1"/>
    <xf numFmtId="0" fontId="1" fillId="0" borderId="0" xfId="1" applyAlignment="1">
      <alignment horizontal="left"/>
    </xf>
    <xf numFmtId="0" fontId="1" fillId="11" borderId="5" xfId="1" applyFill="1" applyBorder="1"/>
    <xf numFmtId="0" fontId="1" fillId="0" borderId="19" xfId="1" applyBorder="1" applyAlignment="1"/>
    <xf numFmtId="0" fontId="1" fillId="0" borderId="13" xfId="1" applyBorder="1" applyAlignment="1"/>
    <xf numFmtId="0" fontId="1" fillId="0" borderId="34" xfId="1" applyBorder="1" applyAlignment="1">
      <alignment horizontal="center"/>
    </xf>
    <xf numFmtId="0" fontId="1" fillId="0" borderId="35" xfId="1" applyBorder="1"/>
    <xf numFmtId="0" fontId="1" fillId="0" borderId="36" xfId="1" applyBorder="1" applyAlignment="1"/>
    <xf numFmtId="0" fontId="1" fillId="0" borderId="37" xfId="1" applyBorder="1" applyAlignment="1"/>
    <xf numFmtId="0" fontId="1" fillId="0" borderId="23" xfId="1" applyBorder="1" applyAlignment="1"/>
    <xf numFmtId="0" fontId="1" fillId="0" borderId="38" xfId="1" applyBorder="1" applyAlignment="1"/>
    <xf numFmtId="0" fontId="1" fillId="0" borderId="27" xfId="1" applyBorder="1" applyAlignment="1">
      <alignment horizontal="center"/>
    </xf>
    <xf numFmtId="0" fontId="1" fillId="0" borderId="39" xfId="1" applyBorder="1"/>
    <xf numFmtId="0" fontId="1" fillId="0" borderId="40" xfId="1" applyBorder="1" applyAlignment="1"/>
    <xf numFmtId="0" fontId="1" fillId="0" borderId="39" xfId="1" applyBorder="1" applyAlignment="1"/>
    <xf numFmtId="0" fontId="1" fillId="0" borderId="30" xfId="1" applyBorder="1" applyAlignment="1">
      <alignment horizontal="center"/>
    </xf>
    <xf numFmtId="0" fontId="1" fillId="0" borderId="42" xfId="1" applyBorder="1" applyAlignment="1"/>
    <xf numFmtId="0" fontId="1" fillId="0" borderId="41" xfId="1" applyBorder="1" applyAlignment="1"/>
    <xf numFmtId="0" fontId="1" fillId="0" borderId="0" xfId="1" applyFont="1" applyAlignment="1">
      <alignment horizontal="center"/>
    </xf>
    <xf numFmtId="0" fontId="1" fillId="0" borderId="0" xfId="1" applyFont="1" applyBorder="1" applyAlignment="1"/>
    <xf numFmtId="0" fontId="1" fillId="0" borderId="0" xfId="1" applyFont="1" applyAlignment="1"/>
    <xf numFmtId="0" fontId="4" fillId="0" borderId="0" xfId="1" applyFont="1"/>
    <xf numFmtId="0" fontId="1" fillId="0" borderId="14" xfId="1" applyBorder="1" applyAlignment="1"/>
    <xf numFmtId="0" fontId="4" fillId="0" borderId="6" xfId="1" applyFont="1" applyBorder="1"/>
    <xf numFmtId="0" fontId="4" fillId="0" borderId="15" xfId="1" applyFont="1" applyBorder="1"/>
    <xf numFmtId="0" fontId="4" fillId="0" borderId="18" xfId="1" applyFont="1" applyBorder="1"/>
    <xf numFmtId="0" fontId="1" fillId="6" borderId="18" xfId="1" applyFill="1" applyBorder="1"/>
    <xf numFmtId="0" fontId="1" fillId="5" borderId="20" xfId="1" applyFill="1" applyBorder="1"/>
    <xf numFmtId="0" fontId="1" fillId="7" borderId="20" xfId="1" applyFill="1" applyBorder="1"/>
    <xf numFmtId="0" fontId="1" fillId="8" borderId="20" xfId="1" applyFill="1" applyBorder="1"/>
    <xf numFmtId="0" fontId="1" fillId="12" borderId="17" xfId="1" applyFill="1" applyBorder="1"/>
    <xf numFmtId="0" fontId="1" fillId="0" borderId="1" xfId="1" applyBorder="1" applyAlignment="1">
      <alignment horizontal="center"/>
    </xf>
    <xf numFmtId="0" fontId="4" fillId="0" borderId="1" xfId="1" applyFont="1" applyBorder="1"/>
    <xf numFmtId="0" fontId="1" fillId="9" borderId="11" xfId="1" applyFill="1" applyBorder="1"/>
    <xf numFmtId="0" fontId="1" fillId="0" borderId="0" xfId="1" applyAlignment="1">
      <alignment shrinkToFit="1"/>
    </xf>
    <xf numFmtId="2" fontId="1" fillId="0" borderId="0" xfId="1" applyNumberFormat="1"/>
    <xf numFmtId="0" fontId="1" fillId="0" borderId="21" xfId="1" applyFill="1" applyBorder="1" applyAlignment="1">
      <alignment horizontal="center" textRotation="90" shrinkToFit="1"/>
    </xf>
    <xf numFmtId="0" fontId="1" fillId="0" borderId="0" xfId="1" applyFill="1" applyBorder="1" applyAlignment="1">
      <alignment horizontal="center" textRotation="90"/>
    </xf>
    <xf numFmtId="0" fontId="1" fillId="0" borderId="7" xfId="1" applyFill="1" applyBorder="1" applyAlignment="1">
      <alignment horizontal="left" shrinkToFit="1"/>
    </xf>
    <xf numFmtId="0" fontId="3" fillId="0" borderId="21" xfId="1" applyFont="1" applyFill="1" applyBorder="1" applyAlignment="1">
      <alignment horizontal="center" vertical="center" shrinkToFit="1"/>
    </xf>
    <xf numFmtId="0" fontId="1" fillId="0" borderId="1" xfId="1" applyBorder="1" applyAlignment="1">
      <alignment shrinkToFit="1"/>
    </xf>
    <xf numFmtId="0" fontId="1" fillId="5" borderId="43" xfId="1" applyFill="1" applyBorder="1" applyAlignment="1">
      <alignment horizontal="center" shrinkToFit="1"/>
    </xf>
    <xf numFmtId="0" fontId="1" fillId="2" borderId="9" xfId="1" applyFill="1" applyBorder="1" applyAlignment="1">
      <alignment horizontal="right" shrinkToFit="1"/>
    </xf>
    <xf numFmtId="0" fontId="1" fillId="0" borderId="34" xfId="1" applyFill="1" applyBorder="1" applyAlignment="1">
      <alignment shrinkToFit="1"/>
    </xf>
    <xf numFmtId="2" fontId="1" fillId="0" borderId="3" xfId="1" applyNumberFormat="1" applyFill="1" applyBorder="1" applyAlignment="1">
      <alignment shrinkToFit="1"/>
    </xf>
    <xf numFmtId="0" fontId="1" fillId="2" borderId="16" xfId="1" applyFill="1" applyBorder="1" applyAlignment="1">
      <alignment horizontal="right" shrinkToFit="1"/>
    </xf>
    <xf numFmtId="0" fontId="1" fillId="0" borderId="27" xfId="1" applyFill="1" applyBorder="1" applyAlignment="1">
      <alignment shrinkToFit="1"/>
    </xf>
    <xf numFmtId="2" fontId="1" fillId="0" borderId="4" xfId="1" applyNumberFormat="1" applyBorder="1" applyAlignment="1">
      <alignment shrinkToFit="1"/>
    </xf>
    <xf numFmtId="0" fontId="1" fillId="2" borderId="19" xfId="1" applyFill="1" applyBorder="1" applyAlignment="1">
      <alignment horizontal="right" shrinkToFit="1"/>
    </xf>
    <xf numFmtId="0" fontId="1" fillId="0" borderId="21" xfId="1" applyBorder="1" applyAlignment="1">
      <alignment shrinkToFit="1"/>
    </xf>
    <xf numFmtId="0" fontId="1" fillId="0" borderId="0" xfId="1" applyAlignment="1">
      <alignment horizontal="right" shrinkToFit="1"/>
    </xf>
    <xf numFmtId="0" fontId="1" fillId="0" borderId="0" xfId="1" applyBorder="1" applyAlignment="1">
      <alignment shrinkToFit="1"/>
    </xf>
    <xf numFmtId="0" fontId="8" fillId="0" borderId="0" xfId="1" applyFont="1"/>
    <xf numFmtId="0" fontId="10" fillId="0" borderId="0" xfId="1" applyFont="1" applyAlignment="1">
      <alignment horizontal="center"/>
    </xf>
    <xf numFmtId="0" fontId="1" fillId="0" borderId="0" xfId="1" applyFont="1" applyFill="1" applyBorder="1" applyAlignment="1">
      <alignment horizontal="center" vertical="center"/>
    </xf>
    <xf numFmtId="0" fontId="8" fillId="0" borderId="0" xfId="1" applyFont="1" applyAlignment="1"/>
    <xf numFmtId="0" fontId="3" fillId="0" borderId="9" xfId="1" applyFont="1" applyBorder="1" applyAlignment="1">
      <alignment horizontal="center"/>
    </xf>
    <xf numFmtId="0" fontId="3" fillId="0" borderId="14" xfId="1" applyFont="1" applyBorder="1" applyAlignment="1">
      <alignment horizontal="center"/>
    </xf>
    <xf numFmtId="0" fontId="3" fillId="0" borderId="10" xfId="1" applyFont="1" applyBorder="1" applyAlignment="1">
      <alignment horizontal="center"/>
    </xf>
    <xf numFmtId="0" fontId="5" fillId="0" borderId="6" xfId="1" applyFont="1" applyBorder="1" applyAlignment="1">
      <alignment horizontal="center" textRotation="90"/>
    </xf>
    <xf numFmtId="0" fontId="1" fillId="0" borderId="15" xfId="1" applyBorder="1" applyAlignment="1">
      <alignment horizontal="center" textRotation="90"/>
    </xf>
    <xf numFmtId="0" fontId="1" fillId="0" borderId="18" xfId="1" applyBorder="1" applyAlignment="1">
      <alignment horizontal="center" textRotation="90"/>
    </xf>
    <xf numFmtId="0" fontId="6" fillId="0" borderId="6" xfId="1" applyFont="1" applyBorder="1" applyAlignment="1">
      <alignment horizontal="center" textRotation="90"/>
    </xf>
    <xf numFmtId="0" fontId="1" fillId="0" borderId="15" xfId="1" applyBorder="1" applyAlignment="1">
      <alignment horizontal="center"/>
    </xf>
    <xf numFmtId="0" fontId="1" fillId="0" borderId="18" xfId="1" applyBorder="1" applyAlignment="1">
      <alignment horizontal="center"/>
    </xf>
    <xf numFmtId="0" fontId="7" fillId="0" borderId="6" xfId="1" applyFont="1" applyBorder="1" applyAlignment="1">
      <alignment horizontal="center" textRotation="90"/>
    </xf>
    <xf numFmtId="0" fontId="1" fillId="0" borderId="6" xfId="1" applyBorder="1" applyAlignment="1">
      <alignment horizontal="center" textRotation="90"/>
    </xf>
    <xf numFmtId="0" fontId="1" fillId="0" borderId="6" xfId="1" applyBorder="1" applyAlignment="1">
      <alignment horizontal="center"/>
    </xf>
    <xf numFmtId="0" fontId="1" fillId="6" borderId="10" xfId="1" applyFont="1" applyFill="1" applyBorder="1" applyAlignment="1">
      <alignment horizontal="right" vertical="center"/>
    </xf>
    <xf numFmtId="0" fontId="1" fillId="6" borderId="17" xfId="1" applyFont="1" applyFill="1" applyBorder="1" applyAlignment="1">
      <alignment horizontal="right" vertical="center"/>
    </xf>
    <xf numFmtId="0" fontId="1" fillId="6" borderId="20" xfId="1" applyFont="1" applyFill="1" applyBorder="1" applyAlignment="1">
      <alignment horizontal="right" vertical="center"/>
    </xf>
    <xf numFmtId="0" fontId="1" fillId="6" borderId="9" xfId="1" applyFont="1" applyFill="1" applyBorder="1" applyAlignment="1">
      <alignment horizontal="center" vertical="center"/>
    </xf>
    <xf numFmtId="0" fontId="1" fillId="6" borderId="10" xfId="1" applyFont="1" applyFill="1" applyBorder="1" applyAlignment="1">
      <alignment horizontal="center" vertical="center"/>
    </xf>
    <xf numFmtId="0" fontId="1" fillId="6" borderId="16" xfId="1" applyFont="1" applyFill="1" applyBorder="1" applyAlignment="1">
      <alignment horizontal="center" vertical="center"/>
    </xf>
    <xf numFmtId="0" fontId="1" fillId="6" borderId="17" xfId="1" applyFont="1" applyFill="1" applyBorder="1" applyAlignment="1">
      <alignment horizontal="center" vertical="center"/>
    </xf>
    <xf numFmtId="0" fontId="1" fillId="6" borderId="19" xfId="1" applyFont="1" applyFill="1" applyBorder="1" applyAlignment="1">
      <alignment horizontal="center" vertical="center"/>
    </xf>
    <xf numFmtId="0" fontId="1" fillId="6" borderId="20" xfId="1" applyFont="1" applyFill="1" applyBorder="1" applyAlignment="1">
      <alignment horizontal="center" vertical="center"/>
    </xf>
    <xf numFmtId="0" fontId="1" fillId="6" borderId="9" xfId="1" applyFont="1" applyFill="1" applyBorder="1" applyAlignment="1">
      <alignment horizontal="left" vertical="center"/>
    </xf>
    <xf numFmtId="0" fontId="1" fillId="6" borderId="16" xfId="1" applyFont="1" applyFill="1" applyBorder="1" applyAlignment="1">
      <alignment horizontal="left" vertical="center"/>
    </xf>
    <xf numFmtId="0" fontId="1" fillId="6" borderId="19" xfId="1" applyFont="1" applyFill="1" applyBorder="1" applyAlignment="1">
      <alignment horizontal="left" vertical="center"/>
    </xf>
    <xf numFmtId="0" fontId="9" fillId="0" borderId="0" xfId="1" applyFont="1" applyAlignment="1">
      <alignment vertical="center" textRotation="255"/>
    </xf>
    <xf numFmtId="0" fontId="3" fillId="6" borderId="9" xfId="1" applyFont="1" applyFill="1" applyBorder="1" applyAlignment="1">
      <alignment horizontal="center" vertical="center"/>
    </xf>
    <xf numFmtId="0" fontId="3" fillId="6" borderId="10" xfId="1" applyFont="1" applyFill="1" applyBorder="1" applyAlignment="1">
      <alignment horizontal="center" vertical="center"/>
    </xf>
    <xf numFmtId="0" fontId="3" fillId="6" borderId="16" xfId="1" applyFont="1" applyFill="1" applyBorder="1" applyAlignment="1">
      <alignment horizontal="center" vertical="center"/>
    </xf>
    <xf numFmtId="0" fontId="3" fillId="6" borderId="17" xfId="1" applyFont="1" applyFill="1" applyBorder="1" applyAlignment="1">
      <alignment horizontal="center" vertical="center"/>
    </xf>
    <xf numFmtId="0" fontId="3" fillId="6" borderId="19" xfId="1" applyFont="1" applyFill="1" applyBorder="1" applyAlignment="1">
      <alignment horizontal="center" vertical="center"/>
    </xf>
    <xf numFmtId="0" fontId="3" fillId="6" borderId="20" xfId="1" applyFont="1" applyFill="1" applyBorder="1" applyAlignment="1">
      <alignment horizontal="center" vertical="center"/>
    </xf>
  </cellXfs>
  <cellStyles count="3">
    <cellStyle name="Normal" xfId="0" builtinId="0"/>
    <cellStyle name="Normal 2" xfId="1"/>
    <cellStyle name="Percent 2" xfId="2"/>
  </cellStyles>
  <dxfs count="380">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31"/>
        </patternFill>
      </fill>
    </dxf>
    <dxf>
      <fill>
        <patternFill>
          <bgColor indexed="47"/>
        </patternFill>
      </fill>
    </dxf>
    <dxf>
      <fill>
        <patternFill>
          <bgColor indexed="43"/>
        </patternFill>
      </fill>
    </dxf>
    <dxf>
      <fill>
        <patternFill>
          <bgColor indexed="9"/>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700" b="1" i="0" u="none" strike="noStrike" baseline="0">
                <a:solidFill>
                  <a:srgbClr val="FFFFFF"/>
                </a:solidFill>
                <a:latin typeface="Arial"/>
                <a:ea typeface="Arial"/>
                <a:cs typeface="Arial"/>
              </a:defRPr>
            </a:pPr>
            <a:r>
              <a:rPr lang="en-US"/>
              <a:t>Results</a:t>
            </a:r>
          </a:p>
        </c:rich>
      </c:tx>
      <c:layout>
        <c:manualLayout>
          <c:xMode val="edge"/>
          <c:yMode val="edge"/>
          <c:x val="0.90438297872340401"/>
          <c:y val="0.89706075343523239"/>
        </c:manualLayout>
      </c:layout>
      <c:spPr>
        <a:noFill/>
        <a:ln w="25400">
          <a:noFill/>
        </a:ln>
      </c:spPr>
    </c:title>
    <c:plotArea>
      <c:layout>
        <c:manualLayout>
          <c:layoutTarget val="inner"/>
          <c:xMode val="edge"/>
          <c:yMode val="edge"/>
          <c:x val="4.3328748280605206E-2"/>
          <c:y val="6.0661900827521931E-2"/>
          <c:w val="0.87757909215956043"/>
          <c:h val="0.84191365390924333"/>
        </c:manualLayout>
      </c:layout>
      <c:barChart>
        <c:barDir val="col"/>
        <c:grouping val="stacked"/>
        <c:ser>
          <c:idx val="0"/>
          <c:order val="0"/>
          <c:tx>
            <c:strRef>
              <c:f>Placings!$A$5</c:f>
              <c:strCache>
                <c:ptCount val="1"/>
                <c:pt idx="0">
                  <c:v>Round 1</c:v>
                </c:pt>
              </c:strCache>
            </c:strRef>
          </c:tx>
          <c:spPr>
            <a:solidFill>
              <a:srgbClr val="0000FF"/>
            </a:solidFill>
            <a:ln w="12700">
              <a:solidFill>
                <a:srgbClr val="000000"/>
              </a:solidFill>
              <a:prstDash val="solid"/>
            </a:ln>
          </c:spPr>
          <c:cat>
            <c:strRef>
              <c:f>Placings!$B$2:$P$2</c:f>
              <c:strCache>
                <c:ptCount val="15"/>
                <c:pt idx="0">
                  <c:v>AnthonyP</c:v>
                </c:pt>
                <c:pt idx="1">
                  <c:v>BenC</c:v>
                </c:pt>
                <c:pt idx="2">
                  <c:v>CandaceP</c:v>
                </c:pt>
                <c:pt idx="3">
                  <c:v>ChrisR</c:v>
                </c:pt>
                <c:pt idx="4">
                  <c:v>DanielV</c:v>
                </c:pt>
                <c:pt idx="5">
                  <c:v>DavidS</c:v>
                </c:pt>
                <c:pt idx="6">
                  <c:v>EricP</c:v>
                </c:pt>
                <c:pt idx="7">
                  <c:v>JamesB</c:v>
                </c:pt>
                <c:pt idx="8">
                  <c:v>JoeG</c:v>
                </c:pt>
                <c:pt idx="9">
                  <c:v>JohnP</c:v>
                </c:pt>
                <c:pt idx="10">
                  <c:v>JoshF</c:v>
                </c:pt>
                <c:pt idx="11">
                  <c:v>MasonC</c:v>
                </c:pt>
                <c:pt idx="12">
                  <c:v>MelodyS</c:v>
                </c:pt>
                <c:pt idx="13">
                  <c:v>MichaelJ</c:v>
                </c:pt>
                <c:pt idx="14">
                  <c:v>ScottP</c:v>
                </c:pt>
              </c:strCache>
            </c:strRef>
          </c:cat>
          <c:val>
            <c:numRef>
              <c:f>Placings!$B$5:$P$5</c:f>
              <c:numCache>
                <c:formatCode>General</c:formatCode>
                <c:ptCount val="15"/>
                <c:pt idx="0">
                  <c:v>52</c:v>
                </c:pt>
                <c:pt idx="1">
                  <c:v>39</c:v>
                </c:pt>
                <c:pt idx="2">
                  <c:v>39</c:v>
                </c:pt>
                <c:pt idx="3">
                  <c:v>62</c:v>
                </c:pt>
                <c:pt idx="4">
                  <c:v>40</c:v>
                </c:pt>
                <c:pt idx="5">
                  <c:v>61</c:v>
                </c:pt>
                <c:pt idx="6">
                  <c:v>51</c:v>
                </c:pt>
                <c:pt idx="7">
                  <c:v>59</c:v>
                </c:pt>
                <c:pt idx="8">
                  <c:v>29</c:v>
                </c:pt>
                <c:pt idx="9">
                  <c:v>56</c:v>
                </c:pt>
                <c:pt idx="10">
                  <c:v>45</c:v>
                </c:pt>
                <c:pt idx="11">
                  <c:v>37</c:v>
                </c:pt>
                <c:pt idx="12">
                  <c:v>63</c:v>
                </c:pt>
                <c:pt idx="13">
                  <c:v>28</c:v>
                </c:pt>
                <c:pt idx="14">
                  <c:v>61</c:v>
                </c:pt>
              </c:numCache>
            </c:numRef>
          </c:val>
        </c:ser>
        <c:ser>
          <c:idx val="1"/>
          <c:order val="1"/>
          <c:tx>
            <c:strRef>
              <c:f>Placings!$A$6</c:f>
              <c:strCache>
                <c:ptCount val="1"/>
                <c:pt idx="0">
                  <c:v>Round 2</c:v>
                </c:pt>
              </c:strCache>
            </c:strRef>
          </c:tx>
          <c:spPr>
            <a:solidFill>
              <a:srgbClr val="FF0000"/>
            </a:solidFill>
            <a:ln w="12700">
              <a:solidFill>
                <a:srgbClr val="000000"/>
              </a:solidFill>
              <a:prstDash val="solid"/>
            </a:ln>
          </c:spPr>
          <c:cat>
            <c:strRef>
              <c:f>Placings!$B$2:$P$2</c:f>
              <c:strCache>
                <c:ptCount val="15"/>
                <c:pt idx="0">
                  <c:v>AnthonyP</c:v>
                </c:pt>
                <c:pt idx="1">
                  <c:v>BenC</c:v>
                </c:pt>
                <c:pt idx="2">
                  <c:v>CandaceP</c:v>
                </c:pt>
                <c:pt idx="3">
                  <c:v>ChrisR</c:v>
                </c:pt>
                <c:pt idx="4">
                  <c:v>DanielV</c:v>
                </c:pt>
                <c:pt idx="5">
                  <c:v>DavidS</c:v>
                </c:pt>
                <c:pt idx="6">
                  <c:v>EricP</c:v>
                </c:pt>
                <c:pt idx="7">
                  <c:v>JamesB</c:v>
                </c:pt>
                <c:pt idx="8">
                  <c:v>JoeG</c:v>
                </c:pt>
                <c:pt idx="9">
                  <c:v>JohnP</c:v>
                </c:pt>
                <c:pt idx="10">
                  <c:v>JoshF</c:v>
                </c:pt>
                <c:pt idx="11">
                  <c:v>MasonC</c:v>
                </c:pt>
                <c:pt idx="12">
                  <c:v>MelodyS</c:v>
                </c:pt>
                <c:pt idx="13">
                  <c:v>MichaelJ</c:v>
                </c:pt>
                <c:pt idx="14">
                  <c:v>ScottP</c:v>
                </c:pt>
              </c:strCache>
            </c:strRef>
          </c:cat>
          <c:val>
            <c:numRef>
              <c:f>Placings!$B$6:$P$6</c:f>
              <c:numCache>
                <c:formatCode>General</c:formatCode>
                <c:ptCount val="15"/>
                <c:pt idx="0">
                  <c:v>66</c:v>
                </c:pt>
                <c:pt idx="1">
                  <c:v>45</c:v>
                </c:pt>
                <c:pt idx="2">
                  <c:v>54</c:v>
                </c:pt>
                <c:pt idx="3">
                  <c:v>39</c:v>
                </c:pt>
                <c:pt idx="4">
                  <c:v>52.5</c:v>
                </c:pt>
                <c:pt idx="5">
                  <c:v>10.5</c:v>
                </c:pt>
                <c:pt idx="6">
                  <c:v>34.5</c:v>
                </c:pt>
                <c:pt idx="7">
                  <c:v>45</c:v>
                </c:pt>
                <c:pt idx="8">
                  <c:v>64.5</c:v>
                </c:pt>
                <c:pt idx="9">
                  <c:v>37.5</c:v>
                </c:pt>
                <c:pt idx="10">
                  <c:v>42</c:v>
                </c:pt>
                <c:pt idx="11">
                  <c:v>64.5</c:v>
                </c:pt>
                <c:pt idx="12">
                  <c:v>49.5</c:v>
                </c:pt>
                <c:pt idx="13">
                  <c:v>52.5</c:v>
                </c:pt>
                <c:pt idx="14">
                  <c:v>75</c:v>
                </c:pt>
              </c:numCache>
            </c:numRef>
          </c:val>
        </c:ser>
        <c:ser>
          <c:idx val="2"/>
          <c:order val="2"/>
          <c:tx>
            <c:strRef>
              <c:f>Placings!$A$7</c:f>
              <c:strCache>
                <c:ptCount val="1"/>
                <c:pt idx="0">
                  <c:v>Round 3</c:v>
                </c:pt>
              </c:strCache>
            </c:strRef>
          </c:tx>
          <c:spPr>
            <a:solidFill>
              <a:srgbClr val="00FF00"/>
            </a:solidFill>
            <a:ln w="12700">
              <a:solidFill>
                <a:srgbClr val="000000"/>
              </a:solidFill>
              <a:prstDash val="solid"/>
            </a:ln>
          </c:spPr>
          <c:cat>
            <c:strRef>
              <c:f>Placings!$B$2:$P$2</c:f>
              <c:strCache>
                <c:ptCount val="15"/>
                <c:pt idx="0">
                  <c:v>AnthonyP</c:v>
                </c:pt>
                <c:pt idx="1">
                  <c:v>BenC</c:v>
                </c:pt>
                <c:pt idx="2">
                  <c:v>CandaceP</c:v>
                </c:pt>
                <c:pt idx="3">
                  <c:v>ChrisR</c:v>
                </c:pt>
                <c:pt idx="4">
                  <c:v>DanielV</c:v>
                </c:pt>
                <c:pt idx="5">
                  <c:v>DavidS</c:v>
                </c:pt>
                <c:pt idx="6">
                  <c:v>EricP</c:v>
                </c:pt>
                <c:pt idx="7">
                  <c:v>JamesB</c:v>
                </c:pt>
                <c:pt idx="8">
                  <c:v>JoeG</c:v>
                </c:pt>
                <c:pt idx="9">
                  <c:v>JohnP</c:v>
                </c:pt>
                <c:pt idx="10">
                  <c:v>JoshF</c:v>
                </c:pt>
                <c:pt idx="11">
                  <c:v>MasonC</c:v>
                </c:pt>
                <c:pt idx="12">
                  <c:v>MelodyS</c:v>
                </c:pt>
                <c:pt idx="13">
                  <c:v>MichaelJ</c:v>
                </c:pt>
                <c:pt idx="14">
                  <c:v>ScottP</c:v>
                </c:pt>
              </c:strCache>
            </c:strRef>
          </c:cat>
          <c:val>
            <c:numRef>
              <c:f>Placings!$B$7:$P$7</c:f>
              <c:numCache>
                <c:formatCode>General</c:formatCode>
                <c:ptCount val="15"/>
                <c:pt idx="0">
                  <c:v>48</c:v>
                </c:pt>
                <c:pt idx="1">
                  <c:v>30</c:v>
                </c:pt>
                <c:pt idx="2">
                  <c:v>50</c:v>
                </c:pt>
                <c:pt idx="3">
                  <c:v>34</c:v>
                </c:pt>
                <c:pt idx="4">
                  <c:v>54</c:v>
                </c:pt>
                <c:pt idx="5">
                  <c:v>0</c:v>
                </c:pt>
                <c:pt idx="6">
                  <c:v>50</c:v>
                </c:pt>
                <c:pt idx="7">
                  <c:v>66</c:v>
                </c:pt>
                <c:pt idx="8">
                  <c:v>46</c:v>
                </c:pt>
                <c:pt idx="9">
                  <c:v>30</c:v>
                </c:pt>
                <c:pt idx="10">
                  <c:v>18</c:v>
                </c:pt>
                <c:pt idx="11">
                  <c:v>60</c:v>
                </c:pt>
                <c:pt idx="12">
                  <c:v>12</c:v>
                </c:pt>
                <c:pt idx="13">
                  <c:v>24</c:v>
                </c:pt>
                <c:pt idx="14">
                  <c:v>66</c:v>
                </c:pt>
              </c:numCache>
            </c:numRef>
          </c:val>
        </c:ser>
        <c:ser>
          <c:idx val="3"/>
          <c:order val="3"/>
          <c:tx>
            <c:strRef>
              <c:f>Placings!$A$8</c:f>
              <c:strCache>
                <c:ptCount val="1"/>
                <c:pt idx="0">
                  <c:v>Round 4</c:v>
                </c:pt>
              </c:strCache>
            </c:strRef>
          </c:tx>
          <c:spPr>
            <a:solidFill>
              <a:srgbClr val="FFCC99"/>
            </a:solidFill>
            <a:ln w="12700">
              <a:solidFill>
                <a:srgbClr val="000000"/>
              </a:solidFill>
              <a:prstDash val="solid"/>
            </a:ln>
          </c:spPr>
          <c:cat>
            <c:strRef>
              <c:f>Placings!$B$2:$P$2</c:f>
              <c:strCache>
                <c:ptCount val="15"/>
                <c:pt idx="0">
                  <c:v>AnthonyP</c:v>
                </c:pt>
                <c:pt idx="1">
                  <c:v>BenC</c:v>
                </c:pt>
                <c:pt idx="2">
                  <c:v>CandaceP</c:v>
                </c:pt>
                <c:pt idx="3">
                  <c:v>ChrisR</c:v>
                </c:pt>
                <c:pt idx="4">
                  <c:v>DanielV</c:v>
                </c:pt>
                <c:pt idx="5">
                  <c:v>DavidS</c:v>
                </c:pt>
                <c:pt idx="6">
                  <c:v>EricP</c:v>
                </c:pt>
                <c:pt idx="7">
                  <c:v>JamesB</c:v>
                </c:pt>
                <c:pt idx="8">
                  <c:v>JoeG</c:v>
                </c:pt>
                <c:pt idx="9">
                  <c:v>JohnP</c:v>
                </c:pt>
                <c:pt idx="10">
                  <c:v>JoshF</c:v>
                </c:pt>
                <c:pt idx="11">
                  <c:v>MasonC</c:v>
                </c:pt>
                <c:pt idx="12">
                  <c:v>MelodyS</c:v>
                </c:pt>
                <c:pt idx="13">
                  <c:v>MichaelJ</c:v>
                </c:pt>
                <c:pt idx="14">
                  <c:v>ScottP</c:v>
                </c:pt>
              </c:strCache>
            </c:strRef>
          </c:cat>
          <c:val>
            <c:numRef>
              <c:f>Placings!$B$8:$P$8</c:f>
              <c:numCache>
                <c:formatCode>General</c:formatCode>
                <c:ptCount val="15"/>
                <c:pt idx="0">
                  <c:v>0</c:v>
                </c:pt>
                <c:pt idx="1">
                  <c:v>32.5</c:v>
                </c:pt>
                <c:pt idx="2">
                  <c:v>37.5</c:v>
                </c:pt>
                <c:pt idx="3">
                  <c:v>7.5</c:v>
                </c:pt>
                <c:pt idx="4">
                  <c:v>7.5</c:v>
                </c:pt>
                <c:pt idx="5">
                  <c:v>0</c:v>
                </c:pt>
                <c:pt idx="6">
                  <c:v>7.5</c:v>
                </c:pt>
                <c:pt idx="7">
                  <c:v>7.5</c:v>
                </c:pt>
                <c:pt idx="8">
                  <c:v>32.5</c:v>
                </c:pt>
                <c:pt idx="9">
                  <c:v>62.5</c:v>
                </c:pt>
                <c:pt idx="10">
                  <c:v>7.5</c:v>
                </c:pt>
                <c:pt idx="11">
                  <c:v>7.5</c:v>
                </c:pt>
                <c:pt idx="12">
                  <c:v>7.5</c:v>
                </c:pt>
                <c:pt idx="13">
                  <c:v>55</c:v>
                </c:pt>
                <c:pt idx="14">
                  <c:v>32.5</c:v>
                </c:pt>
              </c:numCache>
            </c:numRef>
          </c:val>
        </c:ser>
        <c:ser>
          <c:idx val="4"/>
          <c:order val="4"/>
          <c:tx>
            <c:strRef>
              <c:f>Placings!$A$9</c:f>
              <c:strCache>
                <c:ptCount val="1"/>
                <c:pt idx="0">
                  <c:v>Round 5</c:v>
                </c:pt>
              </c:strCache>
            </c:strRef>
          </c:tx>
          <c:spPr>
            <a:solidFill>
              <a:srgbClr val="FFFF00"/>
            </a:solidFill>
            <a:ln w="12700">
              <a:solidFill>
                <a:srgbClr val="000000"/>
              </a:solidFill>
              <a:prstDash val="solid"/>
            </a:ln>
          </c:spPr>
          <c:cat>
            <c:strRef>
              <c:f>Placings!$B$2:$P$2</c:f>
              <c:strCache>
                <c:ptCount val="15"/>
                <c:pt idx="0">
                  <c:v>AnthonyP</c:v>
                </c:pt>
                <c:pt idx="1">
                  <c:v>BenC</c:v>
                </c:pt>
                <c:pt idx="2">
                  <c:v>CandaceP</c:v>
                </c:pt>
                <c:pt idx="3">
                  <c:v>ChrisR</c:v>
                </c:pt>
                <c:pt idx="4">
                  <c:v>DanielV</c:v>
                </c:pt>
                <c:pt idx="5">
                  <c:v>DavidS</c:v>
                </c:pt>
                <c:pt idx="6">
                  <c:v>EricP</c:v>
                </c:pt>
                <c:pt idx="7">
                  <c:v>JamesB</c:v>
                </c:pt>
                <c:pt idx="8">
                  <c:v>JoeG</c:v>
                </c:pt>
                <c:pt idx="9">
                  <c:v>JohnP</c:v>
                </c:pt>
                <c:pt idx="10">
                  <c:v>JoshF</c:v>
                </c:pt>
                <c:pt idx="11">
                  <c:v>MasonC</c:v>
                </c:pt>
                <c:pt idx="12">
                  <c:v>MelodyS</c:v>
                </c:pt>
                <c:pt idx="13">
                  <c:v>MichaelJ</c:v>
                </c:pt>
                <c:pt idx="14">
                  <c:v>ScottP</c:v>
                </c:pt>
              </c:strCache>
            </c:strRef>
          </c:cat>
          <c:val>
            <c:numRef>
              <c:f>Placings!$B$9:$P$9</c:f>
              <c:numCache>
                <c:formatCode>General</c:formatCode>
                <c:ptCount val="15"/>
                <c:pt idx="0">
                  <c:v>0</c:v>
                </c:pt>
                <c:pt idx="1">
                  <c:v>0</c:v>
                </c:pt>
                <c:pt idx="2">
                  <c:v>63</c:v>
                </c:pt>
                <c:pt idx="3">
                  <c:v>0</c:v>
                </c:pt>
                <c:pt idx="4">
                  <c:v>21</c:v>
                </c:pt>
                <c:pt idx="5">
                  <c:v>0</c:v>
                </c:pt>
                <c:pt idx="6">
                  <c:v>21</c:v>
                </c:pt>
                <c:pt idx="7">
                  <c:v>0</c:v>
                </c:pt>
                <c:pt idx="8">
                  <c:v>0</c:v>
                </c:pt>
                <c:pt idx="9">
                  <c:v>21</c:v>
                </c:pt>
                <c:pt idx="10">
                  <c:v>21</c:v>
                </c:pt>
                <c:pt idx="11">
                  <c:v>21</c:v>
                </c:pt>
                <c:pt idx="12">
                  <c:v>21</c:v>
                </c:pt>
                <c:pt idx="13">
                  <c:v>0</c:v>
                </c:pt>
                <c:pt idx="14">
                  <c:v>21</c:v>
                </c:pt>
              </c:numCache>
            </c:numRef>
          </c:val>
        </c:ser>
        <c:ser>
          <c:idx val="5"/>
          <c:order val="5"/>
          <c:tx>
            <c:strRef>
              <c:f>Placings!$A$10</c:f>
              <c:strCache>
                <c:ptCount val="1"/>
                <c:pt idx="0">
                  <c:v>Round 6</c:v>
                </c:pt>
              </c:strCache>
            </c:strRef>
          </c:tx>
          <c:spPr>
            <a:solidFill>
              <a:srgbClr val="CCFFFF"/>
            </a:solidFill>
            <a:ln w="12700">
              <a:solidFill>
                <a:srgbClr val="000000"/>
              </a:solidFill>
              <a:prstDash val="solid"/>
            </a:ln>
          </c:spPr>
          <c:cat>
            <c:strRef>
              <c:f>Placings!$B$2:$P$2</c:f>
              <c:strCache>
                <c:ptCount val="15"/>
                <c:pt idx="0">
                  <c:v>AnthonyP</c:v>
                </c:pt>
                <c:pt idx="1">
                  <c:v>BenC</c:v>
                </c:pt>
                <c:pt idx="2">
                  <c:v>CandaceP</c:v>
                </c:pt>
                <c:pt idx="3">
                  <c:v>ChrisR</c:v>
                </c:pt>
                <c:pt idx="4">
                  <c:v>DanielV</c:v>
                </c:pt>
                <c:pt idx="5">
                  <c:v>DavidS</c:v>
                </c:pt>
                <c:pt idx="6">
                  <c:v>EricP</c:v>
                </c:pt>
                <c:pt idx="7">
                  <c:v>JamesB</c:v>
                </c:pt>
                <c:pt idx="8">
                  <c:v>JoeG</c:v>
                </c:pt>
                <c:pt idx="9">
                  <c:v>JohnP</c:v>
                </c:pt>
                <c:pt idx="10">
                  <c:v>JoshF</c:v>
                </c:pt>
                <c:pt idx="11">
                  <c:v>MasonC</c:v>
                </c:pt>
                <c:pt idx="12">
                  <c:v>MelodyS</c:v>
                </c:pt>
                <c:pt idx="13">
                  <c:v>MichaelJ</c:v>
                </c:pt>
                <c:pt idx="14">
                  <c:v>ScottP</c:v>
                </c:pt>
              </c:strCache>
            </c:strRef>
          </c:cat>
          <c:val>
            <c:numRef>
              <c:f>Placings!$B$10:$P$10</c:f>
              <c:numCache>
                <c:formatCode>General</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overlap val="100"/>
        <c:axId val="197331584"/>
        <c:axId val="211685760"/>
      </c:barChart>
      <c:catAx>
        <c:axId val="197331584"/>
        <c:scaling>
          <c:orientation val="minMax"/>
        </c:scaling>
        <c:axPos val="b"/>
        <c:numFmt formatCode="General" sourceLinked="1"/>
        <c:tickLblPos val="nextTo"/>
        <c:spPr>
          <a:ln w="3175">
            <a:solidFill>
              <a:srgbClr val="000000"/>
            </a:solidFill>
            <a:prstDash val="solid"/>
          </a:ln>
        </c:spPr>
        <c:txPr>
          <a:bodyPr rot="-5400000" vert="horz"/>
          <a:lstStyle/>
          <a:p>
            <a:pPr>
              <a:defRPr sz="1250" b="0" i="0" u="none" strike="noStrike" baseline="0">
                <a:solidFill>
                  <a:srgbClr val="000000"/>
                </a:solidFill>
                <a:latin typeface="Arial"/>
                <a:ea typeface="Arial"/>
                <a:cs typeface="Arial"/>
              </a:defRPr>
            </a:pPr>
            <a:endParaRPr lang="en-US"/>
          </a:p>
        </c:txPr>
        <c:crossAx val="211685760"/>
        <c:crosses val="autoZero"/>
        <c:auto val="1"/>
        <c:lblAlgn val="ctr"/>
        <c:lblOffset val="100"/>
        <c:tickLblSkip val="1"/>
        <c:tickMarkSkip val="1"/>
      </c:catAx>
      <c:valAx>
        <c:axId val="21168576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425" b="0" i="0" u="none" strike="noStrike" baseline="0">
                <a:solidFill>
                  <a:srgbClr val="000000"/>
                </a:solidFill>
                <a:latin typeface="Arial"/>
                <a:ea typeface="Arial"/>
                <a:cs typeface="Arial"/>
              </a:defRPr>
            </a:pPr>
            <a:endParaRPr lang="en-US"/>
          </a:p>
        </c:txPr>
        <c:crossAx val="197331584"/>
        <c:crosses val="autoZero"/>
        <c:crossBetween val="between"/>
      </c:valAx>
      <c:spPr>
        <a:solidFill>
          <a:srgbClr val="C0C0C0"/>
        </a:solidFill>
        <a:ln w="12700">
          <a:solidFill>
            <a:srgbClr val="808080"/>
          </a:solidFill>
          <a:prstDash val="solid"/>
        </a:ln>
      </c:spPr>
    </c:plotArea>
    <c:legend>
      <c:legendPos val="r"/>
      <c:layout>
        <c:manualLayout>
          <c:xMode val="edge"/>
          <c:yMode val="edge"/>
          <c:x val="0.92572211984140251"/>
          <c:y val="3.125E-2"/>
          <c:w val="7.0151337465795494E-2"/>
          <c:h val="0.72242815925582871"/>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425" b="0" i="0" u="none" strike="noStrike" baseline="0">
          <a:solidFill>
            <a:srgbClr val="000000"/>
          </a:solidFill>
          <a:latin typeface="Arial"/>
          <a:ea typeface="Arial"/>
          <a:cs typeface="Arial"/>
        </a:defRPr>
      </a:pPr>
      <a:endParaRPr lang="en-US"/>
    </a:p>
  </c:txPr>
  <c:printSettings>
    <c:headerFooter alignWithMargins="0"/>
    <c:pageMargins b="1" l="0.75000000000000033" r="0.75000000000000033" t="1" header="0.5" footer="0.5"/>
    <c:pageSetup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198120</xdr:colOff>
      <xdr:row>26</xdr:row>
      <xdr:rowOff>106680</xdr:rowOff>
    </xdr:from>
    <xdr:to>
      <xdr:col>20</xdr:col>
      <xdr:colOff>147320</xdr:colOff>
      <xdr:row>51</xdr:row>
      <xdr:rowOff>60960</xdr:rowOff>
    </xdr:to>
    <xdr:graphicFrame macro="">
      <xdr:nvGraphicFramePr>
        <xdr:cNvPr id="2"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2</xdr:row>
      <xdr:rowOff>45720</xdr:rowOff>
    </xdr:from>
    <xdr:to>
      <xdr:col>3</xdr:col>
      <xdr:colOff>449580</xdr:colOff>
      <xdr:row>6</xdr:row>
      <xdr:rowOff>45720</xdr:rowOff>
    </xdr:to>
    <xdr:grpSp>
      <xdr:nvGrpSpPr>
        <xdr:cNvPr id="2" name="Group 1"/>
        <xdr:cNvGrpSpPr>
          <a:grpSpLocks/>
        </xdr:cNvGrpSpPr>
      </xdr:nvGrpSpPr>
      <xdr:grpSpPr bwMode="auto">
        <a:xfrm>
          <a:off x="2667000" y="228600"/>
          <a:ext cx="449580" cy="365760"/>
          <a:chOff x="256" y="29"/>
          <a:chExt cx="60" cy="46"/>
        </a:xfrm>
      </xdr:grpSpPr>
      <xdr:sp macro="" textlink="">
        <xdr:nvSpPr>
          <xdr:cNvPr id="3" name="Freeform 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 name="Line 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xdr:row>
      <xdr:rowOff>60960</xdr:rowOff>
    </xdr:from>
    <xdr:to>
      <xdr:col>3</xdr:col>
      <xdr:colOff>449580</xdr:colOff>
      <xdr:row>14</xdr:row>
      <xdr:rowOff>38100</xdr:rowOff>
    </xdr:to>
    <xdr:grpSp>
      <xdr:nvGrpSpPr>
        <xdr:cNvPr id="5" name="Group 4"/>
        <xdr:cNvGrpSpPr>
          <a:grpSpLocks/>
        </xdr:cNvGrpSpPr>
      </xdr:nvGrpSpPr>
      <xdr:grpSpPr bwMode="auto">
        <a:xfrm>
          <a:off x="2667000" y="975360"/>
          <a:ext cx="449580" cy="342900"/>
          <a:chOff x="256" y="29"/>
          <a:chExt cx="60" cy="46"/>
        </a:xfrm>
      </xdr:grpSpPr>
      <xdr:sp macro="" textlink="">
        <xdr:nvSpPr>
          <xdr:cNvPr id="6" name="Freeform 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 name="Line 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18</xdr:row>
      <xdr:rowOff>60960</xdr:rowOff>
    </xdr:from>
    <xdr:to>
      <xdr:col>3</xdr:col>
      <xdr:colOff>449580</xdr:colOff>
      <xdr:row>22</xdr:row>
      <xdr:rowOff>38100</xdr:rowOff>
    </xdr:to>
    <xdr:grpSp>
      <xdr:nvGrpSpPr>
        <xdr:cNvPr id="8" name="Group 7"/>
        <xdr:cNvGrpSpPr>
          <a:grpSpLocks/>
        </xdr:cNvGrpSpPr>
      </xdr:nvGrpSpPr>
      <xdr:grpSpPr bwMode="auto">
        <a:xfrm>
          <a:off x="2667000" y="1706880"/>
          <a:ext cx="449580" cy="342900"/>
          <a:chOff x="256" y="29"/>
          <a:chExt cx="60" cy="46"/>
        </a:xfrm>
      </xdr:grpSpPr>
      <xdr:sp macro="" textlink="">
        <xdr:nvSpPr>
          <xdr:cNvPr id="9" name="Freeform 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 name="Line 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26</xdr:row>
      <xdr:rowOff>60960</xdr:rowOff>
    </xdr:from>
    <xdr:to>
      <xdr:col>3</xdr:col>
      <xdr:colOff>449580</xdr:colOff>
      <xdr:row>30</xdr:row>
      <xdr:rowOff>38100</xdr:rowOff>
    </xdr:to>
    <xdr:grpSp>
      <xdr:nvGrpSpPr>
        <xdr:cNvPr id="11" name="Group 10"/>
        <xdr:cNvGrpSpPr>
          <a:grpSpLocks/>
        </xdr:cNvGrpSpPr>
      </xdr:nvGrpSpPr>
      <xdr:grpSpPr bwMode="auto">
        <a:xfrm>
          <a:off x="2667000" y="2438400"/>
          <a:ext cx="449580" cy="342900"/>
          <a:chOff x="256" y="29"/>
          <a:chExt cx="60" cy="46"/>
        </a:xfrm>
      </xdr:grpSpPr>
      <xdr:sp macro="" textlink="">
        <xdr:nvSpPr>
          <xdr:cNvPr id="12" name="Freeform 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 name="Line 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34</xdr:row>
      <xdr:rowOff>45720</xdr:rowOff>
    </xdr:from>
    <xdr:to>
      <xdr:col>3</xdr:col>
      <xdr:colOff>449580</xdr:colOff>
      <xdr:row>38</xdr:row>
      <xdr:rowOff>30480</xdr:rowOff>
    </xdr:to>
    <xdr:grpSp>
      <xdr:nvGrpSpPr>
        <xdr:cNvPr id="14" name="Group 13"/>
        <xdr:cNvGrpSpPr>
          <a:grpSpLocks/>
        </xdr:cNvGrpSpPr>
      </xdr:nvGrpSpPr>
      <xdr:grpSpPr bwMode="auto">
        <a:xfrm>
          <a:off x="2667000" y="3154680"/>
          <a:ext cx="449580" cy="350520"/>
          <a:chOff x="256" y="29"/>
          <a:chExt cx="60" cy="46"/>
        </a:xfrm>
      </xdr:grpSpPr>
      <xdr:sp macro="" textlink="">
        <xdr:nvSpPr>
          <xdr:cNvPr id="15" name="Freeform 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 name="Line 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42</xdr:row>
      <xdr:rowOff>60960</xdr:rowOff>
    </xdr:from>
    <xdr:to>
      <xdr:col>3</xdr:col>
      <xdr:colOff>449580</xdr:colOff>
      <xdr:row>46</xdr:row>
      <xdr:rowOff>38100</xdr:rowOff>
    </xdr:to>
    <xdr:grpSp>
      <xdr:nvGrpSpPr>
        <xdr:cNvPr id="17" name="Group 16"/>
        <xdr:cNvGrpSpPr>
          <a:grpSpLocks/>
        </xdr:cNvGrpSpPr>
      </xdr:nvGrpSpPr>
      <xdr:grpSpPr bwMode="auto">
        <a:xfrm>
          <a:off x="2667000" y="3901440"/>
          <a:ext cx="449580" cy="342900"/>
          <a:chOff x="256" y="29"/>
          <a:chExt cx="60" cy="46"/>
        </a:xfrm>
      </xdr:grpSpPr>
      <xdr:sp macro="" textlink="">
        <xdr:nvSpPr>
          <xdr:cNvPr id="18" name="Freeform 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 name="Line 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50</xdr:row>
      <xdr:rowOff>60960</xdr:rowOff>
    </xdr:from>
    <xdr:to>
      <xdr:col>3</xdr:col>
      <xdr:colOff>449580</xdr:colOff>
      <xdr:row>54</xdr:row>
      <xdr:rowOff>38100</xdr:rowOff>
    </xdr:to>
    <xdr:grpSp>
      <xdr:nvGrpSpPr>
        <xdr:cNvPr id="20" name="Group 19"/>
        <xdr:cNvGrpSpPr>
          <a:grpSpLocks/>
        </xdr:cNvGrpSpPr>
      </xdr:nvGrpSpPr>
      <xdr:grpSpPr bwMode="auto">
        <a:xfrm>
          <a:off x="2667000" y="4632960"/>
          <a:ext cx="449580" cy="342900"/>
          <a:chOff x="256" y="29"/>
          <a:chExt cx="60" cy="46"/>
        </a:xfrm>
      </xdr:grpSpPr>
      <xdr:sp macro="" textlink="">
        <xdr:nvSpPr>
          <xdr:cNvPr id="21" name="Freeform 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 name="Line 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58</xdr:row>
      <xdr:rowOff>60960</xdr:rowOff>
    </xdr:from>
    <xdr:to>
      <xdr:col>3</xdr:col>
      <xdr:colOff>449580</xdr:colOff>
      <xdr:row>62</xdr:row>
      <xdr:rowOff>38100</xdr:rowOff>
    </xdr:to>
    <xdr:grpSp>
      <xdr:nvGrpSpPr>
        <xdr:cNvPr id="23" name="Group 22"/>
        <xdr:cNvGrpSpPr>
          <a:grpSpLocks/>
        </xdr:cNvGrpSpPr>
      </xdr:nvGrpSpPr>
      <xdr:grpSpPr bwMode="auto">
        <a:xfrm>
          <a:off x="2667000" y="5364480"/>
          <a:ext cx="449580" cy="342900"/>
          <a:chOff x="256" y="29"/>
          <a:chExt cx="60" cy="46"/>
        </a:xfrm>
      </xdr:grpSpPr>
      <xdr:sp macro="" textlink="">
        <xdr:nvSpPr>
          <xdr:cNvPr id="24" name="Freeform 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 name="Line 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6" name="Group 25"/>
        <xdr:cNvGrpSpPr>
          <a:grpSpLocks/>
        </xdr:cNvGrpSpPr>
      </xdr:nvGrpSpPr>
      <xdr:grpSpPr bwMode="auto">
        <a:xfrm>
          <a:off x="4038600" y="426720"/>
          <a:ext cx="449580" cy="708660"/>
          <a:chOff x="256" y="29"/>
          <a:chExt cx="60" cy="46"/>
        </a:xfrm>
      </xdr:grpSpPr>
      <xdr:sp macro="" textlink="">
        <xdr:nvSpPr>
          <xdr:cNvPr id="27" name="Freeform 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 name="Line 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9" name="Group 28"/>
        <xdr:cNvGrpSpPr>
          <a:grpSpLocks/>
        </xdr:cNvGrpSpPr>
      </xdr:nvGrpSpPr>
      <xdr:grpSpPr bwMode="auto">
        <a:xfrm>
          <a:off x="4038600" y="1889760"/>
          <a:ext cx="449580" cy="708660"/>
          <a:chOff x="256" y="29"/>
          <a:chExt cx="60" cy="46"/>
        </a:xfrm>
      </xdr:grpSpPr>
      <xdr:sp macro="" textlink="">
        <xdr:nvSpPr>
          <xdr:cNvPr id="30" name="Freeform 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 name="Line 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32" name="Group 31"/>
        <xdr:cNvGrpSpPr>
          <a:grpSpLocks/>
        </xdr:cNvGrpSpPr>
      </xdr:nvGrpSpPr>
      <xdr:grpSpPr bwMode="auto">
        <a:xfrm>
          <a:off x="4038600" y="3352800"/>
          <a:ext cx="449580" cy="708660"/>
          <a:chOff x="256" y="29"/>
          <a:chExt cx="60" cy="46"/>
        </a:xfrm>
      </xdr:grpSpPr>
      <xdr:sp macro="" textlink="">
        <xdr:nvSpPr>
          <xdr:cNvPr id="33" name="Freeform 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 name="Line 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35" name="Group 34"/>
        <xdr:cNvGrpSpPr>
          <a:grpSpLocks/>
        </xdr:cNvGrpSpPr>
      </xdr:nvGrpSpPr>
      <xdr:grpSpPr bwMode="auto">
        <a:xfrm>
          <a:off x="4038600" y="4815840"/>
          <a:ext cx="449580" cy="708660"/>
          <a:chOff x="256" y="29"/>
          <a:chExt cx="60" cy="46"/>
        </a:xfrm>
      </xdr:grpSpPr>
      <xdr:sp macro="" textlink="">
        <xdr:nvSpPr>
          <xdr:cNvPr id="36" name="Freeform 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 name="Line 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38" name="Group 37"/>
        <xdr:cNvGrpSpPr>
          <a:grpSpLocks/>
        </xdr:cNvGrpSpPr>
      </xdr:nvGrpSpPr>
      <xdr:grpSpPr bwMode="auto">
        <a:xfrm>
          <a:off x="5410200" y="777240"/>
          <a:ext cx="449580" cy="1455420"/>
          <a:chOff x="256" y="29"/>
          <a:chExt cx="60" cy="46"/>
        </a:xfrm>
      </xdr:grpSpPr>
      <xdr:sp macro="" textlink="">
        <xdr:nvSpPr>
          <xdr:cNvPr id="39" name="Freeform 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 name="Line 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41" name="Group 40"/>
        <xdr:cNvGrpSpPr>
          <a:grpSpLocks/>
        </xdr:cNvGrpSpPr>
      </xdr:nvGrpSpPr>
      <xdr:grpSpPr bwMode="auto">
        <a:xfrm>
          <a:off x="5410200" y="3703320"/>
          <a:ext cx="449580" cy="1455420"/>
          <a:chOff x="256" y="29"/>
          <a:chExt cx="60" cy="46"/>
        </a:xfrm>
      </xdr:grpSpPr>
      <xdr:sp macro="" textlink="">
        <xdr:nvSpPr>
          <xdr:cNvPr id="42" name="Freeform 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 name="Line 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44" name="Group 43"/>
        <xdr:cNvGrpSpPr>
          <a:grpSpLocks/>
        </xdr:cNvGrpSpPr>
      </xdr:nvGrpSpPr>
      <xdr:grpSpPr bwMode="auto">
        <a:xfrm>
          <a:off x="6781800" y="1508760"/>
          <a:ext cx="449580" cy="2918460"/>
          <a:chOff x="256" y="29"/>
          <a:chExt cx="60" cy="46"/>
        </a:xfrm>
      </xdr:grpSpPr>
      <xdr:sp macro="" textlink="">
        <xdr:nvSpPr>
          <xdr:cNvPr id="45" name="Freeform 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6" name="Line 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68</xdr:row>
      <xdr:rowOff>45720</xdr:rowOff>
    </xdr:from>
    <xdr:to>
      <xdr:col>3</xdr:col>
      <xdr:colOff>449580</xdr:colOff>
      <xdr:row>72</xdr:row>
      <xdr:rowOff>45720</xdr:rowOff>
    </xdr:to>
    <xdr:grpSp>
      <xdr:nvGrpSpPr>
        <xdr:cNvPr id="47" name="Group 46"/>
        <xdr:cNvGrpSpPr>
          <a:grpSpLocks/>
        </xdr:cNvGrpSpPr>
      </xdr:nvGrpSpPr>
      <xdr:grpSpPr bwMode="auto">
        <a:xfrm>
          <a:off x="2667000" y="6263640"/>
          <a:ext cx="449580" cy="365760"/>
          <a:chOff x="256" y="29"/>
          <a:chExt cx="60" cy="46"/>
        </a:xfrm>
      </xdr:grpSpPr>
      <xdr:sp macro="" textlink="">
        <xdr:nvSpPr>
          <xdr:cNvPr id="48" name="Freeform 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 name="Line 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76</xdr:row>
      <xdr:rowOff>60960</xdr:rowOff>
    </xdr:from>
    <xdr:to>
      <xdr:col>3</xdr:col>
      <xdr:colOff>449580</xdr:colOff>
      <xdr:row>80</xdr:row>
      <xdr:rowOff>38100</xdr:rowOff>
    </xdr:to>
    <xdr:grpSp>
      <xdr:nvGrpSpPr>
        <xdr:cNvPr id="50" name="Group 49"/>
        <xdr:cNvGrpSpPr>
          <a:grpSpLocks/>
        </xdr:cNvGrpSpPr>
      </xdr:nvGrpSpPr>
      <xdr:grpSpPr bwMode="auto">
        <a:xfrm>
          <a:off x="2667000" y="7010400"/>
          <a:ext cx="449580" cy="342900"/>
          <a:chOff x="256" y="29"/>
          <a:chExt cx="60" cy="46"/>
        </a:xfrm>
      </xdr:grpSpPr>
      <xdr:sp macro="" textlink="">
        <xdr:nvSpPr>
          <xdr:cNvPr id="51" name="Freeform 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 name="Line 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84</xdr:row>
      <xdr:rowOff>60960</xdr:rowOff>
    </xdr:from>
    <xdr:to>
      <xdr:col>3</xdr:col>
      <xdr:colOff>449580</xdr:colOff>
      <xdr:row>88</xdr:row>
      <xdr:rowOff>38100</xdr:rowOff>
    </xdr:to>
    <xdr:grpSp>
      <xdr:nvGrpSpPr>
        <xdr:cNvPr id="53" name="Group 52"/>
        <xdr:cNvGrpSpPr>
          <a:grpSpLocks/>
        </xdr:cNvGrpSpPr>
      </xdr:nvGrpSpPr>
      <xdr:grpSpPr bwMode="auto">
        <a:xfrm>
          <a:off x="2667000" y="7741920"/>
          <a:ext cx="449580" cy="342900"/>
          <a:chOff x="256" y="29"/>
          <a:chExt cx="60" cy="46"/>
        </a:xfrm>
      </xdr:grpSpPr>
      <xdr:sp macro="" textlink="">
        <xdr:nvSpPr>
          <xdr:cNvPr id="54" name="Freeform 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 name="Line 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92</xdr:row>
      <xdr:rowOff>60960</xdr:rowOff>
    </xdr:from>
    <xdr:to>
      <xdr:col>3</xdr:col>
      <xdr:colOff>449580</xdr:colOff>
      <xdr:row>96</xdr:row>
      <xdr:rowOff>38100</xdr:rowOff>
    </xdr:to>
    <xdr:grpSp>
      <xdr:nvGrpSpPr>
        <xdr:cNvPr id="56" name="Group 55"/>
        <xdr:cNvGrpSpPr>
          <a:grpSpLocks/>
        </xdr:cNvGrpSpPr>
      </xdr:nvGrpSpPr>
      <xdr:grpSpPr bwMode="auto">
        <a:xfrm>
          <a:off x="2667000" y="8473440"/>
          <a:ext cx="449580" cy="342900"/>
          <a:chOff x="256" y="29"/>
          <a:chExt cx="60" cy="46"/>
        </a:xfrm>
      </xdr:grpSpPr>
      <xdr:sp macro="" textlink="">
        <xdr:nvSpPr>
          <xdr:cNvPr id="57" name="Freeform 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 name="Line 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100</xdr:row>
      <xdr:rowOff>45720</xdr:rowOff>
    </xdr:from>
    <xdr:to>
      <xdr:col>3</xdr:col>
      <xdr:colOff>449580</xdr:colOff>
      <xdr:row>104</xdr:row>
      <xdr:rowOff>30480</xdr:rowOff>
    </xdr:to>
    <xdr:grpSp>
      <xdr:nvGrpSpPr>
        <xdr:cNvPr id="59" name="Group 58"/>
        <xdr:cNvGrpSpPr>
          <a:grpSpLocks/>
        </xdr:cNvGrpSpPr>
      </xdr:nvGrpSpPr>
      <xdr:grpSpPr bwMode="auto">
        <a:xfrm>
          <a:off x="2667000" y="9189720"/>
          <a:ext cx="449580" cy="350520"/>
          <a:chOff x="256" y="29"/>
          <a:chExt cx="60" cy="46"/>
        </a:xfrm>
      </xdr:grpSpPr>
      <xdr:sp macro="" textlink="">
        <xdr:nvSpPr>
          <xdr:cNvPr id="60" name="Freeform 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 name="Line 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108</xdr:row>
      <xdr:rowOff>60960</xdr:rowOff>
    </xdr:from>
    <xdr:to>
      <xdr:col>3</xdr:col>
      <xdr:colOff>449580</xdr:colOff>
      <xdr:row>112</xdr:row>
      <xdr:rowOff>38100</xdr:rowOff>
    </xdr:to>
    <xdr:grpSp>
      <xdr:nvGrpSpPr>
        <xdr:cNvPr id="62" name="Group 61"/>
        <xdr:cNvGrpSpPr>
          <a:grpSpLocks/>
        </xdr:cNvGrpSpPr>
      </xdr:nvGrpSpPr>
      <xdr:grpSpPr bwMode="auto">
        <a:xfrm>
          <a:off x="2667000" y="9936480"/>
          <a:ext cx="449580" cy="342900"/>
          <a:chOff x="256" y="29"/>
          <a:chExt cx="60" cy="46"/>
        </a:xfrm>
      </xdr:grpSpPr>
      <xdr:sp macro="" textlink="">
        <xdr:nvSpPr>
          <xdr:cNvPr id="63" name="Freeform 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 name="Line 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116</xdr:row>
      <xdr:rowOff>60960</xdr:rowOff>
    </xdr:from>
    <xdr:to>
      <xdr:col>3</xdr:col>
      <xdr:colOff>449580</xdr:colOff>
      <xdr:row>120</xdr:row>
      <xdr:rowOff>38100</xdr:rowOff>
    </xdr:to>
    <xdr:grpSp>
      <xdr:nvGrpSpPr>
        <xdr:cNvPr id="65" name="Group 64"/>
        <xdr:cNvGrpSpPr>
          <a:grpSpLocks/>
        </xdr:cNvGrpSpPr>
      </xdr:nvGrpSpPr>
      <xdr:grpSpPr bwMode="auto">
        <a:xfrm>
          <a:off x="2667000" y="10668000"/>
          <a:ext cx="449580" cy="342900"/>
          <a:chOff x="256" y="29"/>
          <a:chExt cx="60" cy="46"/>
        </a:xfrm>
      </xdr:grpSpPr>
      <xdr:sp macro="" textlink="">
        <xdr:nvSpPr>
          <xdr:cNvPr id="66" name="Freeform 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 name="Line 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124</xdr:row>
      <xdr:rowOff>60960</xdr:rowOff>
    </xdr:from>
    <xdr:to>
      <xdr:col>3</xdr:col>
      <xdr:colOff>449580</xdr:colOff>
      <xdr:row>128</xdr:row>
      <xdr:rowOff>38100</xdr:rowOff>
    </xdr:to>
    <xdr:grpSp>
      <xdr:nvGrpSpPr>
        <xdr:cNvPr id="68" name="Group 67"/>
        <xdr:cNvGrpSpPr>
          <a:grpSpLocks/>
        </xdr:cNvGrpSpPr>
      </xdr:nvGrpSpPr>
      <xdr:grpSpPr bwMode="auto">
        <a:xfrm>
          <a:off x="2667000" y="11399520"/>
          <a:ext cx="449580" cy="342900"/>
          <a:chOff x="256" y="29"/>
          <a:chExt cx="60" cy="46"/>
        </a:xfrm>
      </xdr:grpSpPr>
      <xdr:sp macro="" textlink="">
        <xdr:nvSpPr>
          <xdr:cNvPr id="69" name="Freeform 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0" name="Line 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71" name="Group 70"/>
        <xdr:cNvGrpSpPr>
          <a:grpSpLocks/>
        </xdr:cNvGrpSpPr>
      </xdr:nvGrpSpPr>
      <xdr:grpSpPr bwMode="auto">
        <a:xfrm>
          <a:off x="4038600" y="6461760"/>
          <a:ext cx="449580" cy="708660"/>
          <a:chOff x="256" y="29"/>
          <a:chExt cx="60" cy="46"/>
        </a:xfrm>
      </xdr:grpSpPr>
      <xdr:sp macro="" textlink="">
        <xdr:nvSpPr>
          <xdr:cNvPr id="72" name="Freeform 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 name="Line 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74" name="Group 73"/>
        <xdr:cNvGrpSpPr>
          <a:grpSpLocks/>
        </xdr:cNvGrpSpPr>
      </xdr:nvGrpSpPr>
      <xdr:grpSpPr bwMode="auto">
        <a:xfrm>
          <a:off x="4038600" y="7924800"/>
          <a:ext cx="449580" cy="708660"/>
          <a:chOff x="256" y="29"/>
          <a:chExt cx="60" cy="46"/>
        </a:xfrm>
      </xdr:grpSpPr>
      <xdr:sp macro="" textlink="">
        <xdr:nvSpPr>
          <xdr:cNvPr id="75" name="Freeform 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 name="Line 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77" name="Group 76"/>
        <xdr:cNvGrpSpPr>
          <a:grpSpLocks/>
        </xdr:cNvGrpSpPr>
      </xdr:nvGrpSpPr>
      <xdr:grpSpPr bwMode="auto">
        <a:xfrm>
          <a:off x="4038600" y="9387840"/>
          <a:ext cx="449580" cy="708660"/>
          <a:chOff x="256" y="29"/>
          <a:chExt cx="60" cy="46"/>
        </a:xfrm>
      </xdr:grpSpPr>
      <xdr:sp macro="" textlink="">
        <xdr:nvSpPr>
          <xdr:cNvPr id="78" name="Freeform 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 name="Line 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80" name="Group 79"/>
        <xdr:cNvGrpSpPr>
          <a:grpSpLocks/>
        </xdr:cNvGrpSpPr>
      </xdr:nvGrpSpPr>
      <xdr:grpSpPr bwMode="auto">
        <a:xfrm>
          <a:off x="4038600" y="10850880"/>
          <a:ext cx="449580" cy="708660"/>
          <a:chOff x="256" y="29"/>
          <a:chExt cx="60" cy="46"/>
        </a:xfrm>
      </xdr:grpSpPr>
      <xdr:sp macro="" textlink="">
        <xdr:nvSpPr>
          <xdr:cNvPr id="81" name="Freeform 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 name="Line 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83" name="Group 82"/>
        <xdr:cNvGrpSpPr>
          <a:grpSpLocks/>
        </xdr:cNvGrpSpPr>
      </xdr:nvGrpSpPr>
      <xdr:grpSpPr bwMode="auto">
        <a:xfrm>
          <a:off x="5410200" y="6812280"/>
          <a:ext cx="449580" cy="1455420"/>
          <a:chOff x="256" y="29"/>
          <a:chExt cx="60" cy="46"/>
        </a:xfrm>
      </xdr:grpSpPr>
      <xdr:sp macro="" textlink="">
        <xdr:nvSpPr>
          <xdr:cNvPr id="84" name="Freeform 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 name="Line 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86" name="Group 85"/>
        <xdr:cNvGrpSpPr>
          <a:grpSpLocks/>
        </xdr:cNvGrpSpPr>
      </xdr:nvGrpSpPr>
      <xdr:grpSpPr bwMode="auto">
        <a:xfrm>
          <a:off x="5410200" y="9738360"/>
          <a:ext cx="449580" cy="1455420"/>
          <a:chOff x="256" y="29"/>
          <a:chExt cx="60" cy="46"/>
        </a:xfrm>
      </xdr:grpSpPr>
      <xdr:sp macro="" textlink="">
        <xdr:nvSpPr>
          <xdr:cNvPr id="87" name="Freeform 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8" name="Line 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89" name="Group 88"/>
        <xdr:cNvGrpSpPr>
          <a:grpSpLocks/>
        </xdr:cNvGrpSpPr>
      </xdr:nvGrpSpPr>
      <xdr:grpSpPr bwMode="auto">
        <a:xfrm>
          <a:off x="6781800" y="7543800"/>
          <a:ext cx="449580" cy="2918460"/>
          <a:chOff x="256" y="29"/>
          <a:chExt cx="60" cy="46"/>
        </a:xfrm>
      </xdr:grpSpPr>
      <xdr:sp macro="" textlink="">
        <xdr:nvSpPr>
          <xdr:cNvPr id="90" name="Freeform 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 name="Line 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92" name="Freeform 91"/>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93" name="Line 9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94" name="Line 9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95" name="Line 9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96" name="Freeform 95"/>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97" name="Line 9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98" name="Group 97"/>
        <xdr:cNvGrpSpPr>
          <a:grpSpLocks/>
        </xdr:cNvGrpSpPr>
      </xdr:nvGrpSpPr>
      <xdr:grpSpPr bwMode="auto">
        <a:xfrm flipH="1">
          <a:off x="10896600" y="7543800"/>
          <a:ext cx="449580" cy="2918460"/>
          <a:chOff x="256" y="29"/>
          <a:chExt cx="60" cy="46"/>
        </a:xfrm>
      </xdr:grpSpPr>
      <xdr:sp macro="" textlink="">
        <xdr:nvSpPr>
          <xdr:cNvPr id="99" name="Freeform 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 name="Line 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01" name="Group 100"/>
        <xdr:cNvGrpSpPr>
          <a:grpSpLocks/>
        </xdr:cNvGrpSpPr>
      </xdr:nvGrpSpPr>
      <xdr:grpSpPr bwMode="auto">
        <a:xfrm flipH="1">
          <a:off x="10896600" y="1508760"/>
          <a:ext cx="449580" cy="2918460"/>
          <a:chOff x="256" y="29"/>
          <a:chExt cx="60" cy="46"/>
        </a:xfrm>
      </xdr:grpSpPr>
      <xdr:sp macro="" textlink="">
        <xdr:nvSpPr>
          <xdr:cNvPr id="102" name="Freeform 1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 name="Line 1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04" name="Group 103"/>
        <xdr:cNvGrpSpPr>
          <a:grpSpLocks/>
        </xdr:cNvGrpSpPr>
      </xdr:nvGrpSpPr>
      <xdr:grpSpPr bwMode="auto">
        <a:xfrm flipH="1">
          <a:off x="12268200" y="9738360"/>
          <a:ext cx="449580" cy="1455420"/>
          <a:chOff x="256" y="29"/>
          <a:chExt cx="60" cy="46"/>
        </a:xfrm>
      </xdr:grpSpPr>
      <xdr:sp macro="" textlink="">
        <xdr:nvSpPr>
          <xdr:cNvPr id="105" name="Freeform 1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6" name="Line 1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07" name="Group 106"/>
        <xdr:cNvGrpSpPr>
          <a:grpSpLocks/>
        </xdr:cNvGrpSpPr>
      </xdr:nvGrpSpPr>
      <xdr:grpSpPr bwMode="auto">
        <a:xfrm flipH="1">
          <a:off x="12268200" y="6812280"/>
          <a:ext cx="449580" cy="1455420"/>
          <a:chOff x="256" y="29"/>
          <a:chExt cx="60" cy="46"/>
        </a:xfrm>
      </xdr:grpSpPr>
      <xdr:sp macro="" textlink="">
        <xdr:nvSpPr>
          <xdr:cNvPr id="108" name="Freeform 1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 name="Line 1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10" name="Group 109"/>
        <xdr:cNvGrpSpPr>
          <a:grpSpLocks/>
        </xdr:cNvGrpSpPr>
      </xdr:nvGrpSpPr>
      <xdr:grpSpPr bwMode="auto">
        <a:xfrm flipH="1">
          <a:off x="12268200" y="3703320"/>
          <a:ext cx="449580" cy="1455420"/>
          <a:chOff x="256" y="29"/>
          <a:chExt cx="60" cy="46"/>
        </a:xfrm>
      </xdr:grpSpPr>
      <xdr:sp macro="" textlink="">
        <xdr:nvSpPr>
          <xdr:cNvPr id="111" name="Freeform 1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 name="Line 1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13" name="Group 112"/>
        <xdr:cNvGrpSpPr>
          <a:grpSpLocks/>
        </xdr:cNvGrpSpPr>
      </xdr:nvGrpSpPr>
      <xdr:grpSpPr bwMode="auto">
        <a:xfrm flipH="1">
          <a:off x="12268200" y="777240"/>
          <a:ext cx="449580" cy="1455420"/>
          <a:chOff x="256" y="29"/>
          <a:chExt cx="60" cy="46"/>
        </a:xfrm>
      </xdr:grpSpPr>
      <xdr:sp macro="" textlink="">
        <xdr:nvSpPr>
          <xdr:cNvPr id="114" name="Freeform 1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 name="Line 1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16" name="Group 115"/>
        <xdr:cNvGrpSpPr>
          <a:grpSpLocks/>
        </xdr:cNvGrpSpPr>
      </xdr:nvGrpSpPr>
      <xdr:grpSpPr bwMode="auto">
        <a:xfrm flipH="1">
          <a:off x="13639800" y="10850880"/>
          <a:ext cx="449580" cy="708660"/>
          <a:chOff x="256" y="29"/>
          <a:chExt cx="60" cy="46"/>
        </a:xfrm>
      </xdr:grpSpPr>
      <xdr:sp macro="" textlink="">
        <xdr:nvSpPr>
          <xdr:cNvPr id="117" name="Freeform 1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 name="Line 1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19" name="Group 118"/>
        <xdr:cNvGrpSpPr>
          <a:grpSpLocks/>
        </xdr:cNvGrpSpPr>
      </xdr:nvGrpSpPr>
      <xdr:grpSpPr bwMode="auto">
        <a:xfrm flipH="1">
          <a:off x="13639800" y="9387840"/>
          <a:ext cx="449580" cy="708660"/>
          <a:chOff x="256" y="29"/>
          <a:chExt cx="60" cy="46"/>
        </a:xfrm>
      </xdr:grpSpPr>
      <xdr:sp macro="" textlink="">
        <xdr:nvSpPr>
          <xdr:cNvPr id="120" name="Freeform 1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 name="Line 1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22" name="Group 121"/>
        <xdr:cNvGrpSpPr>
          <a:grpSpLocks/>
        </xdr:cNvGrpSpPr>
      </xdr:nvGrpSpPr>
      <xdr:grpSpPr bwMode="auto">
        <a:xfrm flipH="1">
          <a:off x="13639800" y="7924800"/>
          <a:ext cx="449580" cy="708660"/>
          <a:chOff x="256" y="29"/>
          <a:chExt cx="60" cy="46"/>
        </a:xfrm>
      </xdr:grpSpPr>
      <xdr:sp macro="" textlink="">
        <xdr:nvSpPr>
          <xdr:cNvPr id="123" name="Freeform 1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 name="Line 1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25" name="Group 124"/>
        <xdr:cNvGrpSpPr>
          <a:grpSpLocks/>
        </xdr:cNvGrpSpPr>
      </xdr:nvGrpSpPr>
      <xdr:grpSpPr bwMode="auto">
        <a:xfrm flipH="1">
          <a:off x="13639800" y="6461760"/>
          <a:ext cx="449580" cy="708660"/>
          <a:chOff x="256" y="29"/>
          <a:chExt cx="60" cy="46"/>
        </a:xfrm>
      </xdr:grpSpPr>
      <xdr:sp macro="" textlink="">
        <xdr:nvSpPr>
          <xdr:cNvPr id="126" name="Freeform 1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 name="Line 1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8" name="Group 127"/>
        <xdr:cNvGrpSpPr>
          <a:grpSpLocks/>
        </xdr:cNvGrpSpPr>
      </xdr:nvGrpSpPr>
      <xdr:grpSpPr bwMode="auto">
        <a:xfrm flipH="1">
          <a:off x="13639800" y="4815840"/>
          <a:ext cx="449580" cy="708660"/>
          <a:chOff x="256" y="29"/>
          <a:chExt cx="60" cy="46"/>
        </a:xfrm>
      </xdr:grpSpPr>
      <xdr:sp macro="" textlink="">
        <xdr:nvSpPr>
          <xdr:cNvPr id="129" name="Freeform 1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 name="Line 1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1" name="Group 130"/>
        <xdr:cNvGrpSpPr>
          <a:grpSpLocks/>
        </xdr:cNvGrpSpPr>
      </xdr:nvGrpSpPr>
      <xdr:grpSpPr bwMode="auto">
        <a:xfrm flipH="1">
          <a:off x="13639800" y="3352800"/>
          <a:ext cx="449580" cy="708660"/>
          <a:chOff x="256" y="29"/>
          <a:chExt cx="60" cy="46"/>
        </a:xfrm>
      </xdr:grpSpPr>
      <xdr:sp macro="" textlink="">
        <xdr:nvSpPr>
          <xdr:cNvPr id="132" name="Freeform 1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 name="Line 1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4" name="Group 133"/>
        <xdr:cNvGrpSpPr>
          <a:grpSpLocks/>
        </xdr:cNvGrpSpPr>
      </xdr:nvGrpSpPr>
      <xdr:grpSpPr bwMode="auto">
        <a:xfrm flipH="1">
          <a:off x="13639800" y="1889760"/>
          <a:ext cx="449580" cy="708660"/>
          <a:chOff x="256" y="29"/>
          <a:chExt cx="60" cy="46"/>
        </a:xfrm>
      </xdr:grpSpPr>
      <xdr:sp macro="" textlink="">
        <xdr:nvSpPr>
          <xdr:cNvPr id="135" name="Freeform 1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 name="Line 1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37" name="Group 136"/>
        <xdr:cNvGrpSpPr>
          <a:grpSpLocks/>
        </xdr:cNvGrpSpPr>
      </xdr:nvGrpSpPr>
      <xdr:grpSpPr bwMode="auto">
        <a:xfrm flipH="1">
          <a:off x="13639800" y="426720"/>
          <a:ext cx="449580" cy="708660"/>
          <a:chOff x="256" y="29"/>
          <a:chExt cx="60" cy="46"/>
        </a:xfrm>
      </xdr:grpSpPr>
      <xdr:sp macro="" textlink="">
        <xdr:nvSpPr>
          <xdr:cNvPr id="138" name="Freeform 1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 name="Line 1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124</xdr:row>
      <xdr:rowOff>60960</xdr:rowOff>
    </xdr:from>
    <xdr:to>
      <xdr:col>30</xdr:col>
      <xdr:colOff>449580</xdr:colOff>
      <xdr:row>128</xdr:row>
      <xdr:rowOff>38100</xdr:rowOff>
    </xdr:to>
    <xdr:grpSp>
      <xdr:nvGrpSpPr>
        <xdr:cNvPr id="140" name="Group 139"/>
        <xdr:cNvGrpSpPr>
          <a:grpSpLocks/>
        </xdr:cNvGrpSpPr>
      </xdr:nvGrpSpPr>
      <xdr:grpSpPr bwMode="auto">
        <a:xfrm flipH="1">
          <a:off x="15011400" y="11399520"/>
          <a:ext cx="449580" cy="342900"/>
          <a:chOff x="256" y="29"/>
          <a:chExt cx="60" cy="46"/>
        </a:xfrm>
      </xdr:grpSpPr>
      <xdr:sp macro="" textlink="">
        <xdr:nvSpPr>
          <xdr:cNvPr id="141" name="Freeform 1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 name="Line 1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116</xdr:row>
      <xdr:rowOff>60960</xdr:rowOff>
    </xdr:from>
    <xdr:to>
      <xdr:col>30</xdr:col>
      <xdr:colOff>449580</xdr:colOff>
      <xdr:row>120</xdr:row>
      <xdr:rowOff>38100</xdr:rowOff>
    </xdr:to>
    <xdr:grpSp>
      <xdr:nvGrpSpPr>
        <xdr:cNvPr id="143" name="Group 142"/>
        <xdr:cNvGrpSpPr>
          <a:grpSpLocks/>
        </xdr:cNvGrpSpPr>
      </xdr:nvGrpSpPr>
      <xdr:grpSpPr bwMode="auto">
        <a:xfrm flipH="1">
          <a:off x="15011400" y="10668000"/>
          <a:ext cx="449580" cy="342900"/>
          <a:chOff x="256" y="29"/>
          <a:chExt cx="60" cy="46"/>
        </a:xfrm>
      </xdr:grpSpPr>
      <xdr:sp macro="" textlink="">
        <xdr:nvSpPr>
          <xdr:cNvPr id="144" name="Freeform 1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5" name="Line 1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108</xdr:row>
      <xdr:rowOff>60960</xdr:rowOff>
    </xdr:from>
    <xdr:to>
      <xdr:col>30</xdr:col>
      <xdr:colOff>449580</xdr:colOff>
      <xdr:row>112</xdr:row>
      <xdr:rowOff>38100</xdr:rowOff>
    </xdr:to>
    <xdr:grpSp>
      <xdr:nvGrpSpPr>
        <xdr:cNvPr id="146" name="Group 145"/>
        <xdr:cNvGrpSpPr>
          <a:grpSpLocks/>
        </xdr:cNvGrpSpPr>
      </xdr:nvGrpSpPr>
      <xdr:grpSpPr bwMode="auto">
        <a:xfrm flipH="1">
          <a:off x="15011400" y="9936480"/>
          <a:ext cx="449580" cy="342900"/>
          <a:chOff x="256" y="29"/>
          <a:chExt cx="60" cy="46"/>
        </a:xfrm>
      </xdr:grpSpPr>
      <xdr:sp macro="" textlink="">
        <xdr:nvSpPr>
          <xdr:cNvPr id="147" name="Freeform 1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 name="Line 1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100</xdr:row>
      <xdr:rowOff>60960</xdr:rowOff>
    </xdr:from>
    <xdr:to>
      <xdr:col>30</xdr:col>
      <xdr:colOff>449580</xdr:colOff>
      <xdr:row>104</xdr:row>
      <xdr:rowOff>38100</xdr:rowOff>
    </xdr:to>
    <xdr:grpSp>
      <xdr:nvGrpSpPr>
        <xdr:cNvPr id="149" name="Group 148"/>
        <xdr:cNvGrpSpPr>
          <a:grpSpLocks/>
        </xdr:cNvGrpSpPr>
      </xdr:nvGrpSpPr>
      <xdr:grpSpPr bwMode="auto">
        <a:xfrm flipH="1">
          <a:off x="15011400" y="9204960"/>
          <a:ext cx="449580" cy="342900"/>
          <a:chOff x="256" y="29"/>
          <a:chExt cx="60" cy="46"/>
        </a:xfrm>
      </xdr:grpSpPr>
      <xdr:sp macro="" textlink="">
        <xdr:nvSpPr>
          <xdr:cNvPr id="150" name="Freeform 1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 name="Line 1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92</xdr:row>
      <xdr:rowOff>60960</xdr:rowOff>
    </xdr:from>
    <xdr:to>
      <xdr:col>30</xdr:col>
      <xdr:colOff>449580</xdr:colOff>
      <xdr:row>96</xdr:row>
      <xdr:rowOff>38100</xdr:rowOff>
    </xdr:to>
    <xdr:grpSp>
      <xdr:nvGrpSpPr>
        <xdr:cNvPr id="152" name="Group 151"/>
        <xdr:cNvGrpSpPr>
          <a:grpSpLocks/>
        </xdr:cNvGrpSpPr>
      </xdr:nvGrpSpPr>
      <xdr:grpSpPr bwMode="auto">
        <a:xfrm flipH="1">
          <a:off x="15011400" y="8473440"/>
          <a:ext cx="449580" cy="342900"/>
          <a:chOff x="256" y="29"/>
          <a:chExt cx="60" cy="46"/>
        </a:xfrm>
      </xdr:grpSpPr>
      <xdr:sp macro="" textlink="">
        <xdr:nvSpPr>
          <xdr:cNvPr id="153" name="Freeform 1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 name="Line 1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84</xdr:row>
      <xdr:rowOff>60960</xdr:rowOff>
    </xdr:from>
    <xdr:to>
      <xdr:col>30</xdr:col>
      <xdr:colOff>449580</xdr:colOff>
      <xdr:row>88</xdr:row>
      <xdr:rowOff>38100</xdr:rowOff>
    </xdr:to>
    <xdr:grpSp>
      <xdr:nvGrpSpPr>
        <xdr:cNvPr id="155" name="Group 154"/>
        <xdr:cNvGrpSpPr>
          <a:grpSpLocks/>
        </xdr:cNvGrpSpPr>
      </xdr:nvGrpSpPr>
      <xdr:grpSpPr bwMode="auto">
        <a:xfrm flipH="1">
          <a:off x="15011400" y="7741920"/>
          <a:ext cx="449580" cy="342900"/>
          <a:chOff x="256" y="29"/>
          <a:chExt cx="60" cy="46"/>
        </a:xfrm>
      </xdr:grpSpPr>
      <xdr:sp macro="" textlink="">
        <xdr:nvSpPr>
          <xdr:cNvPr id="156" name="Freeform 1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 name="Line 1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76</xdr:row>
      <xdr:rowOff>60960</xdr:rowOff>
    </xdr:from>
    <xdr:to>
      <xdr:col>30</xdr:col>
      <xdr:colOff>449580</xdr:colOff>
      <xdr:row>80</xdr:row>
      <xdr:rowOff>38100</xdr:rowOff>
    </xdr:to>
    <xdr:grpSp>
      <xdr:nvGrpSpPr>
        <xdr:cNvPr id="158" name="Group 157"/>
        <xdr:cNvGrpSpPr>
          <a:grpSpLocks/>
        </xdr:cNvGrpSpPr>
      </xdr:nvGrpSpPr>
      <xdr:grpSpPr bwMode="auto">
        <a:xfrm flipH="1">
          <a:off x="15011400" y="7010400"/>
          <a:ext cx="449580" cy="342900"/>
          <a:chOff x="256" y="29"/>
          <a:chExt cx="60" cy="46"/>
        </a:xfrm>
      </xdr:grpSpPr>
      <xdr:sp macro="" textlink="">
        <xdr:nvSpPr>
          <xdr:cNvPr id="159" name="Freeform 15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0" name="Line 1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68</xdr:row>
      <xdr:rowOff>60960</xdr:rowOff>
    </xdr:from>
    <xdr:to>
      <xdr:col>30</xdr:col>
      <xdr:colOff>449580</xdr:colOff>
      <xdr:row>72</xdr:row>
      <xdr:rowOff>38100</xdr:rowOff>
    </xdr:to>
    <xdr:grpSp>
      <xdr:nvGrpSpPr>
        <xdr:cNvPr id="161" name="Group 160"/>
        <xdr:cNvGrpSpPr>
          <a:grpSpLocks/>
        </xdr:cNvGrpSpPr>
      </xdr:nvGrpSpPr>
      <xdr:grpSpPr bwMode="auto">
        <a:xfrm flipH="1">
          <a:off x="15011400" y="6278880"/>
          <a:ext cx="449580" cy="342900"/>
          <a:chOff x="256" y="29"/>
          <a:chExt cx="60" cy="46"/>
        </a:xfrm>
      </xdr:grpSpPr>
      <xdr:sp macro="" textlink="">
        <xdr:nvSpPr>
          <xdr:cNvPr id="162" name="Freeform 1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 name="Line 1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58</xdr:row>
      <xdr:rowOff>60960</xdr:rowOff>
    </xdr:from>
    <xdr:to>
      <xdr:col>30</xdr:col>
      <xdr:colOff>449580</xdr:colOff>
      <xdr:row>62</xdr:row>
      <xdr:rowOff>38100</xdr:rowOff>
    </xdr:to>
    <xdr:grpSp>
      <xdr:nvGrpSpPr>
        <xdr:cNvPr id="164" name="Group 163"/>
        <xdr:cNvGrpSpPr>
          <a:grpSpLocks/>
        </xdr:cNvGrpSpPr>
      </xdr:nvGrpSpPr>
      <xdr:grpSpPr bwMode="auto">
        <a:xfrm flipH="1">
          <a:off x="15011400" y="5364480"/>
          <a:ext cx="449580" cy="342900"/>
          <a:chOff x="256" y="29"/>
          <a:chExt cx="60" cy="46"/>
        </a:xfrm>
      </xdr:grpSpPr>
      <xdr:sp macro="" textlink="">
        <xdr:nvSpPr>
          <xdr:cNvPr id="165" name="Freeform 1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 name="Line 1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50</xdr:row>
      <xdr:rowOff>60960</xdr:rowOff>
    </xdr:from>
    <xdr:to>
      <xdr:col>30</xdr:col>
      <xdr:colOff>449580</xdr:colOff>
      <xdr:row>54</xdr:row>
      <xdr:rowOff>38100</xdr:rowOff>
    </xdr:to>
    <xdr:grpSp>
      <xdr:nvGrpSpPr>
        <xdr:cNvPr id="167" name="Group 166"/>
        <xdr:cNvGrpSpPr>
          <a:grpSpLocks/>
        </xdr:cNvGrpSpPr>
      </xdr:nvGrpSpPr>
      <xdr:grpSpPr bwMode="auto">
        <a:xfrm flipH="1">
          <a:off x="15011400" y="4632960"/>
          <a:ext cx="449580" cy="342900"/>
          <a:chOff x="256" y="29"/>
          <a:chExt cx="60" cy="46"/>
        </a:xfrm>
      </xdr:grpSpPr>
      <xdr:sp macro="" textlink="">
        <xdr:nvSpPr>
          <xdr:cNvPr id="168" name="Freeform 1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 name="Line 1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42</xdr:row>
      <xdr:rowOff>60960</xdr:rowOff>
    </xdr:from>
    <xdr:to>
      <xdr:col>30</xdr:col>
      <xdr:colOff>449580</xdr:colOff>
      <xdr:row>46</xdr:row>
      <xdr:rowOff>38100</xdr:rowOff>
    </xdr:to>
    <xdr:grpSp>
      <xdr:nvGrpSpPr>
        <xdr:cNvPr id="170" name="Group 169"/>
        <xdr:cNvGrpSpPr>
          <a:grpSpLocks/>
        </xdr:cNvGrpSpPr>
      </xdr:nvGrpSpPr>
      <xdr:grpSpPr bwMode="auto">
        <a:xfrm flipH="1">
          <a:off x="15011400" y="3901440"/>
          <a:ext cx="449580" cy="342900"/>
          <a:chOff x="256" y="29"/>
          <a:chExt cx="60" cy="46"/>
        </a:xfrm>
      </xdr:grpSpPr>
      <xdr:sp macro="" textlink="">
        <xdr:nvSpPr>
          <xdr:cNvPr id="171" name="Freeform 1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 name="Line 1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34</xdr:row>
      <xdr:rowOff>60960</xdr:rowOff>
    </xdr:from>
    <xdr:to>
      <xdr:col>30</xdr:col>
      <xdr:colOff>449580</xdr:colOff>
      <xdr:row>38</xdr:row>
      <xdr:rowOff>38100</xdr:rowOff>
    </xdr:to>
    <xdr:grpSp>
      <xdr:nvGrpSpPr>
        <xdr:cNvPr id="173" name="Group 172"/>
        <xdr:cNvGrpSpPr>
          <a:grpSpLocks/>
        </xdr:cNvGrpSpPr>
      </xdr:nvGrpSpPr>
      <xdr:grpSpPr bwMode="auto">
        <a:xfrm flipH="1">
          <a:off x="15011400" y="3169920"/>
          <a:ext cx="449580" cy="342900"/>
          <a:chOff x="256" y="29"/>
          <a:chExt cx="60" cy="46"/>
        </a:xfrm>
      </xdr:grpSpPr>
      <xdr:sp macro="" textlink="">
        <xdr:nvSpPr>
          <xdr:cNvPr id="174" name="Freeform 1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 name="Line 1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26</xdr:row>
      <xdr:rowOff>60960</xdr:rowOff>
    </xdr:from>
    <xdr:to>
      <xdr:col>30</xdr:col>
      <xdr:colOff>449580</xdr:colOff>
      <xdr:row>30</xdr:row>
      <xdr:rowOff>38100</xdr:rowOff>
    </xdr:to>
    <xdr:grpSp>
      <xdr:nvGrpSpPr>
        <xdr:cNvPr id="176" name="Group 175"/>
        <xdr:cNvGrpSpPr>
          <a:grpSpLocks/>
        </xdr:cNvGrpSpPr>
      </xdr:nvGrpSpPr>
      <xdr:grpSpPr bwMode="auto">
        <a:xfrm flipH="1">
          <a:off x="15011400" y="2438400"/>
          <a:ext cx="449580" cy="342900"/>
          <a:chOff x="256" y="29"/>
          <a:chExt cx="60" cy="46"/>
        </a:xfrm>
      </xdr:grpSpPr>
      <xdr:sp macro="" textlink="">
        <xdr:nvSpPr>
          <xdr:cNvPr id="177" name="Freeform 1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8" name="Line 1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18</xdr:row>
      <xdr:rowOff>60960</xdr:rowOff>
    </xdr:from>
    <xdr:to>
      <xdr:col>30</xdr:col>
      <xdr:colOff>449580</xdr:colOff>
      <xdr:row>22</xdr:row>
      <xdr:rowOff>38100</xdr:rowOff>
    </xdr:to>
    <xdr:grpSp>
      <xdr:nvGrpSpPr>
        <xdr:cNvPr id="179" name="Group 178"/>
        <xdr:cNvGrpSpPr>
          <a:grpSpLocks/>
        </xdr:cNvGrpSpPr>
      </xdr:nvGrpSpPr>
      <xdr:grpSpPr bwMode="auto">
        <a:xfrm flipH="1">
          <a:off x="15011400" y="1706880"/>
          <a:ext cx="449580" cy="342900"/>
          <a:chOff x="256" y="29"/>
          <a:chExt cx="60" cy="46"/>
        </a:xfrm>
      </xdr:grpSpPr>
      <xdr:sp macro="" textlink="">
        <xdr:nvSpPr>
          <xdr:cNvPr id="180" name="Freeform 1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 name="Line 1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xdr:row>
      <xdr:rowOff>60960</xdr:rowOff>
    </xdr:from>
    <xdr:to>
      <xdr:col>30</xdr:col>
      <xdr:colOff>449580</xdr:colOff>
      <xdr:row>14</xdr:row>
      <xdr:rowOff>38100</xdr:rowOff>
    </xdr:to>
    <xdr:grpSp>
      <xdr:nvGrpSpPr>
        <xdr:cNvPr id="182" name="Group 181"/>
        <xdr:cNvGrpSpPr>
          <a:grpSpLocks/>
        </xdr:cNvGrpSpPr>
      </xdr:nvGrpSpPr>
      <xdr:grpSpPr bwMode="auto">
        <a:xfrm flipH="1">
          <a:off x="15011400" y="975360"/>
          <a:ext cx="449580" cy="342900"/>
          <a:chOff x="256" y="29"/>
          <a:chExt cx="60" cy="46"/>
        </a:xfrm>
      </xdr:grpSpPr>
      <xdr:sp macro="" textlink="">
        <xdr:nvSpPr>
          <xdr:cNvPr id="183" name="Freeform 1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 name="Line 1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xdr:row>
      <xdr:rowOff>60960</xdr:rowOff>
    </xdr:from>
    <xdr:to>
      <xdr:col>30</xdr:col>
      <xdr:colOff>449580</xdr:colOff>
      <xdr:row>6</xdr:row>
      <xdr:rowOff>76200</xdr:rowOff>
    </xdr:to>
    <xdr:grpSp>
      <xdr:nvGrpSpPr>
        <xdr:cNvPr id="185" name="Group 184"/>
        <xdr:cNvGrpSpPr>
          <a:grpSpLocks/>
        </xdr:cNvGrpSpPr>
      </xdr:nvGrpSpPr>
      <xdr:grpSpPr bwMode="auto">
        <a:xfrm flipH="1">
          <a:off x="15011400" y="243840"/>
          <a:ext cx="449580" cy="381000"/>
          <a:chOff x="256" y="29"/>
          <a:chExt cx="60" cy="46"/>
        </a:xfrm>
      </xdr:grpSpPr>
      <xdr:sp macro="" textlink="">
        <xdr:nvSpPr>
          <xdr:cNvPr id="186" name="Freeform 1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 name="Line 1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88" name="Group 187"/>
        <xdr:cNvGrpSpPr>
          <a:grpSpLocks/>
        </xdr:cNvGrpSpPr>
      </xdr:nvGrpSpPr>
      <xdr:grpSpPr bwMode="auto">
        <a:xfrm flipH="1">
          <a:off x="13639800" y="6461760"/>
          <a:ext cx="449580" cy="708660"/>
          <a:chOff x="256" y="29"/>
          <a:chExt cx="60" cy="46"/>
        </a:xfrm>
      </xdr:grpSpPr>
      <xdr:sp macro="" textlink="">
        <xdr:nvSpPr>
          <xdr:cNvPr id="189" name="Freeform 1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 name="Line 1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1" name="Group 190"/>
        <xdr:cNvGrpSpPr>
          <a:grpSpLocks/>
        </xdr:cNvGrpSpPr>
      </xdr:nvGrpSpPr>
      <xdr:grpSpPr bwMode="auto">
        <a:xfrm flipH="1">
          <a:off x="13639800" y="4815840"/>
          <a:ext cx="449580" cy="708660"/>
          <a:chOff x="256" y="29"/>
          <a:chExt cx="60" cy="46"/>
        </a:xfrm>
      </xdr:grpSpPr>
      <xdr:sp macro="" textlink="">
        <xdr:nvSpPr>
          <xdr:cNvPr id="192" name="Freeform 1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 name="Line 1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4" name="Group 193"/>
        <xdr:cNvGrpSpPr>
          <a:grpSpLocks/>
        </xdr:cNvGrpSpPr>
      </xdr:nvGrpSpPr>
      <xdr:grpSpPr bwMode="auto">
        <a:xfrm flipH="1">
          <a:off x="13639800" y="4815840"/>
          <a:ext cx="449580" cy="708660"/>
          <a:chOff x="256" y="29"/>
          <a:chExt cx="60" cy="46"/>
        </a:xfrm>
      </xdr:grpSpPr>
      <xdr:sp macro="" textlink="">
        <xdr:nvSpPr>
          <xdr:cNvPr id="195" name="Freeform 1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 name="Line 1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7" name="Group 196"/>
        <xdr:cNvGrpSpPr>
          <a:grpSpLocks/>
        </xdr:cNvGrpSpPr>
      </xdr:nvGrpSpPr>
      <xdr:grpSpPr bwMode="auto">
        <a:xfrm flipH="1">
          <a:off x="13639800" y="3352800"/>
          <a:ext cx="449580" cy="708660"/>
          <a:chOff x="256" y="29"/>
          <a:chExt cx="60" cy="46"/>
        </a:xfrm>
      </xdr:grpSpPr>
      <xdr:sp macro="" textlink="">
        <xdr:nvSpPr>
          <xdr:cNvPr id="198" name="Freeform 1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 name="Line 1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0" name="Group 199"/>
        <xdr:cNvGrpSpPr>
          <a:grpSpLocks/>
        </xdr:cNvGrpSpPr>
      </xdr:nvGrpSpPr>
      <xdr:grpSpPr bwMode="auto">
        <a:xfrm flipH="1">
          <a:off x="13639800" y="3352800"/>
          <a:ext cx="449580" cy="708660"/>
          <a:chOff x="256" y="29"/>
          <a:chExt cx="60" cy="46"/>
        </a:xfrm>
      </xdr:grpSpPr>
      <xdr:sp macro="" textlink="">
        <xdr:nvSpPr>
          <xdr:cNvPr id="201" name="Freeform 2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 name="Line 2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3" name="Group 202"/>
        <xdr:cNvGrpSpPr>
          <a:grpSpLocks/>
        </xdr:cNvGrpSpPr>
      </xdr:nvGrpSpPr>
      <xdr:grpSpPr bwMode="auto">
        <a:xfrm flipH="1">
          <a:off x="13639800" y="1889760"/>
          <a:ext cx="449580" cy="708660"/>
          <a:chOff x="256" y="29"/>
          <a:chExt cx="60" cy="46"/>
        </a:xfrm>
      </xdr:grpSpPr>
      <xdr:sp macro="" textlink="">
        <xdr:nvSpPr>
          <xdr:cNvPr id="204" name="Freeform 2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 name="Line 2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6" name="Group 205"/>
        <xdr:cNvGrpSpPr>
          <a:grpSpLocks/>
        </xdr:cNvGrpSpPr>
      </xdr:nvGrpSpPr>
      <xdr:grpSpPr bwMode="auto">
        <a:xfrm flipH="1">
          <a:off x="13639800" y="1889760"/>
          <a:ext cx="449580" cy="708660"/>
          <a:chOff x="256" y="29"/>
          <a:chExt cx="60" cy="46"/>
        </a:xfrm>
      </xdr:grpSpPr>
      <xdr:sp macro="" textlink="">
        <xdr:nvSpPr>
          <xdr:cNvPr id="207" name="Freeform 2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 name="Line 2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2</xdr:row>
      <xdr:rowOff>45720</xdr:rowOff>
    </xdr:from>
    <xdr:to>
      <xdr:col>3</xdr:col>
      <xdr:colOff>449580</xdr:colOff>
      <xdr:row>6</xdr:row>
      <xdr:rowOff>45720</xdr:rowOff>
    </xdr:to>
    <xdr:grpSp>
      <xdr:nvGrpSpPr>
        <xdr:cNvPr id="209" name="Group 208"/>
        <xdr:cNvGrpSpPr>
          <a:grpSpLocks/>
        </xdr:cNvGrpSpPr>
      </xdr:nvGrpSpPr>
      <xdr:grpSpPr bwMode="auto">
        <a:xfrm>
          <a:off x="2667000" y="228600"/>
          <a:ext cx="449580" cy="365760"/>
          <a:chOff x="256" y="29"/>
          <a:chExt cx="60" cy="46"/>
        </a:xfrm>
      </xdr:grpSpPr>
      <xdr:sp macro="" textlink="">
        <xdr:nvSpPr>
          <xdr:cNvPr id="210" name="Freeform 2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 name="Line 2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xdr:row>
      <xdr:rowOff>60960</xdr:rowOff>
    </xdr:from>
    <xdr:to>
      <xdr:col>3</xdr:col>
      <xdr:colOff>449580</xdr:colOff>
      <xdr:row>14</xdr:row>
      <xdr:rowOff>38100</xdr:rowOff>
    </xdr:to>
    <xdr:grpSp>
      <xdr:nvGrpSpPr>
        <xdr:cNvPr id="212" name="Group 211"/>
        <xdr:cNvGrpSpPr>
          <a:grpSpLocks/>
        </xdr:cNvGrpSpPr>
      </xdr:nvGrpSpPr>
      <xdr:grpSpPr bwMode="auto">
        <a:xfrm>
          <a:off x="2667000" y="975360"/>
          <a:ext cx="449580" cy="342900"/>
          <a:chOff x="256" y="29"/>
          <a:chExt cx="60" cy="46"/>
        </a:xfrm>
      </xdr:grpSpPr>
      <xdr:sp macro="" textlink="">
        <xdr:nvSpPr>
          <xdr:cNvPr id="213" name="Freeform 2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 name="Line 2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18</xdr:row>
      <xdr:rowOff>60960</xdr:rowOff>
    </xdr:from>
    <xdr:to>
      <xdr:col>3</xdr:col>
      <xdr:colOff>449580</xdr:colOff>
      <xdr:row>22</xdr:row>
      <xdr:rowOff>38100</xdr:rowOff>
    </xdr:to>
    <xdr:grpSp>
      <xdr:nvGrpSpPr>
        <xdr:cNvPr id="215" name="Group 214"/>
        <xdr:cNvGrpSpPr>
          <a:grpSpLocks/>
        </xdr:cNvGrpSpPr>
      </xdr:nvGrpSpPr>
      <xdr:grpSpPr bwMode="auto">
        <a:xfrm>
          <a:off x="2667000" y="1706880"/>
          <a:ext cx="449580" cy="342900"/>
          <a:chOff x="256" y="29"/>
          <a:chExt cx="60" cy="46"/>
        </a:xfrm>
      </xdr:grpSpPr>
      <xdr:sp macro="" textlink="">
        <xdr:nvSpPr>
          <xdr:cNvPr id="216" name="Freeform 2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7" name="Line 2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26</xdr:row>
      <xdr:rowOff>60960</xdr:rowOff>
    </xdr:from>
    <xdr:to>
      <xdr:col>3</xdr:col>
      <xdr:colOff>449580</xdr:colOff>
      <xdr:row>30</xdr:row>
      <xdr:rowOff>38100</xdr:rowOff>
    </xdr:to>
    <xdr:grpSp>
      <xdr:nvGrpSpPr>
        <xdr:cNvPr id="218" name="Group 217"/>
        <xdr:cNvGrpSpPr>
          <a:grpSpLocks/>
        </xdr:cNvGrpSpPr>
      </xdr:nvGrpSpPr>
      <xdr:grpSpPr bwMode="auto">
        <a:xfrm>
          <a:off x="2667000" y="2438400"/>
          <a:ext cx="449580" cy="342900"/>
          <a:chOff x="256" y="29"/>
          <a:chExt cx="60" cy="46"/>
        </a:xfrm>
      </xdr:grpSpPr>
      <xdr:sp macro="" textlink="">
        <xdr:nvSpPr>
          <xdr:cNvPr id="219" name="Freeform 2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 name="Line 2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34</xdr:row>
      <xdr:rowOff>45720</xdr:rowOff>
    </xdr:from>
    <xdr:to>
      <xdr:col>3</xdr:col>
      <xdr:colOff>449580</xdr:colOff>
      <xdr:row>38</xdr:row>
      <xdr:rowOff>30480</xdr:rowOff>
    </xdr:to>
    <xdr:grpSp>
      <xdr:nvGrpSpPr>
        <xdr:cNvPr id="221" name="Group 220"/>
        <xdr:cNvGrpSpPr>
          <a:grpSpLocks/>
        </xdr:cNvGrpSpPr>
      </xdr:nvGrpSpPr>
      <xdr:grpSpPr bwMode="auto">
        <a:xfrm>
          <a:off x="2667000" y="3154680"/>
          <a:ext cx="449580" cy="350520"/>
          <a:chOff x="256" y="29"/>
          <a:chExt cx="60" cy="46"/>
        </a:xfrm>
      </xdr:grpSpPr>
      <xdr:sp macro="" textlink="">
        <xdr:nvSpPr>
          <xdr:cNvPr id="222" name="Freeform 2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 name="Line 2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42</xdr:row>
      <xdr:rowOff>60960</xdr:rowOff>
    </xdr:from>
    <xdr:to>
      <xdr:col>3</xdr:col>
      <xdr:colOff>449580</xdr:colOff>
      <xdr:row>46</xdr:row>
      <xdr:rowOff>38100</xdr:rowOff>
    </xdr:to>
    <xdr:grpSp>
      <xdr:nvGrpSpPr>
        <xdr:cNvPr id="224" name="Group 223"/>
        <xdr:cNvGrpSpPr>
          <a:grpSpLocks/>
        </xdr:cNvGrpSpPr>
      </xdr:nvGrpSpPr>
      <xdr:grpSpPr bwMode="auto">
        <a:xfrm>
          <a:off x="2667000" y="3901440"/>
          <a:ext cx="449580" cy="342900"/>
          <a:chOff x="256" y="29"/>
          <a:chExt cx="60" cy="46"/>
        </a:xfrm>
      </xdr:grpSpPr>
      <xdr:sp macro="" textlink="">
        <xdr:nvSpPr>
          <xdr:cNvPr id="225" name="Freeform 2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 name="Line 2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50</xdr:row>
      <xdr:rowOff>60960</xdr:rowOff>
    </xdr:from>
    <xdr:to>
      <xdr:col>3</xdr:col>
      <xdr:colOff>449580</xdr:colOff>
      <xdr:row>54</xdr:row>
      <xdr:rowOff>38100</xdr:rowOff>
    </xdr:to>
    <xdr:grpSp>
      <xdr:nvGrpSpPr>
        <xdr:cNvPr id="227" name="Group 226"/>
        <xdr:cNvGrpSpPr>
          <a:grpSpLocks/>
        </xdr:cNvGrpSpPr>
      </xdr:nvGrpSpPr>
      <xdr:grpSpPr bwMode="auto">
        <a:xfrm>
          <a:off x="2667000" y="4632960"/>
          <a:ext cx="449580" cy="342900"/>
          <a:chOff x="256" y="29"/>
          <a:chExt cx="60" cy="46"/>
        </a:xfrm>
      </xdr:grpSpPr>
      <xdr:sp macro="" textlink="">
        <xdr:nvSpPr>
          <xdr:cNvPr id="228" name="Freeform 2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 name="Line 2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58</xdr:row>
      <xdr:rowOff>60960</xdr:rowOff>
    </xdr:from>
    <xdr:to>
      <xdr:col>3</xdr:col>
      <xdr:colOff>449580</xdr:colOff>
      <xdr:row>62</xdr:row>
      <xdr:rowOff>38100</xdr:rowOff>
    </xdr:to>
    <xdr:grpSp>
      <xdr:nvGrpSpPr>
        <xdr:cNvPr id="230" name="Group 229"/>
        <xdr:cNvGrpSpPr>
          <a:grpSpLocks/>
        </xdr:cNvGrpSpPr>
      </xdr:nvGrpSpPr>
      <xdr:grpSpPr bwMode="auto">
        <a:xfrm>
          <a:off x="2667000" y="5364480"/>
          <a:ext cx="449580" cy="342900"/>
          <a:chOff x="256" y="29"/>
          <a:chExt cx="60" cy="46"/>
        </a:xfrm>
      </xdr:grpSpPr>
      <xdr:sp macro="" textlink="">
        <xdr:nvSpPr>
          <xdr:cNvPr id="231" name="Freeform 2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2" name="Line 2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33" name="Group 232"/>
        <xdr:cNvGrpSpPr>
          <a:grpSpLocks/>
        </xdr:cNvGrpSpPr>
      </xdr:nvGrpSpPr>
      <xdr:grpSpPr bwMode="auto">
        <a:xfrm>
          <a:off x="4038600" y="426720"/>
          <a:ext cx="449580" cy="708660"/>
          <a:chOff x="256" y="29"/>
          <a:chExt cx="60" cy="46"/>
        </a:xfrm>
      </xdr:grpSpPr>
      <xdr:sp macro="" textlink="">
        <xdr:nvSpPr>
          <xdr:cNvPr id="234" name="Freeform 2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 name="Line 2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36" name="Group 235"/>
        <xdr:cNvGrpSpPr>
          <a:grpSpLocks/>
        </xdr:cNvGrpSpPr>
      </xdr:nvGrpSpPr>
      <xdr:grpSpPr bwMode="auto">
        <a:xfrm>
          <a:off x="4038600" y="1889760"/>
          <a:ext cx="449580" cy="708660"/>
          <a:chOff x="256" y="29"/>
          <a:chExt cx="60" cy="46"/>
        </a:xfrm>
      </xdr:grpSpPr>
      <xdr:sp macro="" textlink="">
        <xdr:nvSpPr>
          <xdr:cNvPr id="237" name="Freeform 2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8" name="Line 2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39" name="Group 238"/>
        <xdr:cNvGrpSpPr>
          <a:grpSpLocks/>
        </xdr:cNvGrpSpPr>
      </xdr:nvGrpSpPr>
      <xdr:grpSpPr bwMode="auto">
        <a:xfrm>
          <a:off x="4038600" y="3352800"/>
          <a:ext cx="449580" cy="708660"/>
          <a:chOff x="256" y="29"/>
          <a:chExt cx="60" cy="46"/>
        </a:xfrm>
      </xdr:grpSpPr>
      <xdr:sp macro="" textlink="">
        <xdr:nvSpPr>
          <xdr:cNvPr id="240" name="Freeform 2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 name="Line 2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42" name="Group 241"/>
        <xdr:cNvGrpSpPr>
          <a:grpSpLocks/>
        </xdr:cNvGrpSpPr>
      </xdr:nvGrpSpPr>
      <xdr:grpSpPr bwMode="auto">
        <a:xfrm>
          <a:off x="4038600" y="4815840"/>
          <a:ext cx="449580" cy="708660"/>
          <a:chOff x="256" y="29"/>
          <a:chExt cx="60" cy="46"/>
        </a:xfrm>
      </xdr:grpSpPr>
      <xdr:sp macro="" textlink="">
        <xdr:nvSpPr>
          <xdr:cNvPr id="243" name="Freeform 2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 name="Line 2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45" name="Group 244"/>
        <xdr:cNvGrpSpPr>
          <a:grpSpLocks/>
        </xdr:cNvGrpSpPr>
      </xdr:nvGrpSpPr>
      <xdr:grpSpPr bwMode="auto">
        <a:xfrm>
          <a:off x="5410200" y="777240"/>
          <a:ext cx="449580" cy="1455420"/>
          <a:chOff x="256" y="29"/>
          <a:chExt cx="60" cy="46"/>
        </a:xfrm>
      </xdr:grpSpPr>
      <xdr:sp macro="" textlink="">
        <xdr:nvSpPr>
          <xdr:cNvPr id="246" name="Freeform 2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 name="Line 2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48" name="Group 247"/>
        <xdr:cNvGrpSpPr>
          <a:grpSpLocks/>
        </xdr:cNvGrpSpPr>
      </xdr:nvGrpSpPr>
      <xdr:grpSpPr bwMode="auto">
        <a:xfrm>
          <a:off x="5410200" y="3703320"/>
          <a:ext cx="449580" cy="1455420"/>
          <a:chOff x="256" y="29"/>
          <a:chExt cx="60" cy="46"/>
        </a:xfrm>
      </xdr:grpSpPr>
      <xdr:sp macro="" textlink="">
        <xdr:nvSpPr>
          <xdr:cNvPr id="249" name="Freeform 2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 name="Line 2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51" name="Group 250"/>
        <xdr:cNvGrpSpPr>
          <a:grpSpLocks/>
        </xdr:cNvGrpSpPr>
      </xdr:nvGrpSpPr>
      <xdr:grpSpPr bwMode="auto">
        <a:xfrm>
          <a:off x="6781800" y="1508760"/>
          <a:ext cx="449580" cy="2918460"/>
          <a:chOff x="256" y="29"/>
          <a:chExt cx="60" cy="46"/>
        </a:xfrm>
      </xdr:grpSpPr>
      <xdr:sp macro="" textlink="">
        <xdr:nvSpPr>
          <xdr:cNvPr id="252" name="Freeform 2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 name="Line 2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68</xdr:row>
      <xdr:rowOff>45720</xdr:rowOff>
    </xdr:from>
    <xdr:to>
      <xdr:col>3</xdr:col>
      <xdr:colOff>449580</xdr:colOff>
      <xdr:row>72</xdr:row>
      <xdr:rowOff>45720</xdr:rowOff>
    </xdr:to>
    <xdr:grpSp>
      <xdr:nvGrpSpPr>
        <xdr:cNvPr id="254" name="Group 253"/>
        <xdr:cNvGrpSpPr>
          <a:grpSpLocks/>
        </xdr:cNvGrpSpPr>
      </xdr:nvGrpSpPr>
      <xdr:grpSpPr bwMode="auto">
        <a:xfrm>
          <a:off x="2667000" y="6263640"/>
          <a:ext cx="449580" cy="365760"/>
          <a:chOff x="256" y="29"/>
          <a:chExt cx="60" cy="46"/>
        </a:xfrm>
      </xdr:grpSpPr>
      <xdr:sp macro="" textlink="">
        <xdr:nvSpPr>
          <xdr:cNvPr id="255" name="Freeform 2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 name="Line 2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76</xdr:row>
      <xdr:rowOff>60960</xdr:rowOff>
    </xdr:from>
    <xdr:to>
      <xdr:col>3</xdr:col>
      <xdr:colOff>449580</xdr:colOff>
      <xdr:row>80</xdr:row>
      <xdr:rowOff>38100</xdr:rowOff>
    </xdr:to>
    <xdr:grpSp>
      <xdr:nvGrpSpPr>
        <xdr:cNvPr id="257" name="Group 256"/>
        <xdr:cNvGrpSpPr>
          <a:grpSpLocks/>
        </xdr:cNvGrpSpPr>
      </xdr:nvGrpSpPr>
      <xdr:grpSpPr bwMode="auto">
        <a:xfrm>
          <a:off x="2667000" y="7010400"/>
          <a:ext cx="449580" cy="342900"/>
          <a:chOff x="256" y="29"/>
          <a:chExt cx="60" cy="46"/>
        </a:xfrm>
      </xdr:grpSpPr>
      <xdr:sp macro="" textlink="">
        <xdr:nvSpPr>
          <xdr:cNvPr id="258" name="Freeform 2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 name="Line 2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84</xdr:row>
      <xdr:rowOff>60960</xdr:rowOff>
    </xdr:from>
    <xdr:to>
      <xdr:col>3</xdr:col>
      <xdr:colOff>449580</xdr:colOff>
      <xdr:row>88</xdr:row>
      <xdr:rowOff>38100</xdr:rowOff>
    </xdr:to>
    <xdr:grpSp>
      <xdr:nvGrpSpPr>
        <xdr:cNvPr id="260" name="Group 259"/>
        <xdr:cNvGrpSpPr>
          <a:grpSpLocks/>
        </xdr:cNvGrpSpPr>
      </xdr:nvGrpSpPr>
      <xdr:grpSpPr bwMode="auto">
        <a:xfrm>
          <a:off x="2667000" y="7741920"/>
          <a:ext cx="449580" cy="342900"/>
          <a:chOff x="256" y="29"/>
          <a:chExt cx="60" cy="46"/>
        </a:xfrm>
      </xdr:grpSpPr>
      <xdr:sp macro="" textlink="">
        <xdr:nvSpPr>
          <xdr:cNvPr id="261" name="Freeform 2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 name="Line 2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92</xdr:row>
      <xdr:rowOff>60960</xdr:rowOff>
    </xdr:from>
    <xdr:to>
      <xdr:col>3</xdr:col>
      <xdr:colOff>449580</xdr:colOff>
      <xdr:row>96</xdr:row>
      <xdr:rowOff>38100</xdr:rowOff>
    </xdr:to>
    <xdr:grpSp>
      <xdr:nvGrpSpPr>
        <xdr:cNvPr id="263" name="Group 262"/>
        <xdr:cNvGrpSpPr>
          <a:grpSpLocks/>
        </xdr:cNvGrpSpPr>
      </xdr:nvGrpSpPr>
      <xdr:grpSpPr bwMode="auto">
        <a:xfrm>
          <a:off x="2667000" y="8473440"/>
          <a:ext cx="449580" cy="342900"/>
          <a:chOff x="256" y="29"/>
          <a:chExt cx="60" cy="46"/>
        </a:xfrm>
      </xdr:grpSpPr>
      <xdr:sp macro="" textlink="">
        <xdr:nvSpPr>
          <xdr:cNvPr id="264" name="Freeform 2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 name="Line 2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100</xdr:row>
      <xdr:rowOff>45720</xdr:rowOff>
    </xdr:from>
    <xdr:to>
      <xdr:col>3</xdr:col>
      <xdr:colOff>449580</xdr:colOff>
      <xdr:row>104</xdr:row>
      <xdr:rowOff>30480</xdr:rowOff>
    </xdr:to>
    <xdr:grpSp>
      <xdr:nvGrpSpPr>
        <xdr:cNvPr id="266" name="Group 265"/>
        <xdr:cNvGrpSpPr>
          <a:grpSpLocks/>
        </xdr:cNvGrpSpPr>
      </xdr:nvGrpSpPr>
      <xdr:grpSpPr bwMode="auto">
        <a:xfrm>
          <a:off x="2667000" y="9189720"/>
          <a:ext cx="449580" cy="350520"/>
          <a:chOff x="256" y="29"/>
          <a:chExt cx="60" cy="46"/>
        </a:xfrm>
      </xdr:grpSpPr>
      <xdr:sp macro="" textlink="">
        <xdr:nvSpPr>
          <xdr:cNvPr id="267" name="Freeform 26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 name="Line 2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108</xdr:row>
      <xdr:rowOff>60960</xdr:rowOff>
    </xdr:from>
    <xdr:to>
      <xdr:col>3</xdr:col>
      <xdr:colOff>449580</xdr:colOff>
      <xdr:row>112</xdr:row>
      <xdr:rowOff>38100</xdr:rowOff>
    </xdr:to>
    <xdr:grpSp>
      <xdr:nvGrpSpPr>
        <xdr:cNvPr id="269" name="Group 268"/>
        <xdr:cNvGrpSpPr>
          <a:grpSpLocks/>
        </xdr:cNvGrpSpPr>
      </xdr:nvGrpSpPr>
      <xdr:grpSpPr bwMode="auto">
        <a:xfrm>
          <a:off x="2667000" y="9936480"/>
          <a:ext cx="449580" cy="342900"/>
          <a:chOff x="256" y="29"/>
          <a:chExt cx="60" cy="46"/>
        </a:xfrm>
      </xdr:grpSpPr>
      <xdr:sp macro="" textlink="">
        <xdr:nvSpPr>
          <xdr:cNvPr id="270" name="Freeform 26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 name="Line 2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116</xdr:row>
      <xdr:rowOff>60960</xdr:rowOff>
    </xdr:from>
    <xdr:to>
      <xdr:col>3</xdr:col>
      <xdr:colOff>449580</xdr:colOff>
      <xdr:row>120</xdr:row>
      <xdr:rowOff>38100</xdr:rowOff>
    </xdr:to>
    <xdr:grpSp>
      <xdr:nvGrpSpPr>
        <xdr:cNvPr id="272" name="Group 271"/>
        <xdr:cNvGrpSpPr>
          <a:grpSpLocks/>
        </xdr:cNvGrpSpPr>
      </xdr:nvGrpSpPr>
      <xdr:grpSpPr bwMode="auto">
        <a:xfrm>
          <a:off x="2667000" y="10668000"/>
          <a:ext cx="449580" cy="342900"/>
          <a:chOff x="256" y="29"/>
          <a:chExt cx="60" cy="46"/>
        </a:xfrm>
      </xdr:grpSpPr>
      <xdr:sp macro="" textlink="">
        <xdr:nvSpPr>
          <xdr:cNvPr id="273" name="Freeform 2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 name="Line 2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124</xdr:row>
      <xdr:rowOff>60960</xdr:rowOff>
    </xdr:from>
    <xdr:to>
      <xdr:col>3</xdr:col>
      <xdr:colOff>449580</xdr:colOff>
      <xdr:row>128</xdr:row>
      <xdr:rowOff>38100</xdr:rowOff>
    </xdr:to>
    <xdr:grpSp>
      <xdr:nvGrpSpPr>
        <xdr:cNvPr id="275" name="Group 274"/>
        <xdr:cNvGrpSpPr>
          <a:grpSpLocks/>
        </xdr:cNvGrpSpPr>
      </xdr:nvGrpSpPr>
      <xdr:grpSpPr bwMode="auto">
        <a:xfrm>
          <a:off x="2667000" y="11399520"/>
          <a:ext cx="449580" cy="342900"/>
          <a:chOff x="256" y="29"/>
          <a:chExt cx="60" cy="46"/>
        </a:xfrm>
      </xdr:grpSpPr>
      <xdr:sp macro="" textlink="">
        <xdr:nvSpPr>
          <xdr:cNvPr id="276" name="Freeform 2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 name="Line 2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78" name="Group 277"/>
        <xdr:cNvGrpSpPr>
          <a:grpSpLocks/>
        </xdr:cNvGrpSpPr>
      </xdr:nvGrpSpPr>
      <xdr:grpSpPr bwMode="auto">
        <a:xfrm>
          <a:off x="4038600" y="6461760"/>
          <a:ext cx="449580" cy="708660"/>
          <a:chOff x="256" y="29"/>
          <a:chExt cx="60" cy="46"/>
        </a:xfrm>
      </xdr:grpSpPr>
      <xdr:sp macro="" textlink="">
        <xdr:nvSpPr>
          <xdr:cNvPr id="279" name="Freeform 2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0" name="Line 2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81" name="Group 280"/>
        <xdr:cNvGrpSpPr>
          <a:grpSpLocks/>
        </xdr:cNvGrpSpPr>
      </xdr:nvGrpSpPr>
      <xdr:grpSpPr bwMode="auto">
        <a:xfrm>
          <a:off x="4038600" y="7924800"/>
          <a:ext cx="449580" cy="708660"/>
          <a:chOff x="256" y="29"/>
          <a:chExt cx="60" cy="46"/>
        </a:xfrm>
      </xdr:grpSpPr>
      <xdr:sp macro="" textlink="">
        <xdr:nvSpPr>
          <xdr:cNvPr id="282" name="Freeform 2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 name="Line 2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84" name="Group 283"/>
        <xdr:cNvGrpSpPr>
          <a:grpSpLocks/>
        </xdr:cNvGrpSpPr>
      </xdr:nvGrpSpPr>
      <xdr:grpSpPr bwMode="auto">
        <a:xfrm>
          <a:off x="4038600" y="9387840"/>
          <a:ext cx="449580" cy="708660"/>
          <a:chOff x="256" y="29"/>
          <a:chExt cx="60" cy="46"/>
        </a:xfrm>
      </xdr:grpSpPr>
      <xdr:sp macro="" textlink="">
        <xdr:nvSpPr>
          <xdr:cNvPr id="285" name="Freeform 2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 name="Line 2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87" name="Group 286"/>
        <xdr:cNvGrpSpPr>
          <a:grpSpLocks/>
        </xdr:cNvGrpSpPr>
      </xdr:nvGrpSpPr>
      <xdr:grpSpPr bwMode="auto">
        <a:xfrm>
          <a:off x="4038600" y="10850880"/>
          <a:ext cx="449580" cy="708660"/>
          <a:chOff x="256" y="29"/>
          <a:chExt cx="60" cy="46"/>
        </a:xfrm>
      </xdr:grpSpPr>
      <xdr:sp macro="" textlink="">
        <xdr:nvSpPr>
          <xdr:cNvPr id="288" name="Freeform 2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9" name="Line 2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90" name="Group 289"/>
        <xdr:cNvGrpSpPr>
          <a:grpSpLocks/>
        </xdr:cNvGrpSpPr>
      </xdr:nvGrpSpPr>
      <xdr:grpSpPr bwMode="auto">
        <a:xfrm>
          <a:off x="5410200" y="6812280"/>
          <a:ext cx="449580" cy="1455420"/>
          <a:chOff x="256" y="29"/>
          <a:chExt cx="60" cy="46"/>
        </a:xfrm>
      </xdr:grpSpPr>
      <xdr:sp macro="" textlink="">
        <xdr:nvSpPr>
          <xdr:cNvPr id="291" name="Freeform 2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 name="Line 2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93" name="Group 292"/>
        <xdr:cNvGrpSpPr>
          <a:grpSpLocks/>
        </xdr:cNvGrpSpPr>
      </xdr:nvGrpSpPr>
      <xdr:grpSpPr bwMode="auto">
        <a:xfrm>
          <a:off x="5410200" y="9738360"/>
          <a:ext cx="449580" cy="1455420"/>
          <a:chOff x="256" y="29"/>
          <a:chExt cx="60" cy="46"/>
        </a:xfrm>
      </xdr:grpSpPr>
      <xdr:sp macro="" textlink="">
        <xdr:nvSpPr>
          <xdr:cNvPr id="294" name="Freeform 2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5" name="Line 2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96" name="Group 295"/>
        <xdr:cNvGrpSpPr>
          <a:grpSpLocks/>
        </xdr:cNvGrpSpPr>
      </xdr:nvGrpSpPr>
      <xdr:grpSpPr bwMode="auto">
        <a:xfrm>
          <a:off x="6781800" y="7543800"/>
          <a:ext cx="449580" cy="2918460"/>
          <a:chOff x="256" y="29"/>
          <a:chExt cx="60" cy="46"/>
        </a:xfrm>
      </xdr:grpSpPr>
      <xdr:sp macro="" textlink="">
        <xdr:nvSpPr>
          <xdr:cNvPr id="297" name="Freeform 2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 name="Line 2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99" name="Freeform 298"/>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300" name="Line 29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301" name="Line 30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302" name="Line 30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303" name="Freeform 302"/>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304" name="Line 30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305" name="Group 304"/>
        <xdr:cNvGrpSpPr>
          <a:grpSpLocks/>
        </xdr:cNvGrpSpPr>
      </xdr:nvGrpSpPr>
      <xdr:grpSpPr bwMode="auto">
        <a:xfrm flipH="1">
          <a:off x="10896600" y="7543800"/>
          <a:ext cx="449580" cy="2918460"/>
          <a:chOff x="256" y="29"/>
          <a:chExt cx="60" cy="46"/>
        </a:xfrm>
      </xdr:grpSpPr>
      <xdr:sp macro="" textlink="">
        <xdr:nvSpPr>
          <xdr:cNvPr id="306" name="Freeform 3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7" name="Line 3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308" name="Group 307"/>
        <xdr:cNvGrpSpPr>
          <a:grpSpLocks/>
        </xdr:cNvGrpSpPr>
      </xdr:nvGrpSpPr>
      <xdr:grpSpPr bwMode="auto">
        <a:xfrm flipH="1">
          <a:off x="10896600" y="1508760"/>
          <a:ext cx="449580" cy="2918460"/>
          <a:chOff x="256" y="29"/>
          <a:chExt cx="60" cy="46"/>
        </a:xfrm>
      </xdr:grpSpPr>
      <xdr:sp macro="" textlink="">
        <xdr:nvSpPr>
          <xdr:cNvPr id="309" name="Freeform 3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0" name="Line 3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311" name="Group 310"/>
        <xdr:cNvGrpSpPr>
          <a:grpSpLocks/>
        </xdr:cNvGrpSpPr>
      </xdr:nvGrpSpPr>
      <xdr:grpSpPr bwMode="auto">
        <a:xfrm flipH="1">
          <a:off x="12268200" y="9738360"/>
          <a:ext cx="449580" cy="1455420"/>
          <a:chOff x="256" y="29"/>
          <a:chExt cx="60" cy="46"/>
        </a:xfrm>
      </xdr:grpSpPr>
      <xdr:sp macro="" textlink="">
        <xdr:nvSpPr>
          <xdr:cNvPr id="312" name="Freeform 3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3" name="Line 3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314" name="Group 313"/>
        <xdr:cNvGrpSpPr>
          <a:grpSpLocks/>
        </xdr:cNvGrpSpPr>
      </xdr:nvGrpSpPr>
      <xdr:grpSpPr bwMode="auto">
        <a:xfrm flipH="1">
          <a:off x="12268200" y="6812280"/>
          <a:ext cx="449580" cy="1455420"/>
          <a:chOff x="256" y="29"/>
          <a:chExt cx="60" cy="46"/>
        </a:xfrm>
      </xdr:grpSpPr>
      <xdr:sp macro="" textlink="">
        <xdr:nvSpPr>
          <xdr:cNvPr id="315" name="Freeform 3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6" name="Line 3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317" name="Group 316"/>
        <xdr:cNvGrpSpPr>
          <a:grpSpLocks/>
        </xdr:cNvGrpSpPr>
      </xdr:nvGrpSpPr>
      <xdr:grpSpPr bwMode="auto">
        <a:xfrm flipH="1">
          <a:off x="12268200" y="3703320"/>
          <a:ext cx="449580" cy="1455420"/>
          <a:chOff x="256" y="29"/>
          <a:chExt cx="60" cy="46"/>
        </a:xfrm>
      </xdr:grpSpPr>
      <xdr:sp macro="" textlink="">
        <xdr:nvSpPr>
          <xdr:cNvPr id="318" name="Freeform 3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9" name="Line 3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320" name="Group 319"/>
        <xdr:cNvGrpSpPr>
          <a:grpSpLocks/>
        </xdr:cNvGrpSpPr>
      </xdr:nvGrpSpPr>
      <xdr:grpSpPr bwMode="auto">
        <a:xfrm flipH="1">
          <a:off x="12268200" y="777240"/>
          <a:ext cx="449580" cy="1455420"/>
          <a:chOff x="256" y="29"/>
          <a:chExt cx="60" cy="46"/>
        </a:xfrm>
      </xdr:grpSpPr>
      <xdr:sp macro="" textlink="">
        <xdr:nvSpPr>
          <xdr:cNvPr id="321" name="Freeform 3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22" name="Line 3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323" name="Group 322"/>
        <xdr:cNvGrpSpPr>
          <a:grpSpLocks/>
        </xdr:cNvGrpSpPr>
      </xdr:nvGrpSpPr>
      <xdr:grpSpPr bwMode="auto">
        <a:xfrm flipH="1">
          <a:off x="13639800" y="10850880"/>
          <a:ext cx="449580" cy="708660"/>
          <a:chOff x="256" y="29"/>
          <a:chExt cx="60" cy="46"/>
        </a:xfrm>
      </xdr:grpSpPr>
      <xdr:sp macro="" textlink="">
        <xdr:nvSpPr>
          <xdr:cNvPr id="324" name="Freeform 3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25" name="Line 3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326" name="Group 325"/>
        <xdr:cNvGrpSpPr>
          <a:grpSpLocks/>
        </xdr:cNvGrpSpPr>
      </xdr:nvGrpSpPr>
      <xdr:grpSpPr bwMode="auto">
        <a:xfrm flipH="1">
          <a:off x="13639800" y="9387840"/>
          <a:ext cx="449580" cy="708660"/>
          <a:chOff x="256" y="29"/>
          <a:chExt cx="60" cy="46"/>
        </a:xfrm>
      </xdr:grpSpPr>
      <xdr:sp macro="" textlink="">
        <xdr:nvSpPr>
          <xdr:cNvPr id="327" name="Freeform 3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28" name="Line 3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329" name="Group 328"/>
        <xdr:cNvGrpSpPr>
          <a:grpSpLocks/>
        </xdr:cNvGrpSpPr>
      </xdr:nvGrpSpPr>
      <xdr:grpSpPr bwMode="auto">
        <a:xfrm flipH="1">
          <a:off x="13639800" y="7924800"/>
          <a:ext cx="449580" cy="708660"/>
          <a:chOff x="256" y="29"/>
          <a:chExt cx="60" cy="46"/>
        </a:xfrm>
      </xdr:grpSpPr>
      <xdr:sp macro="" textlink="">
        <xdr:nvSpPr>
          <xdr:cNvPr id="330" name="Freeform 3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31" name="Line 3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332" name="Group 331"/>
        <xdr:cNvGrpSpPr>
          <a:grpSpLocks/>
        </xdr:cNvGrpSpPr>
      </xdr:nvGrpSpPr>
      <xdr:grpSpPr bwMode="auto">
        <a:xfrm flipH="1">
          <a:off x="13639800" y="6461760"/>
          <a:ext cx="449580" cy="708660"/>
          <a:chOff x="256" y="29"/>
          <a:chExt cx="60" cy="46"/>
        </a:xfrm>
      </xdr:grpSpPr>
      <xdr:sp macro="" textlink="">
        <xdr:nvSpPr>
          <xdr:cNvPr id="333" name="Freeform 3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34" name="Line 3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335" name="Group 334"/>
        <xdr:cNvGrpSpPr>
          <a:grpSpLocks/>
        </xdr:cNvGrpSpPr>
      </xdr:nvGrpSpPr>
      <xdr:grpSpPr bwMode="auto">
        <a:xfrm flipH="1">
          <a:off x="13639800" y="4815840"/>
          <a:ext cx="449580" cy="708660"/>
          <a:chOff x="256" y="29"/>
          <a:chExt cx="60" cy="46"/>
        </a:xfrm>
      </xdr:grpSpPr>
      <xdr:sp macro="" textlink="">
        <xdr:nvSpPr>
          <xdr:cNvPr id="336" name="Freeform 3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37" name="Line 3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338" name="Group 337"/>
        <xdr:cNvGrpSpPr>
          <a:grpSpLocks/>
        </xdr:cNvGrpSpPr>
      </xdr:nvGrpSpPr>
      <xdr:grpSpPr bwMode="auto">
        <a:xfrm flipH="1">
          <a:off x="13639800" y="3352800"/>
          <a:ext cx="449580" cy="708660"/>
          <a:chOff x="256" y="29"/>
          <a:chExt cx="60" cy="46"/>
        </a:xfrm>
      </xdr:grpSpPr>
      <xdr:sp macro="" textlink="">
        <xdr:nvSpPr>
          <xdr:cNvPr id="339" name="Freeform 3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0" name="Line 3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341" name="Group 340"/>
        <xdr:cNvGrpSpPr>
          <a:grpSpLocks/>
        </xdr:cNvGrpSpPr>
      </xdr:nvGrpSpPr>
      <xdr:grpSpPr bwMode="auto">
        <a:xfrm flipH="1">
          <a:off x="13639800" y="1889760"/>
          <a:ext cx="449580" cy="708660"/>
          <a:chOff x="256" y="29"/>
          <a:chExt cx="60" cy="46"/>
        </a:xfrm>
      </xdr:grpSpPr>
      <xdr:sp macro="" textlink="">
        <xdr:nvSpPr>
          <xdr:cNvPr id="342" name="Freeform 3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3" name="Line 3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344" name="Group 343"/>
        <xdr:cNvGrpSpPr>
          <a:grpSpLocks/>
        </xdr:cNvGrpSpPr>
      </xdr:nvGrpSpPr>
      <xdr:grpSpPr bwMode="auto">
        <a:xfrm flipH="1">
          <a:off x="13639800" y="426720"/>
          <a:ext cx="449580" cy="708660"/>
          <a:chOff x="256" y="29"/>
          <a:chExt cx="60" cy="46"/>
        </a:xfrm>
      </xdr:grpSpPr>
      <xdr:sp macro="" textlink="">
        <xdr:nvSpPr>
          <xdr:cNvPr id="345" name="Freeform 3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6" name="Line 3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124</xdr:row>
      <xdr:rowOff>60960</xdr:rowOff>
    </xdr:from>
    <xdr:to>
      <xdr:col>30</xdr:col>
      <xdr:colOff>449580</xdr:colOff>
      <xdr:row>128</xdr:row>
      <xdr:rowOff>38100</xdr:rowOff>
    </xdr:to>
    <xdr:grpSp>
      <xdr:nvGrpSpPr>
        <xdr:cNvPr id="347" name="Group 346"/>
        <xdr:cNvGrpSpPr>
          <a:grpSpLocks/>
        </xdr:cNvGrpSpPr>
      </xdr:nvGrpSpPr>
      <xdr:grpSpPr bwMode="auto">
        <a:xfrm flipH="1">
          <a:off x="15011400" y="11399520"/>
          <a:ext cx="449580" cy="342900"/>
          <a:chOff x="256" y="29"/>
          <a:chExt cx="60" cy="46"/>
        </a:xfrm>
      </xdr:grpSpPr>
      <xdr:sp macro="" textlink="">
        <xdr:nvSpPr>
          <xdr:cNvPr id="348" name="Freeform 3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9" name="Line 3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116</xdr:row>
      <xdr:rowOff>60960</xdr:rowOff>
    </xdr:from>
    <xdr:to>
      <xdr:col>30</xdr:col>
      <xdr:colOff>449580</xdr:colOff>
      <xdr:row>120</xdr:row>
      <xdr:rowOff>38100</xdr:rowOff>
    </xdr:to>
    <xdr:grpSp>
      <xdr:nvGrpSpPr>
        <xdr:cNvPr id="350" name="Group 349"/>
        <xdr:cNvGrpSpPr>
          <a:grpSpLocks/>
        </xdr:cNvGrpSpPr>
      </xdr:nvGrpSpPr>
      <xdr:grpSpPr bwMode="auto">
        <a:xfrm flipH="1">
          <a:off x="15011400" y="10668000"/>
          <a:ext cx="449580" cy="342900"/>
          <a:chOff x="256" y="29"/>
          <a:chExt cx="60" cy="46"/>
        </a:xfrm>
      </xdr:grpSpPr>
      <xdr:sp macro="" textlink="">
        <xdr:nvSpPr>
          <xdr:cNvPr id="351" name="Freeform 3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52" name="Line 3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108</xdr:row>
      <xdr:rowOff>60960</xdr:rowOff>
    </xdr:from>
    <xdr:to>
      <xdr:col>30</xdr:col>
      <xdr:colOff>449580</xdr:colOff>
      <xdr:row>112</xdr:row>
      <xdr:rowOff>38100</xdr:rowOff>
    </xdr:to>
    <xdr:grpSp>
      <xdr:nvGrpSpPr>
        <xdr:cNvPr id="353" name="Group 352"/>
        <xdr:cNvGrpSpPr>
          <a:grpSpLocks/>
        </xdr:cNvGrpSpPr>
      </xdr:nvGrpSpPr>
      <xdr:grpSpPr bwMode="auto">
        <a:xfrm flipH="1">
          <a:off x="15011400" y="9936480"/>
          <a:ext cx="449580" cy="342900"/>
          <a:chOff x="256" y="29"/>
          <a:chExt cx="60" cy="46"/>
        </a:xfrm>
      </xdr:grpSpPr>
      <xdr:sp macro="" textlink="">
        <xdr:nvSpPr>
          <xdr:cNvPr id="354" name="Freeform 3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55" name="Line 3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100</xdr:row>
      <xdr:rowOff>60960</xdr:rowOff>
    </xdr:from>
    <xdr:to>
      <xdr:col>30</xdr:col>
      <xdr:colOff>449580</xdr:colOff>
      <xdr:row>104</xdr:row>
      <xdr:rowOff>38100</xdr:rowOff>
    </xdr:to>
    <xdr:grpSp>
      <xdr:nvGrpSpPr>
        <xdr:cNvPr id="356" name="Group 355"/>
        <xdr:cNvGrpSpPr>
          <a:grpSpLocks/>
        </xdr:cNvGrpSpPr>
      </xdr:nvGrpSpPr>
      <xdr:grpSpPr bwMode="auto">
        <a:xfrm flipH="1">
          <a:off x="15011400" y="9204960"/>
          <a:ext cx="449580" cy="342900"/>
          <a:chOff x="256" y="29"/>
          <a:chExt cx="60" cy="46"/>
        </a:xfrm>
      </xdr:grpSpPr>
      <xdr:sp macro="" textlink="">
        <xdr:nvSpPr>
          <xdr:cNvPr id="357" name="Freeform 3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58" name="Line 3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92</xdr:row>
      <xdr:rowOff>60960</xdr:rowOff>
    </xdr:from>
    <xdr:to>
      <xdr:col>30</xdr:col>
      <xdr:colOff>449580</xdr:colOff>
      <xdr:row>96</xdr:row>
      <xdr:rowOff>38100</xdr:rowOff>
    </xdr:to>
    <xdr:grpSp>
      <xdr:nvGrpSpPr>
        <xdr:cNvPr id="359" name="Group 358"/>
        <xdr:cNvGrpSpPr>
          <a:grpSpLocks/>
        </xdr:cNvGrpSpPr>
      </xdr:nvGrpSpPr>
      <xdr:grpSpPr bwMode="auto">
        <a:xfrm flipH="1">
          <a:off x="15011400" y="8473440"/>
          <a:ext cx="449580" cy="342900"/>
          <a:chOff x="256" y="29"/>
          <a:chExt cx="60" cy="46"/>
        </a:xfrm>
      </xdr:grpSpPr>
      <xdr:sp macro="" textlink="">
        <xdr:nvSpPr>
          <xdr:cNvPr id="360" name="Freeform 3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61" name="Line 3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84</xdr:row>
      <xdr:rowOff>60960</xdr:rowOff>
    </xdr:from>
    <xdr:to>
      <xdr:col>30</xdr:col>
      <xdr:colOff>449580</xdr:colOff>
      <xdr:row>88</xdr:row>
      <xdr:rowOff>38100</xdr:rowOff>
    </xdr:to>
    <xdr:grpSp>
      <xdr:nvGrpSpPr>
        <xdr:cNvPr id="362" name="Group 361"/>
        <xdr:cNvGrpSpPr>
          <a:grpSpLocks/>
        </xdr:cNvGrpSpPr>
      </xdr:nvGrpSpPr>
      <xdr:grpSpPr bwMode="auto">
        <a:xfrm flipH="1">
          <a:off x="15011400" y="7741920"/>
          <a:ext cx="449580" cy="342900"/>
          <a:chOff x="256" y="29"/>
          <a:chExt cx="60" cy="46"/>
        </a:xfrm>
      </xdr:grpSpPr>
      <xdr:sp macro="" textlink="">
        <xdr:nvSpPr>
          <xdr:cNvPr id="363" name="Freeform 3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64" name="Line 3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76</xdr:row>
      <xdr:rowOff>60960</xdr:rowOff>
    </xdr:from>
    <xdr:to>
      <xdr:col>30</xdr:col>
      <xdr:colOff>449580</xdr:colOff>
      <xdr:row>80</xdr:row>
      <xdr:rowOff>38100</xdr:rowOff>
    </xdr:to>
    <xdr:grpSp>
      <xdr:nvGrpSpPr>
        <xdr:cNvPr id="365" name="Group 364"/>
        <xdr:cNvGrpSpPr>
          <a:grpSpLocks/>
        </xdr:cNvGrpSpPr>
      </xdr:nvGrpSpPr>
      <xdr:grpSpPr bwMode="auto">
        <a:xfrm flipH="1">
          <a:off x="15011400" y="7010400"/>
          <a:ext cx="449580" cy="342900"/>
          <a:chOff x="256" y="29"/>
          <a:chExt cx="60" cy="46"/>
        </a:xfrm>
      </xdr:grpSpPr>
      <xdr:sp macro="" textlink="">
        <xdr:nvSpPr>
          <xdr:cNvPr id="366" name="Freeform 3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67" name="Line 3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68</xdr:row>
      <xdr:rowOff>60960</xdr:rowOff>
    </xdr:from>
    <xdr:to>
      <xdr:col>30</xdr:col>
      <xdr:colOff>449580</xdr:colOff>
      <xdr:row>72</xdr:row>
      <xdr:rowOff>38100</xdr:rowOff>
    </xdr:to>
    <xdr:grpSp>
      <xdr:nvGrpSpPr>
        <xdr:cNvPr id="368" name="Group 367"/>
        <xdr:cNvGrpSpPr>
          <a:grpSpLocks/>
        </xdr:cNvGrpSpPr>
      </xdr:nvGrpSpPr>
      <xdr:grpSpPr bwMode="auto">
        <a:xfrm flipH="1">
          <a:off x="15011400" y="6278880"/>
          <a:ext cx="449580" cy="342900"/>
          <a:chOff x="256" y="29"/>
          <a:chExt cx="60" cy="46"/>
        </a:xfrm>
      </xdr:grpSpPr>
      <xdr:sp macro="" textlink="">
        <xdr:nvSpPr>
          <xdr:cNvPr id="369" name="Freeform 3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0" name="Line 3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58</xdr:row>
      <xdr:rowOff>60960</xdr:rowOff>
    </xdr:from>
    <xdr:to>
      <xdr:col>30</xdr:col>
      <xdr:colOff>449580</xdr:colOff>
      <xdr:row>62</xdr:row>
      <xdr:rowOff>38100</xdr:rowOff>
    </xdr:to>
    <xdr:grpSp>
      <xdr:nvGrpSpPr>
        <xdr:cNvPr id="371" name="Group 370"/>
        <xdr:cNvGrpSpPr>
          <a:grpSpLocks/>
        </xdr:cNvGrpSpPr>
      </xdr:nvGrpSpPr>
      <xdr:grpSpPr bwMode="auto">
        <a:xfrm flipH="1">
          <a:off x="15011400" y="5364480"/>
          <a:ext cx="449580" cy="342900"/>
          <a:chOff x="256" y="29"/>
          <a:chExt cx="60" cy="46"/>
        </a:xfrm>
      </xdr:grpSpPr>
      <xdr:sp macro="" textlink="">
        <xdr:nvSpPr>
          <xdr:cNvPr id="372" name="Freeform 3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3" name="Line 3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50</xdr:row>
      <xdr:rowOff>60960</xdr:rowOff>
    </xdr:from>
    <xdr:to>
      <xdr:col>30</xdr:col>
      <xdr:colOff>449580</xdr:colOff>
      <xdr:row>54</xdr:row>
      <xdr:rowOff>38100</xdr:rowOff>
    </xdr:to>
    <xdr:grpSp>
      <xdr:nvGrpSpPr>
        <xdr:cNvPr id="374" name="Group 373"/>
        <xdr:cNvGrpSpPr>
          <a:grpSpLocks/>
        </xdr:cNvGrpSpPr>
      </xdr:nvGrpSpPr>
      <xdr:grpSpPr bwMode="auto">
        <a:xfrm flipH="1">
          <a:off x="15011400" y="4632960"/>
          <a:ext cx="449580" cy="342900"/>
          <a:chOff x="256" y="29"/>
          <a:chExt cx="60" cy="46"/>
        </a:xfrm>
      </xdr:grpSpPr>
      <xdr:sp macro="" textlink="">
        <xdr:nvSpPr>
          <xdr:cNvPr id="375" name="Freeform 3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6" name="Line 3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42</xdr:row>
      <xdr:rowOff>60960</xdr:rowOff>
    </xdr:from>
    <xdr:to>
      <xdr:col>30</xdr:col>
      <xdr:colOff>449580</xdr:colOff>
      <xdr:row>46</xdr:row>
      <xdr:rowOff>38100</xdr:rowOff>
    </xdr:to>
    <xdr:grpSp>
      <xdr:nvGrpSpPr>
        <xdr:cNvPr id="377" name="Group 376"/>
        <xdr:cNvGrpSpPr>
          <a:grpSpLocks/>
        </xdr:cNvGrpSpPr>
      </xdr:nvGrpSpPr>
      <xdr:grpSpPr bwMode="auto">
        <a:xfrm flipH="1">
          <a:off x="15011400" y="3901440"/>
          <a:ext cx="449580" cy="342900"/>
          <a:chOff x="256" y="29"/>
          <a:chExt cx="60" cy="46"/>
        </a:xfrm>
      </xdr:grpSpPr>
      <xdr:sp macro="" textlink="">
        <xdr:nvSpPr>
          <xdr:cNvPr id="378" name="Freeform 3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9" name="Line 3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34</xdr:row>
      <xdr:rowOff>60960</xdr:rowOff>
    </xdr:from>
    <xdr:to>
      <xdr:col>30</xdr:col>
      <xdr:colOff>449580</xdr:colOff>
      <xdr:row>38</xdr:row>
      <xdr:rowOff>38100</xdr:rowOff>
    </xdr:to>
    <xdr:grpSp>
      <xdr:nvGrpSpPr>
        <xdr:cNvPr id="380" name="Group 379"/>
        <xdr:cNvGrpSpPr>
          <a:grpSpLocks/>
        </xdr:cNvGrpSpPr>
      </xdr:nvGrpSpPr>
      <xdr:grpSpPr bwMode="auto">
        <a:xfrm flipH="1">
          <a:off x="15011400" y="3169920"/>
          <a:ext cx="449580" cy="342900"/>
          <a:chOff x="256" y="29"/>
          <a:chExt cx="60" cy="46"/>
        </a:xfrm>
      </xdr:grpSpPr>
      <xdr:sp macro="" textlink="">
        <xdr:nvSpPr>
          <xdr:cNvPr id="381" name="Freeform 3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82" name="Line 3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26</xdr:row>
      <xdr:rowOff>60960</xdr:rowOff>
    </xdr:from>
    <xdr:to>
      <xdr:col>30</xdr:col>
      <xdr:colOff>449580</xdr:colOff>
      <xdr:row>30</xdr:row>
      <xdr:rowOff>38100</xdr:rowOff>
    </xdr:to>
    <xdr:grpSp>
      <xdr:nvGrpSpPr>
        <xdr:cNvPr id="383" name="Group 382"/>
        <xdr:cNvGrpSpPr>
          <a:grpSpLocks/>
        </xdr:cNvGrpSpPr>
      </xdr:nvGrpSpPr>
      <xdr:grpSpPr bwMode="auto">
        <a:xfrm flipH="1">
          <a:off x="15011400" y="2438400"/>
          <a:ext cx="449580" cy="342900"/>
          <a:chOff x="256" y="29"/>
          <a:chExt cx="60" cy="46"/>
        </a:xfrm>
      </xdr:grpSpPr>
      <xdr:sp macro="" textlink="">
        <xdr:nvSpPr>
          <xdr:cNvPr id="384" name="Freeform 3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85" name="Line 3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18</xdr:row>
      <xdr:rowOff>60960</xdr:rowOff>
    </xdr:from>
    <xdr:to>
      <xdr:col>30</xdr:col>
      <xdr:colOff>449580</xdr:colOff>
      <xdr:row>22</xdr:row>
      <xdr:rowOff>38100</xdr:rowOff>
    </xdr:to>
    <xdr:grpSp>
      <xdr:nvGrpSpPr>
        <xdr:cNvPr id="386" name="Group 385"/>
        <xdr:cNvGrpSpPr>
          <a:grpSpLocks/>
        </xdr:cNvGrpSpPr>
      </xdr:nvGrpSpPr>
      <xdr:grpSpPr bwMode="auto">
        <a:xfrm flipH="1">
          <a:off x="15011400" y="1706880"/>
          <a:ext cx="449580" cy="342900"/>
          <a:chOff x="256" y="29"/>
          <a:chExt cx="60" cy="46"/>
        </a:xfrm>
      </xdr:grpSpPr>
      <xdr:sp macro="" textlink="">
        <xdr:nvSpPr>
          <xdr:cNvPr id="387" name="Freeform 3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88" name="Line 3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xdr:row>
      <xdr:rowOff>60960</xdr:rowOff>
    </xdr:from>
    <xdr:to>
      <xdr:col>30</xdr:col>
      <xdr:colOff>449580</xdr:colOff>
      <xdr:row>14</xdr:row>
      <xdr:rowOff>38100</xdr:rowOff>
    </xdr:to>
    <xdr:grpSp>
      <xdr:nvGrpSpPr>
        <xdr:cNvPr id="389" name="Group 388"/>
        <xdr:cNvGrpSpPr>
          <a:grpSpLocks/>
        </xdr:cNvGrpSpPr>
      </xdr:nvGrpSpPr>
      <xdr:grpSpPr bwMode="auto">
        <a:xfrm flipH="1">
          <a:off x="15011400" y="975360"/>
          <a:ext cx="449580" cy="342900"/>
          <a:chOff x="256" y="29"/>
          <a:chExt cx="60" cy="46"/>
        </a:xfrm>
      </xdr:grpSpPr>
      <xdr:sp macro="" textlink="">
        <xdr:nvSpPr>
          <xdr:cNvPr id="390" name="Freeform 3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91" name="Line 3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xdr:row>
      <xdr:rowOff>60960</xdr:rowOff>
    </xdr:from>
    <xdr:to>
      <xdr:col>30</xdr:col>
      <xdr:colOff>449580</xdr:colOff>
      <xdr:row>6</xdr:row>
      <xdr:rowOff>76200</xdr:rowOff>
    </xdr:to>
    <xdr:grpSp>
      <xdr:nvGrpSpPr>
        <xdr:cNvPr id="392" name="Group 391"/>
        <xdr:cNvGrpSpPr>
          <a:grpSpLocks/>
        </xdr:cNvGrpSpPr>
      </xdr:nvGrpSpPr>
      <xdr:grpSpPr bwMode="auto">
        <a:xfrm flipH="1">
          <a:off x="15011400" y="243840"/>
          <a:ext cx="449580" cy="381000"/>
          <a:chOff x="256" y="29"/>
          <a:chExt cx="60" cy="46"/>
        </a:xfrm>
      </xdr:grpSpPr>
      <xdr:sp macro="" textlink="">
        <xdr:nvSpPr>
          <xdr:cNvPr id="393" name="Freeform 3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94" name="Line 3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395" name="Group 394"/>
        <xdr:cNvGrpSpPr>
          <a:grpSpLocks/>
        </xdr:cNvGrpSpPr>
      </xdr:nvGrpSpPr>
      <xdr:grpSpPr bwMode="auto">
        <a:xfrm flipH="1">
          <a:off x="13639800" y="6461760"/>
          <a:ext cx="449580" cy="708660"/>
          <a:chOff x="256" y="29"/>
          <a:chExt cx="60" cy="46"/>
        </a:xfrm>
      </xdr:grpSpPr>
      <xdr:sp macro="" textlink="">
        <xdr:nvSpPr>
          <xdr:cNvPr id="396" name="Freeform 3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97" name="Line 3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398" name="Group 397"/>
        <xdr:cNvGrpSpPr>
          <a:grpSpLocks/>
        </xdr:cNvGrpSpPr>
      </xdr:nvGrpSpPr>
      <xdr:grpSpPr bwMode="auto">
        <a:xfrm flipH="1">
          <a:off x="13639800" y="4815840"/>
          <a:ext cx="449580" cy="708660"/>
          <a:chOff x="256" y="29"/>
          <a:chExt cx="60" cy="46"/>
        </a:xfrm>
      </xdr:grpSpPr>
      <xdr:sp macro="" textlink="">
        <xdr:nvSpPr>
          <xdr:cNvPr id="399" name="Freeform 3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0" name="Line 3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401" name="Group 400"/>
        <xdr:cNvGrpSpPr>
          <a:grpSpLocks/>
        </xdr:cNvGrpSpPr>
      </xdr:nvGrpSpPr>
      <xdr:grpSpPr bwMode="auto">
        <a:xfrm flipH="1">
          <a:off x="13639800" y="4815840"/>
          <a:ext cx="449580" cy="708660"/>
          <a:chOff x="256" y="29"/>
          <a:chExt cx="60" cy="46"/>
        </a:xfrm>
      </xdr:grpSpPr>
      <xdr:sp macro="" textlink="">
        <xdr:nvSpPr>
          <xdr:cNvPr id="402" name="Freeform 4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3" name="Line 4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404" name="Group 403"/>
        <xdr:cNvGrpSpPr>
          <a:grpSpLocks/>
        </xdr:cNvGrpSpPr>
      </xdr:nvGrpSpPr>
      <xdr:grpSpPr bwMode="auto">
        <a:xfrm flipH="1">
          <a:off x="13639800" y="3352800"/>
          <a:ext cx="449580" cy="708660"/>
          <a:chOff x="256" y="29"/>
          <a:chExt cx="60" cy="46"/>
        </a:xfrm>
      </xdr:grpSpPr>
      <xdr:sp macro="" textlink="">
        <xdr:nvSpPr>
          <xdr:cNvPr id="405" name="Freeform 4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6" name="Line 4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407" name="Group 406"/>
        <xdr:cNvGrpSpPr>
          <a:grpSpLocks/>
        </xdr:cNvGrpSpPr>
      </xdr:nvGrpSpPr>
      <xdr:grpSpPr bwMode="auto">
        <a:xfrm flipH="1">
          <a:off x="13639800" y="3352800"/>
          <a:ext cx="449580" cy="708660"/>
          <a:chOff x="256" y="29"/>
          <a:chExt cx="60" cy="46"/>
        </a:xfrm>
      </xdr:grpSpPr>
      <xdr:sp macro="" textlink="">
        <xdr:nvSpPr>
          <xdr:cNvPr id="408" name="Freeform 4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9" name="Line 4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410" name="Group 409"/>
        <xdr:cNvGrpSpPr>
          <a:grpSpLocks/>
        </xdr:cNvGrpSpPr>
      </xdr:nvGrpSpPr>
      <xdr:grpSpPr bwMode="auto">
        <a:xfrm flipH="1">
          <a:off x="13639800" y="1889760"/>
          <a:ext cx="449580" cy="708660"/>
          <a:chOff x="256" y="29"/>
          <a:chExt cx="60" cy="46"/>
        </a:xfrm>
      </xdr:grpSpPr>
      <xdr:sp macro="" textlink="">
        <xdr:nvSpPr>
          <xdr:cNvPr id="411" name="Freeform 4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12" name="Line 4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413" name="Group 412"/>
        <xdr:cNvGrpSpPr>
          <a:grpSpLocks/>
        </xdr:cNvGrpSpPr>
      </xdr:nvGrpSpPr>
      <xdr:grpSpPr bwMode="auto">
        <a:xfrm flipH="1">
          <a:off x="13639800" y="1889760"/>
          <a:ext cx="449580" cy="708660"/>
          <a:chOff x="256" y="29"/>
          <a:chExt cx="60" cy="46"/>
        </a:xfrm>
      </xdr:grpSpPr>
      <xdr:sp macro="" textlink="">
        <xdr:nvSpPr>
          <xdr:cNvPr id="414" name="Freeform 4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15" name="Line 4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416" name="Group 415"/>
        <xdr:cNvGrpSpPr>
          <a:grpSpLocks/>
        </xdr:cNvGrpSpPr>
      </xdr:nvGrpSpPr>
      <xdr:grpSpPr bwMode="auto">
        <a:xfrm>
          <a:off x="4038600" y="426720"/>
          <a:ext cx="449580" cy="708660"/>
          <a:chOff x="256" y="29"/>
          <a:chExt cx="60" cy="46"/>
        </a:xfrm>
      </xdr:grpSpPr>
      <xdr:sp macro="" textlink="">
        <xdr:nvSpPr>
          <xdr:cNvPr id="417" name="Freeform 4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18" name="Line 4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419" name="Group 418"/>
        <xdr:cNvGrpSpPr>
          <a:grpSpLocks/>
        </xdr:cNvGrpSpPr>
      </xdr:nvGrpSpPr>
      <xdr:grpSpPr bwMode="auto">
        <a:xfrm>
          <a:off x="4038600" y="1889760"/>
          <a:ext cx="449580" cy="708660"/>
          <a:chOff x="256" y="29"/>
          <a:chExt cx="60" cy="46"/>
        </a:xfrm>
      </xdr:grpSpPr>
      <xdr:sp macro="" textlink="">
        <xdr:nvSpPr>
          <xdr:cNvPr id="420" name="Freeform 4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21" name="Line 4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422" name="Group 421"/>
        <xdr:cNvGrpSpPr>
          <a:grpSpLocks/>
        </xdr:cNvGrpSpPr>
      </xdr:nvGrpSpPr>
      <xdr:grpSpPr bwMode="auto">
        <a:xfrm>
          <a:off x="4038600" y="3352800"/>
          <a:ext cx="449580" cy="708660"/>
          <a:chOff x="256" y="29"/>
          <a:chExt cx="60" cy="46"/>
        </a:xfrm>
      </xdr:grpSpPr>
      <xdr:sp macro="" textlink="">
        <xdr:nvSpPr>
          <xdr:cNvPr id="423" name="Freeform 4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24" name="Line 4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425" name="Group 424"/>
        <xdr:cNvGrpSpPr>
          <a:grpSpLocks/>
        </xdr:cNvGrpSpPr>
      </xdr:nvGrpSpPr>
      <xdr:grpSpPr bwMode="auto">
        <a:xfrm>
          <a:off x="4038600" y="4815840"/>
          <a:ext cx="449580" cy="708660"/>
          <a:chOff x="256" y="29"/>
          <a:chExt cx="60" cy="46"/>
        </a:xfrm>
      </xdr:grpSpPr>
      <xdr:sp macro="" textlink="">
        <xdr:nvSpPr>
          <xdr:cNvPr id="426" name="Freeform 4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27" name="Line 4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428" name="Group 427"/>
        <xdr:cNvGrpSpPr>
          <a:grpSpLocks/>
        </xdr:cNvGrpSpPr>
      </xdr:nvGrpSpPr>
      <xdr:grpSpPr bwMode="auto">
        <a:xfrm>
          <a:off x="5410200" y="777240"/>
          <a:ext cx="449580" cy="1455420"/>
          <a:chOff x="256" y="29"/>
          <a:chExt cx="60" cy="46"/>
        </a:xfrm>
      </xdr:grpSpPr>
      <xdr:sp macro="" textlink="">
        <xdr:nvSpPr>
          <xdr:cNvPr id="429" name="Freeform 4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0" name="Line 4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431" name="Group 430"/>
        <xdr:cNvGrpSpPr>
          <a:grpSpLocks/>
        </xdr:cNvGrpSpPr>
      </xdr:nvGrpSpPr>
      <xdr:grpSpPr bwMode="auto">
        <a:xfrm>
          <a:off x="5410200" y="3703320"/>
          <a:ext cx="449580" cy="1455420"/>
          <a:chOff x="256" y="29"/>
          <a:chExt cx="60" cy="46"/>
        </a:xfrm>
      </xdr:grpSpPr>
      <xdr:sp macro="" textlink="">
        <xdr:nvSpPr>
          <xdr:cNvPr id="432" name="Freeform 4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3" name="Line 4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434" name="Group 433"/>
        <xdr:cNvGrpSpPr>
          <a:grpSpLocks/>
        </xdr:cNvGrpSpPr>
      </xdr:nvGrpSpPr>
      <xdr:grpSpPr bwMode="auto">
        <a:xfrm>
          <a:off x="6781800" y="1508760"/>
          <a:ext cx="449580" cy="2918460"/>
          <a:chOff x="256" y="29"/>
          <a:chExt cx="60" cy="46"/>
        </a:xfrm>
      </xdr:grpSpPr>
      <xdr:sp macro="" textlink="">
        <xdr:nvSpPr>
          <xdr:cNvPr id="435" name="Freeform 4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6" name="Line 4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437" name="Group 436"/>
        <xdr:cNvGrpSpPr>
          <a:grpSpLocks/>
        </xdr:cNvGrpSpPr>
      </xdr:nvGrpSpPr>
      <xdr:grpSpPr bwMode="auto">
        <a:xfrm>
          <a:off x="4038600" y="6461760"/>
          <a:ext cx="449580" cy="708660"/>
          <a:chOff x="256" y="29"/>
          <a:chExt cx="60" cy="46"/>
        </a:xfrm>
      </xdr:grpSpPr>
      <xdr:sp macro="" textlink="">
        <xdr:nvSpPr>
          <xdr:cNvPr id="438" name="Freeform 4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9" name="Line 4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440" name="Group 439"/>
        <xdr:cNvGrpSpPr>
          <a:grpSpLocks/>
        </xdr:cNvGrpSpPr>
      </xdr:nvGrpSpPr>
      <xdr:grpSpPr bwMode="auto">
        <a:xfrm>
          <a:off x="4038600" y="7924800"/>
          <a:ext cx="449580" cy="708660"/>
          <a:chOff x="256" y="29"/>
          <a:chExt cx="60" cy="46"/>
        </a:xfrm>
      </xdr:grpSpPr>
      <xdr:sp macro="" textlink="">
        <xdr:nvSpPr>
          <xdr:cNvPr id="441" name="Freeform 4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42" name="Line 4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443" name="Group 442"/>
        <xdr:cNvGrpSpPr>
          <a:grpSpLocks/>
        </xdr:cNvGrpSpPr>
      </xdr:nvGrpSpPr>
      <xdr:grpSpPr bwMode="auto">
        <a:xfrm>
          <a:off x="4038600" y="9387840"/>
          <a:ext cx="449580" cy="708660"/>
          <a:chOff x="256" y="29"/>
          <a:chExt cx="60" cy="46"/>
        </a:xfrm>
      </xdr:grpSpPr>
      <xdr:sp macro="" textlink="">
        <xdr:nvSpPr>
          <xdr:cNvPr id="444" name="Freeform 4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45" name="Line 4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446" name="Group 445"/>
        <xdr:cNvGrpSpPr>
          <a:grpSpLocks/>
        </xdr:cNvGrpSpPr>
      </xdr:nvGrpSpPr>
      <xdr:grpSpPr bwMode="auto">
        <a:xfrm>
          <a:off x="4038600" y="10850880"/>
          <a:ext cx="449580" cy="708660"/>
          <a:chOff x="256" y="29"/>
          <a:chExt cx="60" cy="46"/>
        </a:xfrm>
      </xdr:grpSpPr>
      <xdr:sp macro="" textlink="">
        <xdr:nvSpPr>
          <xdr:cNvPr id="447" name="Freeform 4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48" name="Line 4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449" name="Group 448"/>
        <xdr:cNvGrpSpPr>
          <a:grpSpLocks/>
        </xdr:cNvGrpSpPr>
      </xdr:nvGrpSpPr>
      <xdr:grpSpPr bwMode="auto">
        <a:xfrm>
          <a:off x="5410200" y="6812280"/>
          <a:ext cx="449580" cy="1455420"/>
          <a:chOff x="256" y="29"/>
          <a:chExt cx="60" cy="46"/>
        </a:xfrm>
      </xdr:grpSpPr>
      <xdr:sp macro="" textlink="">
        <xdr:nvSpPr>
          <xdr:cNvPr id="450" name="Freeform 4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51" name="Line 4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452" name="Group 451"/>
        <xdr:cNvGrpSpPr>
          <a:grpSpLocks/>
        </xdr:cNvGrpSpPr>
      </xdr:nvGrpSpPr>
      <xdr:grpSpPr bwMode="auto">
        <a:xfrm>
          <a:off x="5410200" y="9738360"/>
          <a:ext cx="449580" cy="1455420"/>
          <a:chOff x="256" y="29"/>
          <a:chExt cx="60" cy="46"/>
        </a:xfrm>
      </xdr:grpSpPr>
      <xdr:sp macro="" textlink="">
        <xdr:nvSpPr>
          <xdr:cNvPr id="453" name="Freeform 4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54" name="Line 4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455" name="Group 454"/>
        <xdr:cNvGrpSpPr>
          <a:grpSpLocks/>
        </xdr:cNvGrpSpPr>
      </xdr:nvGrpSpPr>
      <xdr:grpSpPr bwMode="auto">
        <a:xfrm>
          <a:off x="6781800" y="7543800"/>
          <a:ext cx="449580" cy="2918460"/>
          <a:chOff x="256" y="29"/>
          <a:chExt cx="60" cy="46"/>
        </a:xfrm>
      </xdr:grpSpPr>
      <xdr:sp macro="" textlink="">
        <xdr:nvSpPr>
          <xdr:cNvPr id="456" name="Freeform 4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57" name="Line 4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458" name="Freeform 457"/>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459" name="Line 45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460" name="Line 45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461" name="Line 46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462" name="Freeform 461"/>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463" name="Line 46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464" name="Group 463"/>
        <xdr:cNvGrpSpPr>
          <a:grpSpLocks/>
        </xdr:cNvGrpSpPr>
      </xdr:nvGrpSpPr>
      <xdr:grpSpPr bwMode="auto">
        <a:xfrm flipH="1">
          <a:off x="10896600" y="7543800"/>
          <a:ext cx="449580" cy="2918460"/>
          <a:chOff x="256" y="29"/>
          <a:chExt cx="60" cy="46"/>
        </a:xfrm>
      </xdr:grpSpPr>
      <xdr:sp macro="" textlink="">
        <xdr:nvSpPr>
          <xdr:cNvPr id="465" name="Freeform 4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66" name="Line 4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467" name="Group 466"/>
        <xdr:cNvGrpSpPr>
          <a:grpSpLocks/>
        </xdr:cNvGrpSpPr>
      </xdr:nvGrpSpPr>
      <xdr:grpSpPr bwMode="auto">
        <a:xfrm flipH="1">
          <a:off x="10896600" y="1508760"/>
          <a:ext cx="449580" cy="2918460"/>
          <a:chOff x="256" y="29"/>
          <a:chExt cx="60" cy="46"/>
        </a:xfrm>
      </xdr:grpSpPr>
      <xdr:sp macro="" textlink="">
        <xdr:nvSpPr>
          <xdr:cNvPr id="468" name="Freeform 4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69" name="Line 4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470" name="Group 469"/>
        <xdr:cNvGrpSpPr>
          <a:grpSpLocks/>
        </xdr:cNvGrpSpPr>
      </xdr:nvGrpSpPr>
      <xdr:grpSpPr bwMode="auto">
        <a:xfrm flipH="1">
          <a:off x="12268200" y="9738360"/>
          <a:ext cx="449580" cy="1455420"/>
          <a:chOff x="256" y="29"/>
          <a:chExt cx="60" cy="46"/>
        </a:xfrm>
      </xdr:grpSpPr>
      <xdr:sp macro="" textlink="">
        <xdr:nvSpPr>
          <xdr:cNvPr id="471" name="Freeform 4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72" name="Line 4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473" name="Group 472"/>
        <xdr:cNvGrpSpPr>
          <a:grpSpLocks/>
        </xdr:cNvGrpSpPr>
      </xdr:nvGrpSpPr>
      <xdr:grpSpPr bwMode="auto">
        <a:xfrm flipH="1">
          <a:off x="12268200" y="6812280"/>
          <a:ext cx="449580" cy="1455420"/>
          <a:chOff x="256" y="29"/>
          <a:chExt cx="60" cy="46"/>
        </a:xfrm>
      </xdr:grpSpPr>
      <xdr:sp macro="" textlink="">
        <xdr:nvSpPr>
          <xdr:cNvPr id="474" name="Freeform 4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75" name="Line 4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476" name="Group 475"/>
        <xdr:cNvGrpSpPr>
          <a:grpSpLocks/>
        </xdr:cNvGrpSpPr>
      </xdr:nvGrpSpPr>
      <xdr:grpSpPr bwMode="auto">
        <a:xfrm flipH="1">
          <a:off x="12268200" y="3703320"/>
          <a:ext cx="449580" cy="1455420"/>
          <a:chOff x="256" y="29"/>
          <a:chExt cx="60" cy="46"/>
        </a:xfrm>
      </xdr:grpSpPr>
      <xdr:sp macro="" textlink="">
        <xdr:nvSpPr>
          <xdr:cNvPr id="477" name="Freeform 4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78" name="Line 4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479" name="Group 478"/>
        <xdr:cNvGrpSpPr>
          <a:grpSpLocks/>
        </xdr:cNvGrpSpPr>
      </xdr:nvGrpSpPr>
      <xdr:grpSpPr bwMode="auto">
        <a:xfrm flipH="1">
          <a:off x="12268200" y="777240"/>
          <a:ext cx="449580" cy="1455420"/>
          <a:chOff x="256" y="29"/>
          <a:chExt cx="60" cy="46"/>
        </a:xfrm>
      </xdr:grpSpPr>
      <xdr:sp macro="" textlink="">
        <xdr:nvSpPr>
          <xdr:cNvPr id="480" name="Freeform 4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81" name="Line 4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482" name="Group 481"/>
        <xdr:cNvGrpSpPr>
          <a:grpSpLocks/>
        </xdr:cNvGrpSpPr>
      </xdr:nvGrpSpPr>
      <xdr:grpSpPr bwMode="auto">
        <a:xfrm flipH="1">
          <a:off x="13639800" y="10850880"/>
          <a:ext cx="449580" cy="708660"/>
          <a:chOff x="256" y="29"/>
          <a:chExt cx="60" cy="46"/>
        </a:xfrm>
      </xdr:grpSpPr>
      <xdr:sp macro="" textlink="">
        <xdr:nvSpPr>
          <xdr:cNvPr id="483" name="Freeform 4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84" name="Line 4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485" name="Group 484"/>
        <xdr:cNvGrpSpPr>
          <a:grpSpLocks/>
        </xdr:cNvGrpSpPr>
      </xdr:nvGrpSpPr>
      <xdr:grpSpPr bwMode="auto">
        <a:xfrm flipH="1">
          <a:off x="13639800" y="9387840"/>
          <a:ext cx="449580" cy="708660"/>
          <a:chOff x="256" y="29"/>
          <a:chExt cx="60" cy="46"/>
        </a:xfrm>
      </xdr:grpSpPr>
      <xdr:sp macro="" textlink="">
        <xdr:nvSpPr>
          <xdr:cNvPr id="486" name="Freeform 4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87" name="Line 4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488" name="Group 487"/>
        <xdr:cNvGrpSpPr>
          <a:grpSpLocks/>
        </xdr:cNvGrpSpPr>
      </xdr:nvGrpSpPr>
      <xdr:grpSpPr bwMode="auto">
        <a:xfrm flipH="1">
          <a:off x="13639800" y="7924800"/>
          <a:ext cx="449580" cy="708660"/>
          <a:chOff x="256" y="29"/>
          <a:chExt cx="60" cy="46"/>
        </a:xfrm>
      </xdr:grpSpPr>
      <xdr:sp macro="" textlink="">
        <xdr:nvSpPr>
          <xdr:cNvPr id="489" name="Freeform 4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0" name="Line 4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491" name="Group 490"/>
        <xdr:cNvGrpSpPr>
          <a:grpSpLocks/>
        </xdr:cNvGrpSpPr>
      </xdr:nvGrpSpPr>
      <xdr:grpSpPr bwMode="auto">
        <a:xfrm flipH="1">
          <a:off x="13639800" y="6461760"/>
          <a:ext cx="449580" cy="708660"/>
          <a:chOff x="256" y="29"/>
          <a:chExt cx="60" cy="46"/>
        </a:xfrm>
      </xdr:grpSpPr>
      <xdr:sp macro="" textlink="">
        <xdr:nvSpPr>
          <xdr:cNvPr id="492" name="Freeform 4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3" name="Line 4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494" name="Group 493"/>
        <xdr:cNvGrpSpPr>
          <a:grpSpLocks/>
        </xdr:cNvGrpSpPr>
      </xdr:nvGrpSpPr>
      <xdr:grpSpPr bwMode="auto">
        <a:xfrm flipH="1">
          <a:off x="13639800" y="4815840"/>
          <a:ext cx="449580" cy="708660"/>
          <a:chOff x="256" y="29"/>
          <a:chExt cx="60" cy="46"/>
        </a:xfrm>
      </xdr:grpSpPr>
      <xdr:sp macro="" textlink="">
        <xdr:nvSpPr>
          <xdr:cNvPr id="495" name="Freeform 4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6" name="Line 4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497" name="Group 496"/>
        <xdr:cNvGrpSpPr>
          <a:grpSpLocks/>
        </xdr:cNvGrpSpPr>
      </xdr:nvGrpSpPr>
      <xdr:grpSpPr bwMode="auto">
        <a:xfrm flipH="1">
          <a:off x="13639800" y="3352800"/>
          <a:ext cx="449580" cy="708660"/>
          <a:chOff x="256" y="29"/>
          <a:chExt cx="60" cy="46"/>
        </a:xfrm>
      </xdr:grpSpPr>
      <xdr:sp macro="" textlink="">
        <xdr:nvSpPr>
          <xdr:cNvPr id="498" name="Freeform 4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9" name="Line 4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500" name="Group 499"/>
        <xdr:cNvGrpSpPr>
          <a:grpSpLocks/>
        </xdr:cNvGrpSpPr>
      </xdr:nvGrpSpPr>
      <xdr:grpSpPr bwMode="auto">
        <a:xfrm flipH="1">
          <a:off x="13639800" y="1889760"/>
          <a:ext cx="449580" cy="708660"/>
          <a:chOff x="256" y="29"/>
          <a:chExt cx="60" cy="46"/>
        </a:xfrm>
      </xdr:grpSpPr>
      <xdr:sp macro="" textlink="">
        <xdr:nvSpPr>
          <xdr:cNvPr id="501" name="Freeform 5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02" name="Line 5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503" name="Group 502"/>
        <xdr:cNvGrpSpPr>
          <a:grpSpLocks/>
        </xdr:cNvGrpSpPr>
      </xdr:nvGrpSpPr>
      <xdr:grpSpPr bwMode="auto">
        <a:xfrm flipH="1">
          <a:off x="13639800" y="426720"/>
          <a:ext cx="449580" cy="708660"/>
          <a:chOff x="256" y="29"/>
          <a:chExt cx="60" cy="46"/>
        </a:xfrm>
      </xdr:grpSpPr>
      <xdr:sp macro="" textlink="">
        <xdr:nvSpPr>
          <xdr:cNvPr id="504" name="Freeform 5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05" name="Line 5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506" name="Group 505"/>
        <xdr:cNvGrpSpPr>
          <a:grpSpLocks/>
        </xdr:cNvGrpSpPr>
      </xdr:nvGrpSpPr>
      <xdr:grpSpPr bwMode="auto">
        <a:xfrm flipH="1">
          <a:off x="13639800" y="6461760"/>
          <a:ext cx="449580" cy="708660"/>
          <a:chOff x="256" y="29"/>
          <a:chExt cx="60" cy="46"/>
        </a:xfrm>
      </xdr:grpSpPr>
      <xdr:sp macro="" textlink="">
        <xdr:nvSpPr>
          <xdr:cNvPr id="507" name="Freeform 5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08" name="Line 5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509" name="Group 508"/>
        <xdr:cNvGrpSpPr>
          <a:grpSpLocks/>
        </xdr:cNvGrpSpPr>
      </xdr:nvGrpSpPr>
      <xdr:grpSpPr bwMode="auto">
        <a:xfrm flipH="1">
          <a:off x="13639800" y="4815840"/>
          <a:ext cx="449580" cy="708660"/>
          <a:chOff x="256" y="29"/>
          <a:chExt cx="60" cy="46"/>
        </a:xfrm>
      </xdr:grpSpPr>
      <xdr:sp macro="" textlink="">
        <xdr:nvSpPr>
          <xdr:cNvPr id="510" name="Freeform 5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11" name="Line 5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512" name="Group 511"/>
        <xdr:cNvGrpSpPr>
          <a:grpSpLocks/>
        </xdr:cNvGrpSpPr>
      </xdr:nvGrpSpPr>
      <xdr:grpSpPr bwMode="auto">
        <a:xfrm flipH="1">
          <a:off x="13639800" y="4815840"/>
          <a:ext cx="449580" cy="708660"/>
          <a:chOff x="256" y="29"/>
          <a:chExt cx="60" cy="46"/>
        </a:xfrm>
      </xdr:grpSpPr>
      <xdr:sp macro="" textlink="">
        <xdr:nvSpPr>
          <xdr:cNvPr id="513" name="Freeform 5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14" name="Line 5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515" name="Group 514"/>
        <xdr:cNvGrpSpPr>
          <a:grpSpLocks/>
        </xdr:cNvGrpSpPr>
      </xdr:nvGrpSpPr>
      <xdr:grpSpPr bwMode="auto">
        <a:xfrm flipH="1">
          <a:off x="13639800" y="3352800"/>
          <a:ext cx="449580" cy="708660"/>
          <a:chOff x="256" y="29"/>
          <a:chExt cx="60" cy="46"/>
        </a:xfrm>
      </xdr:grpSpPr>
      <xdr:sp macro="" textlink="">
        <xdr:nvSpPr>
          <xdr:cNvPr id="516" name="Freeform 5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17" name="Line 5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518" name="Group 517"/>
        <xdr:cNvGrpSpPr>
          <a:grpSpLocks/>
        </xdr:cNvGrpSpPr>
      </xdr:nvGrpSpPr>
      <xdr:grpSpPr bwMode="auto">
        <a:xfrm flipH="1">
          <a:off x="13639800" y="3352800"/>
          <a:ext cx="449580" cy="708660"/>
          <a:chOff x="256" y="29"/>
          <a:chExt cx="60" cy="46"/>
        </a:xfrm>
      </xdr:grpSpPr>
      <xdr:sp macro="" textlink="">
        <xdr:nvSpPr>
          <xdr:cNvPr id="519" name="Freeform 5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0" name="Line 5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521" name="Group 520"/>
        <xdr:cNvGrpSpPr>
          <a:grpSpLocks/>
        </xdr:cNvGrpSpPr>
      </xdr:nvGrpSpPr>
      <xdr:grpSpPr bwMode="auto">
        <a:xfrm flipH="1">
          <a:off x="13639800" y="1889760"/>
          <a:ext cx="449580" cy="708660"/>
          <a:chOff x="256" y="29"/>
          <a:chExt cx="60" cy="46"/>
        </a:xfrm>
      </xdr:grpSpPr>
      <xdr:sp macro="" textlink="">
        <xdr:nvSpPr>
          <xdr:cNvPr id="522" name="Freeform 5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3" name="Line 5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524" name="Group 523"/>
        <xdr:cNvGrpSpPr>
          <a:grpSpLocks/>
        </xdr:cNvGrpSpPr>
      </xdr:nvGrpSpPr>
      <xdr:grpSpPr bwMode="auto">
        <a:xfrm flipH="1">
          <a:off x="13639800" y="1889760"/>
          <a:ext cx="449580" cy="708660"/>
          <a:chOff x="256" y="29"/>
          <a:chExt cx="60" cy="46"/>
        </a:xfrm>
      </xdr:grpSpPr>
      <xdr:sp macro="" textlink="">
        <xdr:nvSpPr>
          <xdr:cNvPr id="525" name="Freeform 5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6" name="Line 5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527" name="Group 526"/>
        <xdr:cNvGrpSpPr>
          <a:grpSpLocks/>
        </xdr:cNvGrpSpPr>
      </xdr:nvGrpSpPr>
      <xdr:grpSpPr bwMode="auto">
        <a:xfrm>
          <a:off x="4038600" y="426720"/>
          <a:ext cx="449580" cy="708660"/>
          <a:chOff x="256" y="29"/>
          <a:chExt cx="60" cy="46"/>
        </a:xfrm>
      </xdr:grpSpPr>
      <xdr:sp macro="" textlink="">
        <xdr:nvSpPr>
          <xdr:cNvPr id="528" name="Freeform 5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9" name="Line 5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530" name="Group 529"/>
        <xdr:cNvGrpSpPr>
          <a:grpSpLocks/>
        </xdr:cNvGrpSpPr>
      </xdr:nvGrpSpPr>
      <xdr:grpSpPr bwMode="auto">
        <a:xfrm>
          <a:off x="4038600" y="1889760"/>
          <a:ext cx="449580" cy="708660"/>
          <a:chOff x="256" y="29"/>
          <a:chExt cx="60" cy="46"/>
        </a:xfrm>
      </xdr:grpSpPr>
      <xdr:sp macro="" textlink="">
        <xdr:nvSpPr>
          <xdr:cNvPr id="531" name="Freeform 5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32" name="Line 5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533" name="Group 532"/>
        <xdr:cNvGrpSpPr>
          <a:grpSpLocks/>
        </xdr:cNvGrpSpPr>
      </xdr:nvGrpSpPr>
      <xdr:grpSpPr bwMode="auto">
        <a:xfrm>
          <a:off x="4038600" y="3352800"/>
          <a:ext cx="449580" cy="708660"/>
          <a:chOff x="256" y="29"/>
          <a:chExt cx="60" cy="46"/>
        </a:xfrm>
      </xdr:grpSpPr>
      <xdr:sp macro="" textlink="">
        <xdr:nvSpPr>
          <xdr:cNvPr id="534" name="Freeform 5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35" name="Line 5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536" name="Group 535"/>
        <xdr:cNvGrpSpPr>
          <a:grpSpLocks/>
        </xdr:cNvGrpSpPr>
      </xdr:nvGrpSpPr>
      <xdr:grpSpPr bwMode="auto">
        <a:xfrm>
          <a:off x="4038600" y="4815840"/>
          <a:ext cx="449580" cy="708660"/>
          <a:chOff x="256" y="29"/>
          <a:chExt cx="60" cy="46"/>
        </a:xfrm>
      </xdr:grpSpPr>
      <xdr:sp macro="" textlink="">
        <xdr:nvSpPr>
          <xdr:cNvPr id="537" name="Freeform 5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38" name="Line 5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539" name="Group 538"/>
        <xdr:cNvGrpSpPr>
          <a:grpSpLocks/>
        </xdr:cNvGrpSpPr>
      </xdr:nvGrpSpPr>
      <xdr:grpSpPr bwMode="auto">
        <a:xfrm>
          <a:off x="5410200" y="777240"/>
          <a:ext cx="449580" cy="1455420"/>
          <a:chOff x="256" y="29"/>
          <a:chExt cx="60" cy="46"/>
        </a:xfrm>
      </xdr:grpSpPr>
      <xdr:sp macro="" textlink="">
        <xdr:nvSpPr>
          <xdr:cNvPr id="540" name="Freeform 5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41" name="Line 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542" name="Group 541"/>
        <xdr:cNvGrpSpPr>
          <a:grpSpLocks/>
        </xdr:cNvGrpSpPr>
      </xdr:nvGrpSpPr>
      <xdr:grpSpPr bwMode="auto">
        <a:xfrm>
          <a:off x="5410200" y="3703320"/>
          <a:ext cx="449580" cy="1455420"/>
          <a:chOff x="256" y="29"/>
          <a:chExt cx="60" cy="46"/>
        </a:xfrm>
      </xdr:grpSpPr>
      <xdr:sp macro="" textlink="">
        <xdr:nvSpPr>
          <xdr:cNvPr id="543" name="Freeform 5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44" name="Line 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545" name="Group 544"/>
        <xdr:cNvGrpSpPr>
          <a:grpSpLocks/>
        </xdr:cNvGrpSpPr>
      </xdr:nvGrpSpPr>
      <xdr:grpSpPr bwMode="auto">
        <a:xfrm>
          <a:off x="6781800" y="1508760"/>
          <a:ext cx="449580" cy="2918460"/>
          <a:chOff x="256" y="29"/>
          <a:chExt cx="60" cy="46"/>
        </a:xfrm>
      </xdr:grpSpPr>
      <xdr:sp macro="" textlink="">
        <xdr:nvSpPr>
          <xdr:cNvPr id="546" name="Freeform 5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47" name="Line 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548" name="Group 547"/>
        <xdr:cNvGrpSpPr>
          <a:grpSpLocks/>
        </xdr:cNvGrpSpPr>
      </xdr:nvGrpSpPr>
      <xdr:grpSpPr bwMode="auto">
        <a:xfrm>
          <a:off x="4038600" y="6461760"/>
          <a:ext cx="449580" cy="708660"/>
          <a:chOff x="256" y="29"/>
          <a:chExt cx="60" cy="46"/>
        </a:xfrm>
      </xdr:grpSpPr>
      <xdr:sp macro="" textlink="">
        <xdr:nvSpPr>
          <xdr:cNvPr id="549" name="Freeform 5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0" name="Line 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551" name="Group 550"/>
        <xdr:cNvGrpSpPr>
          <a:grpSpLocks/>
        </xdr:cNvGrpSpPr>
      </xdr:nvGrpSpPr>
      <xdr:grpSpPr bwMode="auto">
        <a:xfrm>
          <a:off x="4038600" y="7924800"/>
          <a:ext cx="449580" cy="708660"/>
          <a:chOff x="256" y="29"/>
          <a:chExt cx="60" cy="46"/>
        </a:xfrm>
      </xdr:grpSpPr>
      <xdr:sp macro="" textlink="">
        <xdr:nvSpPr>
          <xdr:cNvPr id="552" name="Freeform 5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3" name="Line 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554" name="Group 553"/>
        <xdr:cNvGrpSpPr>
          <a:grpSpLocks/>
        </xdr:cNvGrpSpPr>
      </xdr:nvGrpSpPr>
      <xdr:grpSpPr bwMode="auto">
        <a:xfrm>
          <a:off x="4038600" y="9387840"/>
          <a:ext cx="449580" cy="708660"/>
          <a:chOff x="256" y="29"/>
          <a:chExt cx="60" cy="46"/>
        </a:xfrm>
      </xdr:grpSpPr>
      <xdr:sp macro="" textlink="">
        <xdr:nvSpPr>
          <xdr:cNvPr id="555" name="Freeform 5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6" name="Line 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557" name="Group 556"/>
        <xdr:cNvGrpSpPr>
          <a:grpSpLocks/>
        </xdr:cNvGrpSpPr>
      </xdr:nvGrpSpPr>
      <xdr:grpSpPr bwMode="auto">
        <a:xfrm>
          <a:off x="4038600" y="10850880"/>
          <a:ext cx="449580" cy="708660"/>
          <a:chOff x="256" y="29"/>
          <a:chExt cx="60" cy="46"/>
        </a:xfrm>
      </xdr:grpSpPr>
      <xdr:sp macro="" textlink="">
        <xdr:nvSpPr>
          <xdr:cNvPr id="558" name="Freeform 5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9" name="Line 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560" name="Group 559"/>
        <xdr:cNvGrpSpPr>
          <a:grpSpLocks/>
        </xdr:cNvGrpSpPr>
      </xdr:nvGrpSpPr>
      <xdr:grpSpPr bwMode="auto">
        <a:xfrm>
          <a:off x="5410200" y="6812280"/>
          <a:ext cx="449580" cy="1455420"/>
          <a:chOff x="256" y="29"/>
          <a:chExt cx="60" cy="46"/>
        </a:xfrm>
      </xdr:grpSpPr>
      <xdr:sp macro="" textlink="">
        <xdr:nvSpPr>
          <xdr:cNvPr id="561" name="Freeform 5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62" name="Line 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563" name="Group 562"/>
        <xdr:cNvGrpSpPr>
          <a:grpSpLocks/>
        </xdr:cNvGrpSpPr>
      </xdr:nvGrpSpPr>
      <xdr:grpSpPr bwMode="auto">
        <a:xfrm>
          <a:off x="5410200" y="9738360"/>
          <a:ext cx="449580" cy="1455420"/>
          <a:chOff x="256" y="29"/>
          <a:chExt cx="60" cy="46"/>
        </a:xfrm>
      </xdr:grpSpPr>
      <xdr:sp macro="" textlink="">
        <xdr:nvSpPr>
          <xdr:cNvPr id="564" name="Freeform 5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65" name="Line 5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566" name="Group 565"/>
        <xdr:cNvGrpSpPr>
          <a:grpSpLocks/>
        </xdr:cNvGrpSpPr>
      </xdr:nvGrpSpPr>
      <xdr:grpSpPr bwMode="auto">
        <a:xfrm>
          <a:off x="6781800" y="7543800"/>
          <a:ext cx="449580" cy="2918460"/>
          <a:chOff x="256" y="29"/>
          <a:chExt cx="60" cy="46"/>
        </a:xfrm>
      </xdr:grpSpPr>
      <xdr:sp macro="" textlink="">
        <xdr:nvSpPr>
          <xdr:cNvPr id="567" name="Freeform 56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68" name="Line 5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569" name="Freeform 568"/>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570" name="Line 56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571" name="Line 57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572" name="Line 57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573" name="Freeform 572"/>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574" name="Line 57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575" name="Group 574"/>
        <xdr:cNvGrpSpPr>
          <a:grpSpLocks/>
        </xdr:cNvGrpSpPr>
      </xdr:nvGrpSpPr>
      <xdr:grpSpPr bwMode="auto">
        <a:xfrm flipH="1">
          <a:off x="10896600" y="7543800"/>
          <a:ext cx="449580" cy="2918460"/>
          <a:chOff x="256" y="29"/>
          <a:chExt cx="60" cy="46"/>
        </a:xfrm>
      </xdr:grpSpPr>
      <xdr:sp macro="" textlink="">
        <xdr:nvSpPr>
          <xdr:cNvPr id="576" name="Freeform 5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77" name="Line 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578" name="Group 577"/>
        <xdr:cNvGrpSpPr>
          <a:grpSpLocks/>
        </xdr:cNvGrpSpPr>
      </xdr:nvGrpSpPr>
      <xdr:grpSpPr bwMode="auto">
        <a:xfrm flipH="1">
          <a:off x="10896600" y="1508760"/>
          <a:ext cx="449580" cy="2918460"/>
          <a:chOff x="256" y="29"/>
          <a:chExt cx="60" cy="46"/>
        </a:xfrm>
      </xdr:grpSpPr>
      <xdr:sp macro="" textlink="">
        <xdr:nvSpPr>
          <xdr:cNvPr id="579" name="Freeform 5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0" name="Line 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581" name="Group 580"/>
        <xdr:cNvGrpSpPr>
          <a:grpSpLocks/>
        </xdr:cNvGrpSpPr>
      </xdr:nvGrpSpPr>
      <xdr:grpSpPr bwMode="auto">
        <a:xfrm flipH="1">
          <a:off x="12268200" y="9738360"/>
          <a:ext cx="449580" cy="1455420"/>
          <a:chOff x="256" y="29"/>
          <a:chExt cx="60" cy="46"/>
        </a:xfrm>
      </xdr:grpSpPr>
      <xdr:sp macro="" textlink="">
        <xdr:nvSpPr>
          <xdr:cNvPr id="582" name="Freeform 5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3" name="Line 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584" name="Group 583"/>
        <xdr:cNvGrpSpPr>
          <a:grpSpLocks/>
        </xdr:cNvGrpSpPr>
      </xdr:nvGrpSpPr>
      <xdr:grpSpPr bwMode="auto">
        <a:xfrm flipH="1">
          <a:off x="12268200" y="6812280"/>
          <a:ext cx="449580" cy="1455420"/>
          <a:chOff x="256" y="29"/>
          <a:chExt cx="60" cy="46"/>
        </a:xfrm>
      </xdr:grpSpPr>
      <xdr:sp macro="" textlink="">
        <xdr:nvSpPr>
          <xdr:cNvPr id="585" name="Freeform 5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6" name="Line 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587" name="Group 586"/>
        <xdr:cNvGrpSpPr>
          <a:grpSpLocks/>
        </xdr:cNvGrpSpPr>
      </xdr:nvGrpSpPr>
      <xdr:grpSpPr bwMode="auto">
        <a:xfrm flipH="1">
          <a:off x="12268200" y="3703320"/>
          <a:ext cx="449580" cy="1455420"/>
          <a:chOff x="256" y="29"/>
          <a:chExt cx="60" cy="46"/>
        </a:xfrm>
      </xdr:grpSpPr>
      <xdr:sp macro="" textlink="">
        <xdr:nvSpPr>
          <xdr:cNvPr id="588" name="Freeform 5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9" name="Line 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590" name="Group 589"/>
        <xdr:cNvGrpSpPr>
          <a:grpSpLocks/>
        </xdr:cNvGrpSpPr>
      </xdr:nvGrpSpPr>
      <xdr:grpSpPr bwMode="auto">
        <a:xfrm flipH="1">
          <a:off x="12268200" y="777240"/>
          <a:ext cx="449580" cy="1455420"/>
          <a:chOff x="256" y="29"/>
          <a:chExt cx="60" cy="46"/>
        </a:xfrm>
      </xdr:grpSpPr>
      <xdr:sp macro="" textlink="">
        <xdr:nvSpPr>
          <xdr:cNvPr id="591" name="Freeform 5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92" name="Line 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593" name="Group 592"/>
        <xdr:cNvGrpSpPr>
          <a:grpSpLocks/>
        </xdr:cNvGrpSpPr>
      </xdr:nvGrpSpPr>
      <xdr:grpSpPr bwMode="auto">
        <a:xfrm flipH="1">
          <a:off x="13639800" y="10850880"/>
          <a:ext cx="449580" cy="708660"/>
          <a:chOff x="256" y="29"/>
          <a:chExt cx="60" cy="46"/>
        </a:xfrm>
      </xdr:grpSpPr>
      <xdr:sp macro="" textlink="">
        <xdr:nvSpPr>
          <xdr:cNvPr id="594" name="Freeform 5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95" name="Line 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596" name="Group 595"/>
        <xdr:cNvGrpSpPr>
          <a:grpSpLocks/>
        </xdr:cNvGrpSpPr>
      </xdr:nvGrpSpPr>
      <xdr:grpSpPr bwMode="auto">
        <a:xfrm flipH="1">
          <a:off x="13639800" y="9387840"/>
          <a:ext cx="449580" cy="708660"/>
          <a:chOff x="256" y="29"/>
          <a:chExt cx="60" cy="46"/>
        </a:xfrm>
      </xdr:grpSpPr>
      <xdr:sp macro="" textlink="">
        <xdr:nvSpPr>
          <xdr:cNvPr id="597" name="Freeform 5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98" name="Line 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599" name="Group 598"/>
        <xdr:cNvGrpSpPr>
          <a:grpSpLocks/>
        </xdr:cNvGrpSpPr>
      </xdr:nvGrpSpPr>
      <xdr:grpSpPr bwMode="auto">
        <a:xfrm flipH="1">
          <a:off x="13639800" y="7924800"/>
          <a:ext cx="449580" cy="708660"/>
          <a:chOff x="256" y="29"/>
          <a:chExt cx="60" cy="46"/>
        </a:xfrm>
      </xdr:grpSpPr>
      <xdr:sp macro="" textlink="">
        <xdr:nvSpPr>
          <xdr:cNvPr id="600" name="Freeform 5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01" name="Line 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602" name="Group 601"/>
        <xdr:cNvGrpSpPr>
          <a:grpSpLocks/>
        </xdr:cNvGrpSpPr>
      </xdr:nvGrpSpPr>
      <xdr:grpSpPr bwMode="auto">
        <a:xfrm flipH="1">
          <a:off x="13639800" y="6461760"/>
          <a:ext cx="449580" cy="708660"/>
          <a:chOff x="256" y="29"/>
          <a:chExt cx="60" cy="46"/>
        </a:xfrm>
      </xdr:grpSpPr>
      <xdr:sp macro="" textlink="">
        <xdr:nvSpPr>
          <xdr:cNvPr id="603" name="Freeform 6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04" name="Line 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605" name="Group 604"/>
        <xdr:cNvGrpSpPr>
          <a:grpSpLocks/>
        </xdr:cNvGrpSpPr>
      </xdr:nvGrpSpPr>
      <xdr:grpSpPr bwMode="auto">
        <a:xfrm flipH="1">
          <a:off x="13639800" y="4815840"/>
          <a:ext cx="449580" cy="708660"/>
          <a:chOff x="256" y="29"/>
          <a:chExt cx="60" cy="46"/>
        </a:xfrm>
      </xdr:grpSpPr>
      <xdr:sp macro="" textlink="">
        <xdr:nvSpPr>
          <xdr:cNvPr id="606" name="Freeform 6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07" name="Line 6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608" name="Group 607"/>
        <xdr:cNvGrpSpPr>
          <a:grpSpLocks/>
        </xdr:cNvGrpSpPr>
      </xdr:nvGrpSpPr>
      <xdr:grpSpPr bwMode="auto">
        <a:xfrm flipH="1">
          <a:off x="13639800" y="3352800"/>
          <a:ext cx="449580" cy="708660"/>
          <a:chOff x="256" y="29"/>
          <a:chExt cx="60" cy="46"/>
        </a:xfrm>
      </xdr:grpSpPr>
      <xdr:sp macro="" textlink="">
        <xdr:nvSpPr>
          <xdr:cNvPr id="609" name="Freeform 6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0" name="Line 6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611" name="Group 610"/>
        <xdr:cNvGrpSpPr>
          <a:grpSpLocks/>
        </xdr:cNvGrpSpPr>
      </xdr:nvGrpSpPr>
      <xdr:grpSpPr bwMode="auto">
        <a:xfrm flipH="1">
          <a:off x="13639800" y="1889760"/>
          <a:ext cx="449580" cy="708660"/>
          <a:chOff x="256" y="29"/>
          <a:chExt cx="60" cy="46"/>
        </a:xfrm>
      </xdr:grpSpPr>
      <xdr:sp macro="" textlink="">
        <xdr:nvSpPr>
          <xdr:cNvPr id="612" name="Freeform 6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3" name="Line 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614" name="Group 613"/>
        <xdr:cNvGrpSpPr>
          <a:grpSpLocks/>
        </xdr:cNvGrpSpPr>
      </xdr:nvGrpSpPr>
      <xdr:grpSpPr bwMode="auto">
        <a:xfrm flipH="1">
          <a:off x="13639800" y="426720"/>
          <a:ext cx="449580" cy="708660"/>
          <a:chOff x="256" y="29"/>
          <a:chExt cx="60" cy="46"/>
        </a:xfrm>
      </xdr:grpSpPr>
      <xdr:sp macro="" textlink="">
        <xdr:nvSpPr>
          <xdr:cNvPr id="615" name="Freeform 6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6" name="Line 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617" name="Group 616"/>
        <xdr:cNvGrpSpPr>
          <a:grpSpLocks/>
        </xdr:cNvGrpSpPr>
      </xdr:nvGrpSpPr>
      <xdr:grpSpPr bwMode="auto">
        <a:xfrm flipH="1">
          <a:off x="13639800" y="6461760"/>
          <a:ext cx="449580" cy="708660"/>
          <a:chOff x="256" y="29"/>
          <a:chExt cx="60" cy="46"/>
        </a:xfrm>
      </xdr:grpSpPr>
      <xdr:sp macro="" textlink="">
        <xdr:nvSpPr>
          <xdr:cNvPr id="618" name="Freeform 6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9" name="Line 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620" name="Group 619"/>
        <xdr:cNvGrpSpPr>
          <a:grpSpLocks/>
        </xdr:cNvGrpSpPr>
      </xdr:nvGrpSpPr>
      <xdr:grpSpPr bwMode="auto">
        <a:xfrm flipH="1">
          <a:off x="13639800" y="4815840"/>
          <a:ext cx="449580" cy="708660"/>
          <a:chOff x="256" y="29"/>
          <a:chExt cx="60" cy="46"/>
        </a:xfrm>
      </xdr:grpSpPr>
      <xdr:sp macro="" textlink="">
        <xdr:nvSpPr>
          <xdr:cNvPr id="621" name="Freeform 6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22" name="Line 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623" name="Group 622"/>
        <xdr:cNvGrpSpPr>
          <a:grpSpLocks/>
        </xdr:cNvGrpSpPr>
      </xdr:nvGrpSpPr>
      <xdr:grpSpPr bwMode="auto">
        <a:xfrm flipH="1">
          <a:off x="13639800" y="4815840"/>
          <a:ext cx="449580" cy="708660"/>
          <a:chOff x="256" y="29"/>
          <a:chExt cx="60" cy="46"/>
        </a:xfrm>
      </xdr:grpSpPr>
      <xdr:sp macro="" textlink="">
        <xdr:nvSpPr>
          <xdr:cNvPr id="624" name="Freeform 6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25" name="Line 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626" name="Group 625"/>
        <xdr:cNvGrpSpPr>
          <a:grpSpLocks/>
        </xdr:cNvGrpSpPr>
      </xdr:nvGrpSpPr>
      <xdr:grpSpPr bwMode="auto">
        <a:xfrm flipH="1">
          <a:off x="13639800" y="3352800"/>
          <a:ext cx="449580" cy="708660"/>
          <a:chOff x="256" y="29"/>
          <a:chExt cx="60" cy="46"/>
        </a:xfrm>
      </xdr:grpSpPr>
      <xdr:sp macro="" textlink="">
        <xdr:nvSpPr>
          <xdr:cNvPr id="627" name="Freeform 6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28" name="Line 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629" name="Group 628"/>
        <xdr:cNvGrpSpPr>
          <a:grpSpLocks/>
        </xdr:cNvGrpSpPr>
      </xdr:nvGrpSpPr>
      <xdr:grpSpPr bwMode="auto">
        <a:xfrm flipH="1">
          <a:off x="13639800" y="3352800"/>
          <a:ext cx="449580" cy="708660"/>
          <a:chOff x="256" y="29"/>
          <a:chExt cx="60" cy="46"/>
        </a:xfrm>
      </xdr:grpSpPr>
      <xdr:sp macro="" textlink="">
        <xdr:nvSpPr>
          <xdr:cNvPr id="630" name="Freeform 6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31" name="Line 6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632" name="Group 631"/>
        <xdr:cNvGrpSpPr>
          <a:grpSpLocks/>
        </xdr:cNvGrpSpPr>
      </xdr:nvGrpSpPr>
      <xdr:grpSpPr bwMode="auto">
        <a:xfrm flipH="1">
          <a:off x="13639800" y="1889760"/>
          <a:ext cx="449580" cy="708660"/>
          <a:chOff x="256" y="29"/>
          <a:chExt cx="60" cy="46"/>
        </a:xfrm>
      </xdr:grpSpPr>
      <xdr:sp macro="" textlink="">
        <xdr:nvSpPr>
          <xdr:cNvPr id="633" name="Freeform 6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34" name="Line 6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635" name="Group 634"/>
        <xdr:cNvGrpSpPr>
          <a:grpSpLocks/>
        </xdr:cNvGrpSpPr>
      </xdr:nvGrpSpPr>
      <xdr:grpSpPr bwMode="auto">
        <a:xfrm flipH="1">
          <a:off x="13639800" y="1889760"/>
          <a:ext cx="449580" cy="708660"/>
          <a:chOff x="256" y="29"/>
          <a:chExt cx="60" cy="46"/>
        </a:xfrm>
      </xdr:grpSpPr>
      <xdr:sp macro="" textlink="">
        <xdr:nvSpPr>
          <xdr:cNvPr id="636" name="Freeform 6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37" name="Line 6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638" name="Group 637"/>
        <xdr:cNvGrpSpPr>
          <a:grpSpLocks/>
        </xdr:cNvGrpSpPr>
      </xdr:nvGrpSpPr>
      <xdr:grpSpPr bwMode="auto">
        <a:xfrm>
          <a:off x="5410200" y="777240"/>
          <a:ext cx="449580" cy="1455420"/>
          <a:chOff x="256" y="29"/>
          <a:chExt cx="60" cy="46"/>
        </a:xfrm>
      </xdr:grpSpPr>
      <xdr:sp macro="" textlink="">
        <xdr:nvSpPr>
          <xdr:cNvPr id="639" name="Freeform 6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0" name="Line 6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641" name="Group 640"/>
        <xdr:cNvGrpSpPr>
          <a:grpSpLocks/>
        </xdr:cNvGrpSpPr>
      </xdr:nvGrpSpPr>
      <xdr:grpSpPr bwMode="auto">
        <a:xfrm>
          <a:off x="5410200" y="3703320"/>
          <a:ext cx="449580" cy="1455420"/>
          <a:chOff x="256" y="29"/>
          <a:chExt cx="60" cy="46"/>
        </a:xfrm>
      </xdr:grpSpPr>
      <xdr:sp macro="" textlink="">
        <xdr:nvSpPr>
          <xdr:cNvPr id="642" name="Freeform 6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3" name="Line 6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644" name="Group 643"/>
        <xdr:cNvGrpSpPr>
          <a:grpSpLocks/>
        </xdr:cNvGrpSpPr>
      </xdr:nvGrpSpPr>
      <xdr:grpSpPr bwMode="auto">
        <a:xfrm>
          <a:off x="6781800" y="1508760"/>
          <a:ext cx="449580" cy="2918460"/>
          <a:chOff x="256" y="29"/>
          <a:chExt cx="60" cy="46"/>
        </a:xfrm>
      </xdr:grpSpPr>
      <xdr:sp macro="" textlink="">
        <xdr:nvSpPr>
          <xdr:cNvPr id="645" name="Freeform 6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6" name="Line 6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647" name="Group 646"/>
        <xdr:cNvGrpSpPr>
          <a:grpSpLocks/>
        </xdr:cNvGrpSpPr>
      </xdr:nvGrpSpPr>
      <xdr:grpSpPr bwMode="auto">
        <a:xfrm>
          <a:off x="5410200" y="6812280"/>
          <a:ext cx="449580" cy="1455420"/>
          <a:chOff x="256" y="29"/>
          <a:chExt cx="60" cy="46"/>
        </a:xfrm>
      </xdr:grpSpPr>
      <xdr:sp macro="" textlink="">
        <xdr:nvSpPr>
          <xdr:cNvPr id="648" name="Freeform 6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9" name="Line 6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650" name="Group 649"/>
        <xdr:cNvGrpSpPr>
          <a:grpSpLocks/>
        </xdr:cNvGrpSpPr>
      </xdr:nvGrpSpPr>
      <xdr:grpSpPr bwMode="auto">
        <a:xfrm>
          <a:off x="5410200" y="9738360"/>
          <a:ext cx="449580" cy="1455420"/>
          <a:chOff x="256" y="29"/>
          <a:chExt cx="60" cy="46"/>
        </a:xfrm>
      </xdr:grpSpPr>
      <xdr:sp macro="" textlink="">
        <xdr:nvSpPr>
          <xdr:cNvPr id="651" name="Freeform 6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52" name="Line 6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653" name="Group 652"/>
        <xdr:cNvGrpSpPr>
          <a:grpSpLocks/>
        </xdr:cNvGrpSpPr>
      </xdr:nvGrpSpPr>
      <xdr:grpSpPr bwMode="auto">
        <a:xfrm>
          <a:off x="6781800" y="7543800"/>
          <a:ext cx="449580" cy="2918460"/>
          <a:chOff x="256" y="29"/>
          <a:chExt cx="60" cy="46"/>
        </a:xfrm>
      </xdr:grpSpPr>
      <xdr:sp macro="" textlink="">
        <xdr:nvSpPr>
          <xdr:cNvPr id="654" name="Freeform 6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55" name="Line 6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656" name="Freeform 655"/>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657" name="Line 65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658" name="Line 65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659" name="Line 65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660" name="Freeform 659"/>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661" name="Line 66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662" name="Group 661"/>
        <xdr:cNvGrpSpPr>
          <a:grpSpLocks/>
        </xdr:cNvGrpSpPr>
      </xdr:nvGrpSpPr>
      <xdr:grpSpPr bwMode="auto">
        <a:xfrm flipH="1">
          <a:off x="10896600" y="7543800"/>
          <a:ext cx="449580" cy="2918460"/>
          <a:chOff x="256" y="29"/>
          <a:chExt cx="60" cy="46"/>
        </a:xfrm>
      </xdr:grpSpPr>
      <xdr:sp macro="" textlink="">
        <xdr:nvSpPr>
          <xdr:cNvPr id="663" name="Freeform 6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64" name="Line 6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665" name="Group 664"/>
        <xdr:cNvGrpSpPr>
          <a:grpSpLocks/>
        </xdr:cNvGrpSpPr>
      </xdr:nvGrpSpPr>
      <xdr:grpSpPr bwMode="auto">
        <a:xfrm flipH="1">
          <a:off x="10896600" y="1508760"/>
          <a:ext cx="449580" cy="2918460"/>
          <a:chOff x="256" y="29"/>
          <a:chExt cx="60" cy="46"/>
        </a:xfrm>
      </xdr:grpSpPr>
      <xdr:sp macro="" textlink="">
        <xdr:nvSpPr>
          <xdr:cNvPr id="666" name="Freeform 6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67" name="Line 6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668" name="Group 667"/>
        <xdr:cNvGrpSpPr>
          <a:grpSpLocks/>
        </xdr:cNvGrpSpPr>
      </xdr:nvGrpSpPr>
      <xdr:grpSpPr bwMode="auto">
        <a:xfrm flipH="1">
          <a:off x="12268200" y="9738360"/>
          <a:ext cx="449580" cy="1455420"/>
          <a:chOff x="256" y="29"/>
          <a:chExt cx="60" cy="46"/>
        </a:xfrm>
      </xdr:grpSpPr>
      <xdr:sp macro="" textlink="">
        <xdr:nvSpPr>
          <xdr:cNvPr id="669" name="Freeform 6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0" name="Line 6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671" name="Group 670"/>
        <xdr:cNvGrpSpPr>
          <a:grpSpLocks/>
        </xdr:cNvGrpSpPr>
      </xdr:nvGrpSpPr>
      <xdr:grpSpPr bwMode="auto">
        <a:xfrm flipH="1">
          <a:off x="12268200" y="6812280"/>
          <a:ext cx="449580" cy="1455420"/>
          <a:chOff x="256" y="29"/>
          <a:chExt cx="60" cy="46"/>
        </a:xfrm>
      </xdr:grpSpPr>
      <xdr:sp macro="" textlink="">
        <xdr:nvSpPr>
          <xdr:cNvPr id="672" name="Freeform 6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3" name="Line 6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674" name="Group 673"/>
        <xdr:cNvGrpSpPr>
          <a:grpSpLocks/>
        </xdr:cNvGrpSpPr>
      </xdr:nvGrpSpPr>
      <xdr:grpSpPr bwMode="auto">
        <a:xfrm flipH="1">
          <a:off x="12268200" y="3703320"/>
          <a:ext cx="449580" cy="1455420"/>
          <a:chOff x="256" y="29"/>
          <a:chExt cx="60" cy="46"/>
        </a:xfrm>
      </xdr:grpSpPr>
      <xdr:sp macro="" textlink="">
        <xdr:nvSpPr>
          <xdr:cNvPr id="675" name="Freeform 6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6" name="Line 6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677" name="Group 676"/>
        <xdr:cNvGrpSpPr>
          <a:grpSpLocks/>
        </xdr:cNvGrpSpPr>
      </xdr:nvGrpSpPr>
      <xdr:grpSpPr bwMode="auto">
        <a:xfrm flipH="1">
          <a:off x="12268200" y="777240"/>
          <a:ext cx="449580" cy="1455420"/>
          <a:chOff x="256" y="29"/>
          <a:chExt cx="60" cy="46"/>
        </a:xfrm>
      </xdr:grpSpPr>
      <xdr:sp macro="" textlink="">
        <xdr:nvSpPr>
          <xdr:cNvPr id="678" name="Freeform 6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9" name="Line 6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680" name="Group 679"/>
        <xdr:cNvGrpSpPr>
          <a:grpSpLocks/>
        </xdr:cNvGrpSpPr>
      </xdr:nvGrpSpPr>
      <xdr:grpSpPr bwMode="auto">
        <a:xfrm>
          <a:off x="5410200" y="777240"/>
          <a:ext cx="449580" cy="1455420"/>
          <a:chOff x="256" y="29"/>
          <a:chExt cx="60" cy="46"/>
        </a:xfrm>
      </xdr:grpSpPr>
      <xdr:sp macro="" textlink="">
        <xdr:nvSpPr>
          <xdr:cNvPr id="681" name="Freeform 6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82" name="Line 6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683" name="Group 682"/>
        <xdr:cNvGrpSpPr>
          <a:grpSpLocks/>
        </xdr:cNvGrpSpPr>
      </xdr:nvGrpSpPr>
      <xdr:grpSpPr bwMode="auto">
        <a:xfrm>
          <a:off x="5410200" y="3703320"/>
          <a:ext cx="449580" cy="1455420"/>
          <a:chOff x="256" y="29"/>
          <a:chExt cx="60" cy="46"/>
        </a:xfrm>
      </xdr:grpSpPr>
      <xdr:sp macro="" textlink="">
        <xdr:nvSpPr>
          <xdr:cNvPr id="684" name="Freeform 6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85" name="Line 6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686" name="Group 685"/>
        <xdr:cNvGrpSpPr>
          <a:grpSpLocks/>
        </xdr:cNvGrpSpPr>
      </xdr:nvGrpSpPr>
      <xdr:grpSpPr bwMode="auto">
        <a:xfrm>
          <a:off x="6781800" y="1508760"/>
          <a:ext cx="449580" cy="2918460"/>
          <a:chOff x="256" y="29"/>
          <a:chExt cx="60" cy="46"/>
        </a:xfrm>
      </xdr:grpSpPr>
      <xdr:sp macro="" textlink="">
        <xdr:nvSpPr>
          <xdr:cNvPr id="687" name="Freeform 6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88" name="Line 6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689" name="Group 688"/>
        <xdr:cNvGrpSpPr>
          <a:grpSpLocks/>
        </xdr:cNvGrpSpPr>
      </xdr:nvGrpSpPr>
      <xdr:grpSpPr bwMode="auto">
        <a:xfrm>
          <a:off x="5410200" y="6812280"/>
          <a:ext cx="449580" cy="1455420"/>
          <a:chOff x="256" y="29"/>
          <a:chExt cx="60" cy="46"/>
        </a:xfrm>
      </xdr:grpSpPr>
      <xdr:sp macro="" textlink="">
        <xdr:nvSpPr>
          <xdr:cNvPr id="690" name="Freeform 6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91" name="Line 6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692" name="Group 691"/>
        <xdr:cNvGrpSpPr>
          <a:grpSpLocks/>
        </xdr:cNvGrpSpPr>
      </xdr:nvGrpSpPr>
      <xdr:grpSpPr bwMode="auto">
        <a:xfrm>
          <a:off x="5410200" y="9738360"/>
          <a:ext cx="449580" cy="1455420"/>
          <a:chOff x="256" y="29"/>
          <a:chExt cx="60" cy="46"/>
        </a:xfrm>
      </xdr:grpSpPr>
      <xdr:sp macro="" textlink="">
        <xdr:nvSpPr>
          <xdr:cNvPr id="693" name="Freeform 6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94" name="Line 6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695" name="Group 694"/>
        <xdr:cNvGrpSpPr>
          <a:grpSpLocks/>
        </xdr:cNvGrpSpPr>
      </xdr:nvGrpSpPr>
      <xdr:grpSpPr bwMode="auto">
        <a:xfrm>
          <a:off x="6781800" y="7543800"/>
          <a:ext cx="449580" cy="2918460"/>
          <a:chOff x="256" y="29"/>
          <a:chExt cx="60" cy="46"/>
        </a:xfrm>
      </xdr:grpSpPr>
      <xdr:sp macro="" textlink="">
        <xdr:nvSpPr>
          <xdr:cNvPr id="696" name="Freeform 6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97" name="Line 6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698" name="Freeform 697"/>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699" name="Line 69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700" name="Line 69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701" name="Line 70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702" name="Freeform 701"/>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703" name="Line 70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704" name="Group 703"/>
        <xdr:cNvGrpSpPr>
          <a:grpSpLocks/>
        </xdr:cNvGrpSpPr>
      </xdr:nvGrpSpPr>
      <xdr:grpSpPr bwMode="auto">
        <a:xfrm flipH="1">
          <a:off x="10896600" y="7543800"/>
          <a:ext cx="449580" cy="2918460"/>
          <a:chOff x="256" y="29"/>
          <a:chExt cx="60" cy="46"/>
        </a:xfrm>
      </xdr:grpSpPr>
      <xdr:sp macro="" textlink="">
        <xdr:nvSpPr>
          <xdr:cNvPr id="705" name="Freeform 7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06" name="Line 7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707" name="Group 706"/>
        <xdr:cNvGrpSpPr>
          <a:grpSpLocks/>
        </xdr:cNvGrpSpPr>
      </xdr:nvGrpSpPr>
      <xdr:grpSpPr bwMode="auto">
        <a:xfrm flipH="1">
          <a:off x="10896600" y="1508760"/>
          <a:ext cx="449580" cy="2918460"/>
          <a:chOff x="256" y="29"/>
          <a:chExt cx="60" cy="46"/>
        </a:xfrm>
      </xdr:grpSpPr>
      <xdr:sp macro="" textlink="">
        <xdr:nvSpPr>
          <xdr:cNvPr id="708" name="Freeform 7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09" name="Line 7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710" name="Group 709"/>
        <xdr:cNvGrpSpPr>
          <a:grpSpLocks/>
        </xdr:cNvGrpSpPr>
      </xdr:nvGrpSpPr>
      <xdr:grpSpPr bwMode="auto">
        <a:xfrm flipH="1">
          <a:off x="12268200" y="9738360"/>
          <a:ext cx="449580" cy="1455420"/>
          <a:chOff x="256" y="29"/>
          <a:chExt cx="60" cy="46"/>
        </a:xfrm>
      </xdr:grpSpPr>
      <xdr:sp macro="" textlink="">
        <xdr:nvSpPr>
          <xdr:cNvPr id="711" name="Freeform 7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12" name="Line 7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713" name="Group 712"/>
        <xdr:cNvGrpSpPr>
          <a:grpSpLocks/>
        </xdr:cNvGrpSpPr>
      </xdr:nvGrpSpPr>
      <xdr:grpSpPr bwMode="auto">
        <a:xfrm flipH="1">
          <a:off x="12268200" y="6812280"/>
          <a:ext cx="449580" cy="1455420"/>
          <a:chOff x="256" y="29"/>
          <a:chExt cx="60" cy="46"/>
        </a:xfrm>
      </xdr:grpSpPr>
      <xdr:sp macro="" textlink="">
        <xdr:nvSpPr>
          <xdr:cNvPr id="714" name="Freeform 7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15" name="Line 7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716" name="Group 715"/>
        <xdr:cNvGrpSpPr>
          <a:grpSpLocks/>
        </xdr:cNvGrpSpPr>
      </xdr:nvGrpSpPr>
      <xdr:grpSpPr bwMode="auto">
        <a:xfrm flipH="1">
          <a:off x="12268200" y="3703320"/>
          <a:ext cx="449580" cy="1455420"/>
          <a:chOff x="256" y="29"/>
          <a:chExt cx="60" cy="46"/>
        </a:xfrm>
      </xdr:grpSpPr>
      <xdr:sp macro="" textlink="">
        <xdr:nvSpPr>
          <xdr:cNvPr id="717" name="Freeform 7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18" name="Line 7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719" name="Group 718"/>
        <xdr:cNvGrpSpPr>
          <a:grpSpLocks/>
        </xdr:cNvGrpSpPr>
      </xdr:nvGrpSpPr>
      <xdr:grpSpPr bwMode="auto">
        <a:xfrm flipH="1">
          <a:off x="12268200" y="777240"/>
          <a:ext cx="449580" cy="1455420"/>
          <a:chOff x="256" y="29"/>
          <a:chExt cx="60" cy="46"/>
        </a:xfrm>
      </xdr:grpSpPr>
      <xdr:sp macro="" textlink="">
        <xdr:nvSpPr>
          <xdr:cNvPr id="720" name="Freeform 7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21" name="Line 7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722" name="Group 721"/>
        <xdr:cNvGrpSpPr>
          <a:grpSpLocks/>
        </xdr:cNvGrpSpPr>
      </xdr:nvGrpSpPr>
      <xdr:grpSpPr bwMode="auto">
        <a:xfrm>
          <a:off x="5410200" y="777240"/>
          <a:ext cx="449580" cy="1455420"/>
          <a:chOff x="256" y="29"/>
          <a:chExt cx="60" cy="46"/>
        </a:xfrm>
      </xdr:grpSpPr>
      <xdr:sp macro="" textlink="">
        <xdr:nvSpPr>
          <xdr:cNvPr id="723" name="Freeform 7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24" name="Line 7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725" name="Group 724"/>
        <xdr:cNvGrpSpPr>
          <a:grpSpLocks/>
        </xdr:cNvGrpSpPr>
      </xdr:nvGrpSpPr>
      <xdr:grpSpPr bwMode="auto">
        <a:xfrm>
          <a:off x="5410200" y="3703320"/>
          <a:ext cx="449580" cy="1455420"/>
          <a:chOff x="256" y="29"/>
          <a:chExt cx="60" cy="46"/>
        </a:xfrm>
      </xdr:grpSpPr>
      <xdr:sp macro="" textlink="">
        <xdr:nvSpPr>
          <xdr:cNvPr id="726" name="Freeform 7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27" name="Line 7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728" name="Group 727"/>
        <xdr:cNvGrpSpPr>
          <a:grpSpLocks/>
        </xdr:cNvGrpSpPr>
      </xdr:nvGrpSpPr>
      <xdr:grpSpPr bwMode="auto">
        <a:xfrm>
          <a:off x="6781800" y="1508760"/>
          <a:ext cx="449580" cy="2918460"/>
          <a:chOff x="256" y="29"/>
          <a:chExt cx="60" cy="46"/>
        </a:xfrm>
      </xdr:grpSpPr>
      <xdr:sp macro="" textlink="">
        <xdr:nvSpPr>
          <xdr:cNvPr id="729" name="Freeform 7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0" name="Line 7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731" name="Group 730"/>
        <xdr:cNvGrpSpPr>
          <a:grpSpLocks/>
        </xdr:cNvGrpSpPr>
      </xdr:nvGrpSpPr>
      <xdr:grpSpPr bwMode="auto">
        <a:xfrm>
          <a:off x="5410200" y="6812280"/>
          <a:ext cx="449580" cy="1455420"/>
          <a:chOff x="256" y="29"/>
          <a:chExt cx="60" cy="46"/>
        </a:xfrm>
      </xdr:grpSpPr>
      <xdr:sp macro="" textlink="">
        <xdr:nvSpPr>
          <xdr:cNvPr id="732" name="Freeform 7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3" name="Line 7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734" name="Group 733"/>
        <xdr:cNvGrpSpPr>
          <a:grpSpLocks/>
        </xdr:cNvGrpSpPr>
      </xdr:nvGrpSpPr>
      <xdr:grpSpPr bwMode="auto">
        <a:xfrm>
          <a:off x="5410200" y="9738360"/>
          <a:ext cx="449580" cy="1455420"/>
          <a:chOff x="256" y="29"/>
          <a:chExt cx="60" cy="46"/>
        </a:xfrm>
      </xdr:grpSpPr>
      <xdr:sp macro="" textlink="">
        <xdr:nvSpPr>
          <xdr:cNvPr id="735" name="Freeform 7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6" name="Line 7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737" name="Group 736"/>
        <xdr:cNvGrpSpPr>
          <a:grpSpLocks/>
        </xdr:cNvGrpSpPr>
      </xdr:nvGrpSpPr>
      <xdr:grpSpPr bwMode="auto">
        <a:xfrm>
          <a:off x="6781800" y="7543800"/>
          <a:ext cx="449580" cy="2918460"/>
          <a:chOff x="256" y="29"/>
          <a:chExt cx="60" cy="46"/>
        </a:xfrm>
      </xdr:grpSpPr>
      <xdr:sp macro="" textlink="">
        <xdr:nvSpPr>
          <xdr:cNvPr id="738" name="Freeform 7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9" name="Line 7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740" name="Freeform 739"/>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741" name="Line 740"/>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742" name="Line 741"/>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743" name="Line 742"/>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744" name="Freeform 743"/>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745" name="Line 744"/>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746" name="Group 745"/>
        <xdr:cNvGrpSpPr>
          <a:grpSpLocks/>
        </xdr:cNvGrpSpPr>
      </xdr:nvGrpSpPr>
      <xdr:grpSpPr bwMode="auto">
        <a:xfrm flipH="1">
          <a:off x="10896600" y="7543800"/>
          <a:ext cx="449580" cy="2918460"/>
          <a:chOff x="256" y="29"/>
          <a:chExt cx="60" cy="46"/>
        </a:xfrm>
      </xdr:grpSpPr>
      <xdr:sp macro="" textlink="">
        <xdr:nvSpPr>
          <xdr:cNvPr id="747" name="Freeform 7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48" name="Line 7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749" name="Group 748"/>
        <xdr:cNvGrpSpPr>
          <a:grpSpLocks/>
        </xdr:cNvGrpSpPr>
      </xdr:nvGrpSpPr>
      <xdr:grpSpPr bwMode="auto">
        <a:xfrm flipH="1">
          <a:off x="10896600" y="1508760"/>
          <a:ext cx="449580" cy="2918460"/>
          <a:chOff x="256" y="29"/>
          <a:chExt cx="60" cy="46"/>
        </a:xfrm>
      </xdr:grpSpPr>
      <xdr:sp macro="" textlink="">
        <xdr:nvSpPr>
          <xdr:cNvPr id="750" name="Freeform 7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51" name="Line 7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752" name="Group 751"/>
        <xdr:cNvGrpSpPr>
          <a:grpSpLocks/>
        </xdr:cNvGrpSpPr>
      </xdr:nvGrpSpPr>
      <xdr:grpSpPr bwMode="auto">
        <a:xfrm flipH="1">
          <a:off x="12268200" y="9738360"/>
          <a:ext cx="449580" cy="1455420"/>
          <a:chOff x="256" y="29"/>
          <a:chExt cx="60" cy="46"/>
        </a:xfrm>
      </xdr:grpSpPr>
      <xdr:sp macro="" textlink="">
        <xdr:nvSpPr>
          <xdr:cNvPr id="753" name="Freeform 7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54" name="Line 7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755" name="Group 754"/>
        <xdr:cNvGrpSpPr>
          <a:grpSpLocks/>
        </xdr:cNvGrpSpPr>
      </xdr:nvGrpSpPr>
      <xdr:grpSpPr bwMode="auto">
        <a:xfrm flipH="1">
          <a:off x="12268200" y="6812280"/>
          <a:ext cx="449580" cy="1455420"/>
          <a:chOff x="256" y="29"/>
          <a:chExt cx="60" cy="46"/>
        </a:xfrm>
      </xdr:grpSpPr>
      <xdr:sp macro="" textlink="">
        <xdr:nvSpPr>
          <xdr:cNvPr id="756" name="Freeform 7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57" name="Line 7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758" name="Group 757"/>
        <xdr:cNvGrpSpPr>
          <a:grpSpLocks/>
        </xdr:cNvGrpSpPr>
      </xdr:nvGrpSpPr>
      <xdr:grpSpPr bwMode="auto">
        <a:xfrm flipH="1">
          <a:off x="12268200" y="3703320"/>
          <a:ext cx="449580" cy="1455420"/>
          <a:chOff x="256" y="29"/>
          <a:chExt cx="60" cy="46"/>
        </a:xfrm>
      </xdr:grpSpPr>
      <xdr:sp macro="" textlink="">
        <xdr:nvSpPr>
          <xdr:cNvPr id="759" name="Freeform 75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0" name="Line 7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761" name="Group 760"/>
        <xdr:cNvGrpSpPr>
          <a:grpSpLocks/>
        </xdr:cNvGrpSpPr>
      </xdr:nvGrpSpPr>
      <xdr:grpSpPr bwMode="auto">
        <a:xfrm flipH="1">
          <a:off x="12268200" y="777240"/>
          <a:ext cx="449580" cy="1455420"/>
          <a:chOff x="256" y="29"/>
          <a:chExt cx="60" cy="46"/>
        </a:xfrm>
      </xdr:grpSpPr>
      <xdr:sp macro="" textlink="">
        <xdr:nvSpPr>
          <xdr:cNvPr id="762" name="Freeform 7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3" name="Line 7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764" name="Group 763"/>
        <xdr:cNvGrpSpPr>
          <a:grpSpLocks/>
        </xdr:cNvGrpSpPr>
      </xdr:nvGrpSpPr>
      <xdr:grpSpPr bwMode="auto">
        <a:xfrm>
          <a:off x="5410200" y="777240"/>
          <a:ext cx="449580" cy="1455420"/>
          <a:chOff x="256" y="29"/>
          <a:chExt cx="60" cy="46"/>
        </a:xfrm>
      </xdr:grpSpPr>
      <xdr:sp macro="" textlink="">
        <xdr:nvSpPr>
          <xdr:cNvPr id="765" name="Freeform 7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6" name="Line 7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767" name="Group 766"/>
        <xdr:cNvGrpSpPr>
          <a:grpSpLocks/>
        </xdr:cNvGrpSpPr>
      </xdr:nvGrpSpPr>
      <xdr:grpSpPr bwMode="auto">
        <a:xfrm>
          <a:off x="5410200" y="3703320"/>
          <a:ext cx="449580" cy="1455420"/>
          <a:chOff x="256" y="29"/>
          <a:chExt cx="60" cy="46"/>
        </a:xfrm>
      </xdr:grpSpPr>
      <xdr:sp macro="" textlink="">
        <xdr:nvSpPr>
          <xdr:cNvPr id="768" name="Freeform 7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9" name="Line 7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770" name="Group 769"/>
        <xdr:cNvGrpSpPr>
          <a:grpSpLocks/>
        </xdr:cNvGrpSpPr>
      </xdr:nvGrpSpPr>
      <xdr:grpSpPr bwMode="auto">
        <a:xfrm>
          <a:off x="6781800" y="1508760"/>
          <a:ext cx="449580" cy="2918460"/>
          <a:chOff x="256" y="29"/>
          <a:chExt cx="60" cy="46"/>
        </a:xfrm>
      </xdr:grpSpPr>
      <xdr:sp macro="" textlink="">
        <xdr:nvSpPr>
          <xdr:cNvPr id="771" name="Freeform 7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72" name="Line 7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773" name="Group 772"/>
        <xdr:cNvGrpSpPr>
          <a:grpSpLocks/>
        </xdr:cNvGrpSpPr>
      </xdr:nvGrpSpPr>
      <xdr:grpSpPr bwMode="auto">
        <a:xfrm>
          <a:off x="5410200" y="6812280"/>
          <a:ext cx="449580" cy="1455420"/>
          <a:chOff x="256" y="29"/>
          <a:chExt cx="60" cy="46"/>
        </a:xfrm>
      </xdr:grpSpPr>
      <xdr:sp macro="" textlink="">
        <xdr:nvSpPr>
          <xdr:cNvPr id="774" name="Freeform 7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75" name="Line 7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776" name="Group 775"/>
        <xdr:cNvGrpSpPr>
          <a:grpSpLocks/>
        </xdr:cNvGrpSpPr>
      </xdr:nvGrpSpPr>
      <xdr:grpSpPr bwMode="auto">
        <a:xfrm>
          <a:off x="5410200" y="9738360"/>
          <a:ext cx="449580" cy="1455420"/>
          <a:chOff x="256" y="29"/>
          <a:chExt cx="60" cy="46"/>
        </a:xfrm>
      </xdr:grpSpPr>
      <xdr:sp macro="" textlink="">
        <xdr:nvSpPr>
          <xdr:cNvPr id="777" name="Freeform 7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78" name="Line 7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779" name="Group 778"/>
        <xdr:cNvGrpSpPr>
          <a:grpSpLocks/>
        </xdr:cNvGrpSpPr>
      </xdr:nvGrpSpPr>
      <xdr:grpSpPr bwMode="auto">
        <a:xfrm>
          <a:off x="6781800" y="7543800"/>
          <a:ext cx="449580" cy="2918460"/>
          <a:chOff x="256" y="29"/>
          <a:chExt cx="60" cy="46"/>
        </a:xfrm>
      </xdr:grpSpPr>
      <xdr:sp macro="" textlink="">
        <xdr:nvSpPr>
          <xdr:cNvPr id="780" name="Freeform 7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81" name="Line 7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782" name="Freeform 781"/>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783" name="Line 78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784" name="Line 78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785" name="Line 78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786" name="Freeform 785"/>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787" name="Line 78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788" name="Group 787"/>
        <xdr:cNvGrpSpPr>
          <a:grpSpLocks/>
        </xdr:cNvGrpSpPr>
      </xdr:nvGrpSpPr>
      <xdr:grpSpPr bwMode="auto">
        <a:xfrm flipH="1">
          <a:off x="10896600" y="7543800"/>
          <a:ext cx="449580" cy="2918460"/>
          <a:chOff x="256" y="29"/>
          <a:chExt cx="60" cy="46"/>
        </a:xfrm>
      </xdr:grpSpPr>
      <xdr:sp macro="" textlink="">
        <xdr:nvSpPr>
          <xdr:cNvPr id="789" name="Freeform 7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0" name="Line 7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791" name="Group 790"/>
        <xdr:cNvGrpSpPr>
          <a:grpSpLocks/>
        </xdr:cNvGrpSpPr>
      </xdr:nvGrpSpPr>
      <xdr:grpSpPr bwMode="auto">
        <a:xfrm flipH="1">
          <a:off x="10896600" y="1508760"/>
          <a:ext cx="449580" cy="2918460"/>
          <a:chOff x="256" y="29"/>
          <a:chExt cx="60" cy="46"/>
        </a:xfrm>
      </xdr:grpSpPr>
      <xdr:sp macro="" textlink="">
        <xdr:nvSpPr>
          <xdr:cNvPr id="792" name="Freeform 7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3" name="Line 7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794" name="Group 793"/>
        <xdr:cNvGrpSpPr>
          <a:grpSpLocks/>
        </xdr:cNvGrpSpPr>
      </xdr:nvGrpSpPr>
      <xdr:grpSpPr bwMode="auto">
        <a:xfrm flipH="1">
          <a:off x="12268200" y="9738360"/>
          <a:ext cx="449580" cy="1455420"/>
          <a:chOff x="256" y="29"/>
          <a:chExt cx="60" cy="46"/>
        </a:xfrm>
      </xdr:grpSpPr>
      <xdr:sp macro="" textlink="">
        <xdr:nvSpPr>
          <xdr:cNvPr id="795" name="Freeform 7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6" name="Line 7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797" name="Group 796"/>
        <xdr:cNvGrpSpPr>
          <a:grpSpLocks/>
        </xdr:cNvGrpSpPr>
      </xdr:nvGrpSpPr>
      <xdr:grpSpPr bwMode="auto">
        <a:xfrm flipH="1">
          <a:off x="12268200" y="6812280"/>
          <a:ext cx="449580" cy="1455420"/>
          <a:chOff x="256" y="29"/>
          <a:chExt cx="60" cy="46"/>
        </a:xfrm>
      </xdr:grpSpPr>
      <xdr:sp macro="" textlink="">
        <xdr:nvSpPr>
          <xdr:cNvPr id="798" name="Freeform 7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9" name="Line 7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800" name="Group 799"/>
        <xdr:cNvGrpSpPr>
          <a:grpSpLocks/>
        </xdr:cNvGrpSpPr>
      </xdr:nvGrpSpPr>
      <xdr:grpSpPr bwMode="auto">
        <a:xfrm flipH="1">
          <a:off x="12268200" y="3703320"/>
          <a:ext cx="449580" cy="1455420"/>
          <a:chOff x="256" y="29"/>
          <a:chExt cx="60" cy="46"/>
        </a:xfrm>
      </xdr:grpSpPr>
      <xdr:sp macro="" textlink="">
        <xdr:nvSpPr>
          <xdr:cNvPr id="801" name="Freeform 8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02" name="Line 8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803" name="Group 802"/>
        <xdr:cNvGrpSpPr>
          <a:grpSpLocks/>
        </xdr:cNvGrpSpPr>
      </xdr:nvGrpSpPr>
      <xdr:grpSpPr bwMode="auto">
        <a:xfrm flipH="1">
          <a:off x="12268200" y="777240"/>
          <a:ext cx="449580" cy="1455420"/>
          <a:chOff x="256" y="29"/>
          <a:chExt cx="60" cy="46"/>
        </a:xfrm>
      </xdr:grpSpPr>
      <xdr:sp macro="" textlink="">
        <xdr:nvSpPr>
          <xdr:cNvPr id="804" name="Freeform 8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05" name="Line 8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806" name="Line 80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07" name="Line 80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08" name="Freeform 807"/>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09" name="Line 80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10" name="Group 809"/>
        <xdr:cNvGrpSpPr>
          <a:grpSpLocks/>
        </xdr:cNvGrpSpPr>
      </xdr:nvGrpSpPr>
      <xdr:grpSpPr bwMode="auto">
        <a:xfrm flipH="1">
          <a:off x="10896600" y="7543800"/>
          <a:ext cx="449580" cy="2918460"/>
          <a:chOff x="256" y="29"/>
          <a:chExt cx="60" cy="46"/>
        </a:xfrm>
      </xdr:grpSpPr>
      <xdr:sp macro="" textlink="">
        <xdr:nvSpPr>
          <xdr:cNvPr id="811" name="Freeform 8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12" name="Line 8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13" name="Group 812"/>
        <xdr:cNvGrpSpPr>
          <a:grpSpLocks/>
        </xdr:cNvGrpSpPr>
      </xdr:nvGrpSpPr>
      <xdr:grpSpPr bwMode="auto">
        <a:xfrm flipH="1">
          <a:off x="10896600" y="1508760"/>
          <a:ext cx="449580" cy="2918460"/>
          <a:chOff x="256" y="29"/>
          <a:chExt cx="60" cy="46"/>
        </a:xfrm>
      </xdr:grpSpPr>
      <xdr:sp macro="" textlink="">
        <xdr:nvSpPr>
          <xdr:cNvPr id="814" name="Freeform 8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15" name="Line 8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816" name="Line 81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17" name="Line 81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18" name="Freeform 817"/>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19" name="Line 81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20" name="Group 819"/>
        <xdr:cNvGrpSpPr>
          <a:grpSpLocks/>
        </xdr:cNvGrpSpPr>
      </xdr:nvGrpSpPr>
      <xdr:grpSpPr bwMode="auto">
        <a:xfrm flipH="1">
          <a:off x="10896600" y="7543800"/>
          <a:ext cx="449580" cy="2918460"/>
          <a:chOff x="256" y="29"/>
          <a:chExt cx="60" cy="46"/>
        </a:xfrm>
      </xdr:grpSpPr>
      <xdr:sp macro="" textlink="">
        <xdr:nvSpPr>
          <xdr:cNvPr id="821" name="Freeform 8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2" name="Line 8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23" name="Group 822"/>
        <xdr:cNvGrpSpPr>
          <a:grpSpLocks/>
        </xdr:cNvGrpSpPr>
      </xdr:nvGrpSpPr>
      <xdr:grpSpPr bwMode="auto">
        <a:xfrm flipH="1">
          <a:off x="10896600" y="1508760"/>
          <a:ext cx="449580" cy="2918460"/>
          <a:chOff x="256" y="29"/>
          <a:chExt cx="60" cy="46"/>
        </a:xfrm>
      </xdr:grpSpPr>
      <xdr:sp macro="" textlink="">
        <xdr:nvSpPr>
          <xdr:cNvPr id="824" name="Freeform 8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5" name="Line 8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826" name="Group 825"/>
        <xdr:cNvGrpSpPr>
          <a:grpSpLocks/>
        </xdr:cNvGrpSpPr>
      </xdr:nvGrpSpPr>
      <xdr:grpSpPr bwMode="auto">
        <a:xfrm>
          <a:off x="5410200" y="777240"/>
          <a:ext cx="449580" cy="1455420"/>
          <a:chOff x="256" y="29"/>
          <a:chExt cx="60" cy="46"/>
        </a:xfrm>
      </xdr:grpSpPr>
      <xdr:sp macro="" textlink="">
        <xdr:nvSpPr>
          <xdr:cNvPr id="827" name="Freeform 8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8" name="Line 8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829" name="Group 828"/>
        <xdr:cNvGrpSpPr>
          <a:grpSpLocks/>
        </xdr:cNvGrpSpPr>
      </xdr:nvGrpSpPr>
      <xdr:grpSpPr bwMode="auto">
        <a:xfrm>
          <a:off x="5410200" y="3703320"/>
          <a:ext cx="449580" cy="1455420"/>
          <a:chOff x="256" y="29"/>
          <a:chExt cx="60" cy="46"/>
        </a:xfrm>
      </xdr:grpSpPr>
      <xdr:sp macro="" textlink="">
        <xdr:nvSpPr>
          <xdr:cNvPr id="830" name="Freeform 8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31" name="Line 8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832" name="Group 831"/>
        <xdr:cNvGrpSpPr>
          <a:grpSpLocks/>
        </xdr:cNvGrpSpPr>
      </xdr:nvGrpSpPr>
      <xdr:grpSpPr bwMode="auto">
        <a:xfrm>
          <a:off x="6781800" y="1508760"/>
          <a:ext cx="449580" cy="2918460"/>
          <a:chOff x="256" y="29"/>
          <a:chExt cx="60" cy="46"/>
        </a:xfrm>
      </xdr:grpSpPr>
      <xdr:sp macro="" textlink="">
        <xdr:nvSpPr>
          <xdr:cNvPr id="833" name="Freeform 8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34" name="Line 8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835" name="Group 834"/>
        <xdr:cNvGrpSpPr>
          <a:grpSpLocks/>
        </xdr:cNvGrpSpPr>
      </xdr:nvGrpSpPr>
      <xdr:grpSpPr bwMode="auto">
        <a:xfrm>
          <a:off x="5410200" y="6812280"/>
          <a:ext cx="449580" cy="1455420"/>
          <a:chOff x="256" y="29"/>
          <a:chExt cx="60" cy="46"/>
        </a:xfrm>
      </xdr:grpSpPr>
      <xdr:sp macro="" textlink="">
        <xdr:nvSpPr>
          <xdr:cNvPr id="836" name="Freeform 8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37" name="Line 8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838" name="Group 837"/>
        <xdr:cNvGrpSpPr>
          <a:grpSpLocks/>
        </xdr:cNvGrpSpPr>
      </xdr:nvGrpSpPr>
      <xdr:grpSpPr bwMode="auto">
        <a:xfrm>
          <a:off x="5410200" y="9738360"/>
          <a:ext cx="449580" cy="1455420"/>
          <a:chOff x="256" y="29"/>
          <a:chExt cx="60" cy="46"/>
        </a:xfrm>
      </xdr:grpSpPr>
      <xdr:sp macro="" textlink="">
        <xdr:nvSpPr>
          <xdr:cNvPr id="839" name="Freeform 8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40" name="Line 8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841" name="Group 840"/>
        <xdr:cNvGrpSpPr>
          <a:grpSpLocks/>
        </xdr:cNvGrpSpPr>
      </xdr:nvGrpSpPr>
      <xdr:grpSpPr bwMode="auto">
        <a:xfrm>
          <a:off x="6781800" y="7543800"/>
          <a:ext cx="449580" cy="2918460"/>
          <a:chOff x="256" y="29"/>
          <a:chExt cx="60" cy="46"/>
        </a:xfrm>
      </xdr:grpSpPr>
      <xdr:sp macro="" textlink="">
        <xdr:nvSpPr>
          <xdr:cNvPr id="842" name="Freeform 8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43" name="Line 8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844" name="Freeform 843"/>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845" name="Line 844"/>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846" name="Line 84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47" name="Line 84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48" name="Freeform 847"/>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49" name="Line 84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50" name="Group 849"/>
        <xdr:cNvGrpSpPr>
          <a:grpSpLocks/>
        </xdr:cNvGrpSpPr>
      </xdr:nvGrpSpPr>
      <xdr:grpSpPr bwMode="auto">
        <a:xfrm flipH="1">
          <a:off x="10896600" y="7543800"/>
          <a:ext cx="449580" cy="2918460"/>
          <a:chOff x="256" y="29"/>
          <a:chExt cx="60" cy="46"/>
        </a:xfrm>
      </xdr:grpSpPr>
      <xdr:sp macro="" textlink="">
        <xdr:nvSpPr>
          <xdr:cNvPr id="851" name="Freeform 8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2" name="Line 8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53" name="Group 852"/>
        <xdr:cNvGrpSpPr>
          <a:grpSpLocks/>
        </xdr:cNvGrpSpPr>
      </xdr:nvGrpSpPr>
      <xdr:grpSpPr bwMode="auto">
        <a:xfrm flipH="1">
          <a:off x="10896600" y="1508760"/>
          <a:ext cx="449580" cy="2918460"/>
          <a:chOff x="256" y="29"/>
          <a:chExt cx="60" cy="46"/>
        </a:xfrm>
      </xdr:grpSpPr>
      <xdr:sp macro="" textlink="">
        <xdr:nvSpPr>
          <xdr:cNvPr id="854" name="Freeform 8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5" name="Line 8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856" name="Group 855"/>
        <xdr:cNvGrpSpPr>
          <a:grpSpLocks/>
        </xdr:cNvGrpSpPr>
      </xdr:nvGrpSpPr>
      <xdr:grpSpPr bwMode="auto">
        <a:xfrm flipH="1">
          <a:off x="12268200" y="9738360"/>
          <a:ext cx="449580" cy="1455420"/>
          <a:chOff x="256" y="29"/>
          <a:chExt cx="60" cy="46"/>
        </a:xfrm>
      </xdr:grpSpPr>
      <xdr:sp macro="" textlink="">
        <xdr:nvSpPr>
          <xdr:cNvPr id="857" name="Freeform 8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8" name="Line 8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859" name="Group 858"/>
        <xdr:cNvGrpSpPr>
          <a:grpSpLocks/>
        </xdr:cNvGrpSpPr>
      </xdr:nvGrpSpPr>
      <xdr:grpSpPr bwMode="auto">
        <a:xfrm flipH="1">
          <a:off x="12268200" y="6812280"/>
          <a:ext cx="449580" cy="1455420"/>
          <a:chOff x="256" y="29"/>
          <a:chExt cx="60" cy="46"/>
        </a:xfrm>
      </xdr:grpSpPr>
      <xdr:sp macro="" textlink="">
        <xdr:nvSpPr>
          <xdr:cNvPr id="860" name="Freeform 8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61" name="Line 8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862" name="Group 861"/>
        <xdr:cNvGrpSpPr>
          <a:grpSpLocks/>
        </xdr:cNvGrpSpPr>
      </xdr:nvGrpSpPr>
      <xdr:grpSpPr bwMode="auto">
        <a:xfrm flipH="1">
          <a:off x="12268200" y="3703320"/>
          <a:ext cx="449580" cy="1455420"/>
          <a:chOff x="256" y="29"/>
          <a:chExt cx="60" cy="46"/>
        </a:xfrm>
      </xdr:grpSpPr>
      <xdr:sp macro="" textlink="">
        <xdr:nvSpPr>
          <xdr:cNvPr id="863" name="Freeform 8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64" name="Line 8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865" name="Group 864"/>
        <xdr:cNvGrpSpPr>
          <a:grpSpLocks/>
        </xdr:cNvGrpSpPr>
      </xdr:nvGrpSpPr>
      <xdr:grpSpPr bwMode="auto">
        <a:xfrm flipH="1">
          <a:off x="12268200" y="777240"/>
          <a:ext cx="449580" cy="1455420"/>
          <a:chOff x="256" y="29"/>
          <a:chExt cx="60" cy="46"/>
        </a:xfrm>
      </xdr:grpSpPr>
      <xdr:sp macro="" textlink="">
        <xdr:nvSpPr>
          <xdr:cNvPr id="866" name="Freeform 8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67" name="Line 8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868" name="Group 867"/>
        <xdr:cNvGrpSpPr>
          <a:grpSpLocks/>
        </xdr:cNvGrpSpPr>
      </xdr:nvGrpSpPr>
      <xdr:grpSpPr bwMode="auto">
        <a:xfrm>
          <a:off x="5410200" y="777240"/>
          <a:ext cx="449580" cy="1455420"/>
          <a:chOff x="256" y="29"/>
          <a:chExt cx="60" cy="46"/>
        </a:xfrm>
      </xdr:grpSpPr>
      <xdr:sp macro="" textlink="">
        <xdr:nvSpPr>
          <xdr:cNvPr id="869" name="Freeform 8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0" name="Line 8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871" name="Group 870"/>
        <xdr:cNvGrpSpPr>
          <a:grpSpLocks/>
        </xdr:cNvGrpSpPr>
      </xdr:nvGrpSpPr>
      <xdr:grpSpPr bwMode="auto">
        <a:xfrm>
          <a:off x="5410200" y="3703320"/>
          <a:ext cx="449580" cy="1455420"/>
          <a:chOff x="256" y="29"/>
          <a:chExt cx="60" cy="46"/>
        </a:xfrm>
      </xdr:grpSpPr>
      <xdr:sp macro="" textlink="">
        <xdr:nvSpPr>
          <xdr:cNvPr id="872" name="Freeform 8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3" name="Line 8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874" name="Group 873"/>
        <xdr:cNvGrpSpPr>
          <a:grpSpLocks/>
        </xdr:cNvGrpSpPr>
      </xdr:nvGrpSpPr>
      <xdr:grpSpPr bwMode="auto">
        <a:xfrm>
          <a:off x="6781800" y="1508760"/>
          <a:ext cx="449580" cy="2918460"/>
          <a:chOff x="256" y="29"/>
          <a:chExt cx="60" cy="46"/>
        </a:xfrm>
      </xdr:grpSpPr>
      <xdr:sp macro="" textlink="">
        <xdr:nvSpPr>
          <xdr:cNvPr id="875" name="Freeform 8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6" name="Line 8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877" name="Group 876"/>
        <xdr:cNvGrpSpPr>
          <a:grpSpLocks/>
        </xdr:cNvGrpSpPr>
      </xdr:nvGrpSpPr>
      <xdr:grpSpPr bwMode="auto">
        <a:xfrm>
          <a:off x="5410200" y="6812280"/>
          <a:ext cx="449580" cy="1455420"/>
          <a:chOff x="256" y="29"/>
          <a:chExt cx="60" cy="46"/>
        </a:xfrm>
      </xdr:grpSpPr>
      <xdr:sp macro="" textlink="">
        <xdr:nvSpPr>
          <xdr:cNvPr id="878" name="Freeform 8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9" name="Line 8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880" name="Group 879"/>
        <xdr:cNvGrpSpPr>
          <a:grpSpLocks/>
        </xdr:cNvGrpSpPr>
      </xdr:nvGrpSpPr>
      <xdr:grpSpPr bwMode="auto">
        <a:xfrm>
          <a:off x="5410200" y="9738360"/>
          <a:ext cx="449580" cy="1455420"/>
          <a:chOff x="256" y="29"/>
          <a:chExt cx="60" cy="46"/>
        </a:xfrm>
      </xdr:grpSpPr>
      <xdr:sp macro="" textlink="">
        <xdr:nvSpPr>
          <xdr:cNvPr id="881" name="Freeform 8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82" name="Line 8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883" name="Group 882"/>
        <xdr:cNvGrpSpPr>
          <a:grpSpLocks/>
        </xdr:cNvGrpSpPr>
      </xdr:nvGrpSpPr>
      <xdr:grpSpPr bwMode="auto">
        <a:xfrm>
          <a:off x="6781800" y="7543800"/>
          <a:ext cx="449580" cy="2918460"/>
          <a:chOff x="256" y="29"/>
          <a:chExt cx="60" cy="46"/>
        </a:xfrm>
      </xdr:grpSpPr>
      <xdr:sp macro="" textlink="">
        <xdr:nvSpPr>
          <xdr:cNvPr id="884" name="Freeform 8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85" name="Line 8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886" name="Freeform 885"/>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887" name="Line 88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888" name="Line 88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89" name="Line 88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90" name="Freeform 889"/>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91" name="Line 89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92" name="Group 891"/>
        <xdr:cNvGrpSpPr>
          <a:grpSpLocks/>
        </xdr:cNvGrpSpPr>
      </xdr:nvGrpSpPr>
      <xdr:grpSpPr bwMode="auto">
        <a:xfrm flipH="1">
          <a:off x="10896600" y="7543800"/>
          <a:ext cx="449580" cy="2918460"/>
          <a:chOff x="256" y="29"/>
          <a:chExt cx="60" cy="46"/>
        </a:xfrm>
      </xdr:grpSpPr>
      <xdr:sp macro="" textlink="">
        <xdr:nvSpPr>
          <xdr:cNvPr id="893" name="Freeform 8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94" name="Line 8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95" name="Group 894"/>
        <xdr:cNvGrpSpPr>
          <a:grpSpLocks/>
        </xdr:cNvGrpSpPr>
      </xdr:nvGrpSpPr>
      <xdr:grpSpPr bwMode="auto">
        <a:xfrm flipH="1">
          <a:off x="10896600" y="1508760"/>
          <a:ext cx="449580" cy="2918460"/>
          <a:chOff x="256" y="29"/>
          <a:chExt cx="60" cy="46"/>
        </a:xfrm>
      </xdr:grpSpPr>
      <xdr:sp macro="" textlink="">
        <xdr:nvSpPr>
          <xdr:cNvPr id="896" name="Freeform 8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97" name="Line 8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898" name="Group 897"/>
        <xdr:cNvGrpSpPr>
          <a:grpSpLocks/>
        </xdr:cNvGrpSpPr>
      </xdr:nvGrpSpPr>
      <xdr:grpSpPr bwMode="auto">
        <a:xfrm flipH="1">
          <a:off x="12268200" y="9738360"/>
          <a:ext cx="449580" cy="1455420"/>
          <a:chOff x="256" y="29"/>
          <a:chExt cx="60" cy="46"/>
        </a:xfrm>
      </xdr:grpSpPr>
      <xdr:sp macro="" textlink="">
        <xdr:nvSpPr>
          <xdr:cNvPr id="899" name="Freeform 8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0" name="Line 8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901" name="Group 900"/>
        <xdr:cNvGrpSpPr>
          <a:grpSpLocks/>
        </xdr:cNvGrpSpPr>
      </xdr:nvGrpSpPr>
      <xdr:grpSpPr bwMode="auto">
        <a:xfrm flipH="1">
          <a:off x="12268200" y="6812280"/>
          <a:ext cx="449580" cy="1455420"/>
          <a:chOff x="256" y="29"/>
          <a:chExt cx="60" cy="46"/>
        </a:xfrm>
      </xdr:grpSpPr>
      <xdr:sp macro="" textlink="">
        <xdr:nvSpPr>
          <xdr:cNvPr id="902" name="Freeform 9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3" name="Line 9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904" name="Group 903"/>
        <xdr:cNvGrpSpPr>
          <a:grpSpLocks/>
        </xdr:cNvGrpSpPr>
      </xdr:nvGrpSpPr>
      <xdr:grpSpPr bwMode="auto">
        <a:xfrm flipH="1">
          <a:off x="12268200" y="3703320"/>
          <a:ext cx="449580" cy="1455420"/>
          <a:chOff x="256" y="29"/>
          <a:chExt cx="60" cy="46"/>
        </a:xfrm>
      </xdr:grpSpPr>
      <xdr:sp macro="" textlink="">
        <xdr:nvSpPr>
          <xdr:cNvPr id="905" name="Freeform 9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6" name="Line 9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907" name="Group 906"/>
        <xdr:cNvGrpSpPr>
          <a:grpSpLocks/>
        </xdr:cNvGrpSpPr>
      </xdr:nvGrpSpPr>
      <xdr:grpSpPr bwMode="auto">
        <a:xfrm flipH="1">
          <a:off x="12268200" y="777240"/>
          <a:ext cx="449580" cy="1455420"/>
          <a:chOff x="256" y="29"/>
          <a:chExt cx="60" cy="46"/>
        </a:xfrm>
      </xdr:grpSpPr>
      <xdr:sp macro="" textlink="">
        <xdr:nvSpPr>
          <xdr:cNvPr id="908" name="Freeform 9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9" name="Line 9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910" name="Group 912"/>
        <xdr:cNvGrpSpPr>
          <a:grpSpLocks/>
        </xdr:cNvGrpSpPr>
      </xdr:nvGrpSpPr>
      <xdr:grpSpPr bwMode="auto">
        <a:xfrm>
          <a:off x="4038600" y="426720"/>
          <a:ext cx="449580" cy="708660"/>
          <a:chOff x="256" y="29"/>
          <a:chExt cx="60" cy="46"/>
        </a:xfrm>
      </xdr:grpSpPr>
      <xdr:sp macro="" textlink="">
        <xdr:nvSpPr>
          <xdr:cNvPr id="911" name="Freeform 9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2" name="Line 9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913" name="Group 915"/>
        <xdr:cNvGrpSpPr>
          <a:grpSpLocks/>
        </xdr:cNvGrpSpPr>
      </xdr:nvGrpSpPr>
      <xdr:grpSpPr bwMode="auto">
        <a:xfrm>
          <a:off x="4038600" y="1889760"/>
          <a:ext cx="449580" cy="708660"/>
          <a:chOff x="256" y="29"/>
          <a:chExt cx="60" cy="46"/>
        </a:xfrm>
      </xdr:grpSpPr>
      <xdr:sp macro="" textlink="">
        <xdr:nvSpPr>
          <xdr:cNvPr id="914" name="Freeform 9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5" name="Line 9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916" name="Group 918"/>
        <xdr:cNvGrpSpPr>
          <a:grpSpLocks/>
        </xdr:cNvGrpSpPr>
      </xdr:nvGrpSpPr>
      <xdr:grpSpPr bwMode="auto">
        <a:xfrm>
          <a:off x="4038600" y="3352800"/>
          <a:ext cx="449580" cy="708660"/>
          <a:chOff x="256" y="29"/>
          <a:chExt cx="60" cy="46"/>
        </a:xfrm>
      </xdr:grpSpPr>
      <xdr:sp macro="" textlink="">
        <xdr:nvSpPr>
          <xdr:cNvPr id="917" name="Freeform 9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8" name="Line 9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919" name="Group 921"/>
        <xdr:cNvGrpSpPr>
          <a:grpSpLocks/>
        </xdr:cNvGrpSpPr>
      </xdr:nvGrpSpPr>
      <xdr:grpSpPr bwMode="auto">
        <a:xfrm>
          <a:off x="4038600" y="4815840"/>
          <a:ext cx="449580" cy="708660"/>
          <a:chOff x="256" y="29"/>
          <a:chExt cx="60" cy="46"/>
        </a:xfrm>
      </xdr:grpSpPr>
      <xdr:sp macro="" textlink="">
        <xdr:nvSpPr>
          <xdr:cNvPr id="920" name="Freeform 9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21" name="Line 9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922" name="Group 924"/>
        <xdr:cNvGrpSpPr>
          <a:grpSpLocks/>
        </xdr:cNvGrpSpPr>
      </xdr:nvGrpSpPr>
      <xdr:grpSpPr bwMode="auto">
        <a:xfrm>
          <a:off x="5410200" y="777240"/>
          <a:ext cx="449580" cy="1455420"/>
          <a:chOff x="256" y="29"/>
          <a:chExt cx="60" cy="46"/>
        </a:xfrm>
      </xdr:grpSpPr>
      <xdr:sp macro="" textlink="">
        <xdr:nvSpPr>
          <xdr:cNvPr id="923" name="Freeform 9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24" name="Line 9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925" name="Group 927"/>
        <xdr:cNvGrpSpPr>
          <a:grpSpLocks/>
        </xdr:cNvGrpSpPr>
      </xdr:nvGrpSpPr>
      <xdr:grpSpPr bwMode="auto">
        <a:xfrm>
          <a:off x="5410200" y="3703320"/>
          <a:ext cx="449580" cy="1455420"/>
          <a:chOff x="256" y="29"/>
          <a:chExt cx="60" cy="46"/>
        </a:xfrm>
      </xdr:grpSpPr>
      <xdr:sp macro="" textlink="">
        <xdr:nvSpPr>
          <xdr:cNvPr id="926" name="Freeform 9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27" name="Line 9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928" name="Group 930"/>
        <xdr:cNvGrpSpPr>
          <a:grpSpLocks/>
        </xdr:cNvGrpSpPr>
      </xdr:nvGrpSpPr>
      <xdr:grpSpPr bwMode="auto">
        <a:xfrm>
          <a:off x="6781800" y="1508760"/>
          <a:ext cx="449580" cy="2918460"/>
          <a:chOff x="256" y="29"/>
          <a:chExt cx="60" cy="46"/>
        </a:xfrm>
      </xdr:grpSpPr>
      <xdr:sp macro="" textlink="">
        <xdr:nvSpPr>
          <xdr:cNvPr id="929" name="Freeform 9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0" name="Line 9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931" name="Group 933"/>
        <xdr:cNvGrpSpPr>
          <a:grpSpLocks/>
        </xdr:cNvGrpSpPr>
      </xdr:nvGrpSpPr>
      <xdr:grpSpPr bwMode="auto">
        <a:xfrm>
          <a:off x="4038600" y="6461760"/>
          <a:ext cx="449580" cy="708660"/>
          <a:chOff x="256" y="29"/>
          <a:chExt cx="60" cy="46"/>
        </a:xfrm>
      </xdr:grpSpPr>
      <xdr:sp macro="" textlink="">
        <xdr:nvSpPr>
          <xdr:cNvPr id="932" name="Freeform 9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3" name="Line 9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934" name="Group 936"/>
        <xdr:cNvGrpSpPr>
          <a:grpSpLocks/>
        </xdr:cNvGrpSpPr>
      </xdr:nvGrpSpPr>
      <xdr:grpSpPr bwMode="auto">
        <a:xfrm>
          <a:off x="4038600" y="7924800"/>
          <a:ext cx="449580" cy="708660"/>
          <a:chOff x="256" y="29"/>
          <a:chExt cx="60" cy="46"/>
        </a:xfrm>
      </xdr:grpSpPr>
      <xdr:sp macro="" textlink="">
        <xdr:nvSpPr>
          <xdr:cNvPr id="935" name="Freeform 9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6" name="Line 9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937" name="Group 939"/>
        <xdr:cNvGrpSpPr>
          <a:grpSpLocks/>
        </xdr:cNvGrpSpPr>
      </xdr:nvGrpSpPr>
      <xdr:grpSpPr bwMode="auto">
        <a:xfrm>
          <a:off x="4038600" y="9387840"/>
          <a:ext cx="449580" cy="708660"/>
          <a:chOff x="256" y="29"/>
          <a:chExt cx="60" cy="46"/>
        </a:xfrm>
      </xdr:grpSpPr>
      <xdr:sp macro="" textlink="">
        <xdr:nvSpPr>
          <xdr:cNvPr id="938" name="Freeform 9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9" name="Line 9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940" name="Group 942"/>
        <xdr:cNvGrpSpPr>
          <a:grpSpLocks/>
        </xdr:cNvGrpSpPr>
      </xdr:nvGrpSpPr>
      <xdr:grpSpPr bwMode="auto">
        <a:xfrm>
          <a:off x="4038600" y="10850880"/>
          <a:ext cx="449580" cy="708660"/>
          <a:chOff x="256" y="29"/>
          <a:chExt cx="60" cy="46"/>
        </a:xfrm>
      </xdr:grpSpPr>
      <xdr:sp macro="" textlink="">
        <xdr:nvSpPr>
          <xdr:cNvPr id="941" name="Freeform 9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42" name="Line 9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943" name="Group 945"/>
        <xdr:cNvGrpSpPr>
          <a:grpSpLocks/>
        </xdr:cNvGrpSpPr>
      </xdr:nvGrpSpPr>
      <xdr:grpSpPr bwMode="auto">
        <a:xfrm>
          <a:off x="5410200" y="6812280"/>
          <a:ext cx="449580" cy="1455420"/>
          <a:chOff x="256" y="29"/>
          <a:chExt cx="60" cy="46"/>
        </a:xfrm>
      </xdr:grpSpPr>
      <xdr:sp macro="" textlink="">
        <xdr:nvSpPr>
          <xdr:cNvPr id="944" name="Freeform 9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45" name="Line 9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946" name="Group 948"/>
        <xdr:cNvGrpSpPr>
          <a:grpSpLocks/>
        </xdr:cNvGrpSpPr>
      </xdr:nvGrpSpPr>
      <xdr:grpSpPr bwMode="auto">
        <a:xfrm>
          <a:off x="5410200" y="9738360"/>
          <a:ext cx="449580" cy="1455420"/>
          <a:chOff x="256" y="29"/>
          <a:chExt cx="60" cy="46"/>
        </a:xfrm>
      </xdr:grpSpPr>
      <xdr:sp macro="" textlink="">
        <xdr:nvSpPr>
          <xdr:cNvPr id="947" name="Freeform 9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48" name="Line 9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949" name="Group 951"/>
        <xdr:cNvGrpSpPr>
          <a:grpSpLocks/>
        </xdr:cNvGrpSpPr>
      </xdr:nvGrpSpPr>
      <xdr:grpSpPr bwMode="auto">
        <a:xfrm>
          <a:off x="6781800" y="7543800"/>
          <a:ext cx="449580" cy="2918460"/>
          <a:chOff x="256" y="29"/>
          <a:chExt cx="60" cy="46"/>
        </a:xfrm>
      </xdr:grpSpPr>
      <xdr:sp macro="" textlink="">
        <xdr:nvSpPr>
          <xdr:cNvPr id="950" name="Freeform 9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51" name="Line 9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952" name="Freeform 954"/>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953" name="Line 95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954" name="Line 95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955" name="Line 95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956" name="Freeform 958"/>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957" name="Line 95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958" name="Group 960"/>
        <xdr:cNvGrpSpPr>
          <a:grpSpLocks/>
        </xdr:cNvGrpSpPr>
      </xdr:nvGrpSpPr>
      <xdr:grpSpPr bwMode="auto">
        <a:xfrm flipH="1">
          <a:off x="10896600" y="7543800"/>
          <a:ext cx="449580" cy="2918460"/>
          <a:chOff x="256" y="29"/>
          <a:chExt cx="60" cy="46"/>
        </a:xfrm>
      </xdr:grpSpPr>
      <xdr:sp macro="" textlink="">
        <xdr:nvSpPr>
          <xdr:cNvPr id="959" name="Freeform 9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0" name="Line 9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961" name="Group 963"/>
        <xdr:cNvGrpSpPr>
          <a:grpSpLocks/>
        </xdr:cNvGrpSpPr>
      </xdr:nvGrpSpPr>
      <xdr:grpSpPr bwMode="auto">
        <a:xfrm flipH="1">
          <a:off x="10896600" y="1508760"/>
          <a:ext cx="449580" cy="2918460"/>
          <a:chOff x="256" y="29"/>
          <a:chExt cx="60" cy="46"/>
        </a:xfrm>
      </xdr:grpSpPr>
      <xdr:sp macro="" textlink="">
        <xdr:nvSpPr>
          <xdr:cNvPr id="962" name="Freeform 9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3" name="Line 9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964" name="Group 966"/>
        <xdr:cNvGrpSpPr>
          <a:grpSpLocks/>
        </xdr:cNvGrpSpPr>
      </xdr:nvGrpSpPr>
      <xdr:grpSpPr bwMode="auto">
        <a:xfrm flipH="1">
          <a:off x="12268200" y="9738360"/>
          <a:ext cx="449580" cy="1455420"/>
          <a:chOff x="256" y="29"/>
          <a:chExt cx="60" cy="46"/>
        </a:xfrm>
      </xdr:grpSpPr>
      <xdr:sp macro="" textlink="">
        <xdr:nvSpPr>
          <xdr:cNvPr id="965" name="Freeform 9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6" name="Line 9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967" name="Group 969"/>
        <xdr:cNvGrpSpPr>
          <a:grpSpLocks/>
        </xdr:cNvGrpSpPr>
      </xdr:nvGrpSpPr>
      <xdr:grpSpPr bwMode="auto">
        <a:xfrm flipH="1">
          <a:off x="12268200" y="6812280"/>
          <a:ext cx="449580" cy="1455420"/>
          <a:chOff x="256" y="29"/>
          <a:chExt cx="60" cy="46"/>
        </a:xfrm>
      </xdr:grpSpPr>
      <xdr:sp macro="" textlink="">
        <xdr:nvSpPr>
          <xdr:cNvPr id="968" name="Freeform 9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9" name="Line 9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970" name="Group 972"/>
        <xdr:cNvGrpSpPr>
          <a:grpSpLocks/>
        </xdr:cNvGrpSpPr>
      </xdr:nvGrpSpPr>
      <xdr:grpSpPr bwMode="auto">
        <a:xfrm flipH="1">
          <a:off x="12268200" y="3703320"/>
          <a:ext cx="449580" cy="1455420"/>
          <a:chOff x="256" y="29"/>
          <a:chExt cx="60" cy="46"/>
        </a:xfrm>
      </xdr:grpSpPr>
      <xdr:sp macro="" textlink="">
        <xdr:nvSpPr>
          <xdr:cNvPr id="971" name="Freeform 9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72" name="Line 9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973" name="Group 975"/>
        <xdr:cNvGrpSpPr>
          <a:grpSpLocks/>
        </xdr:cNvGrpSpPr>
      </xdr:nvGrpSpPr>
      <xdr:grpSpPr bwMode="auto">
        <a:xfrm flipH="1">
          <a:off x="12268200" y="777240"/>
          <a:ext cx="449580" cy="1455420"/>
          <a:chOff x="256" y="29"/>
          <a:chExt cx="60" cy="46"/>
        </a:xfrm>
      </xdr:grpSpPr>
      <xdr:sp macro="" textlink="">
        <xdr:nvSpPr>
          <xdr:cNvPr id="974" name="Freeform 9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75" name="Line 9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976" name="Group 978"/>
        <xdr:cNvGrpSpPr>
          <a:grpSpLocks/>
        </xdr:cNvGrpSpPr>
      </xdr:nvGrpSpPr>
      <xdr:grpSpPr bwMode="auto">
        <a:xfrm flipH="1">
          <a:off x="13639800" y="10850880"/>
          <a:ext cx="449580" cy="708660"/>
          <a:chOff x="256" y="29"/>
          <a:chExt cx="60" cy="46"/>
        </a:xfrm>
      </xdr:grpSpPr>
      <xdr:sp macro="" textlink="">
        <xdr:nvSpPr>
          <xdr:cNvPr id="977" name="Freeform 9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78" name="Line 9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979" name="Group 981"/>
        <xdr:cNvGrpSpPr>
          <a:grpSpLocks/>
        </xdr:cNvGrpSpPr>
      </xdr:nvGrpSpPr>
      <xdr:grpSpPr bwMode="auto">
        <a:xfrm flipH="1">
          <a:off x="13639800" y="9387840"/>
          <a:ext cx="449580" cy="708660"/>
          <a:chOff x="256" y="29"/>
          <a:chExt cx="60" cy="46"/>
        </a:xfrm>
      </xdr:grpSpPr>
      <xdr:sp macro="" textlink="">
        <xdr:nvSpPr>
          <xdr:cNvPr id="980" name="Freeform 9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81" name="Line 9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982" name="Group 984"/>
        <xdr:cNvGrpSpPr>
          <a:grpSpLocks/>
        </xdr:cNvGrpSpPr>
      </xdr:nvGrpSpPr>
      <xdr:grpSpPr bwMode="auto">
        <a:xfrm flipH="1">
          <a:off x="13639800" y="7924800"/>
          <a:ext cx="449580" cy="708660"/>
          <a:chOff x="256" y="29"/>
          <a:chExt cx="60" cy="46"/>
        </a:xfrm>
      </xdr:grpSpPr>
      <xdr:sp macro="" textlink="">
        <xdr:nvSpPr>
          <xdr:cNvPr id="983" name="Freeform 9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84" name="Line 9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985" name="Group 987"/>
        <xdr:cNvGrpSpPr>
          <a:grpSpLocks/>
        </xdr:cNvGrpSpPr>
      </xdr:nvGrpSpPr>
      <xdr:grpSpPr bwMode="auto">
        <a:xfrm flipH="1">
          <a:off x="13639800" y="6461760"/>
          <a:ext cx="449580" cy="708660"/>
          <a:chOff x="256" y="29"/>
          <a:chExt cx="60" cy="46"/>
        </a:xfrm>
      </xdr:grpSpPr>
      <xdr:sp macro="" textlink="">
        <xdr:nvSpPr>
          <xdr:cNvPr id="986" name="Freeform 9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87" name="Line 9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988" name="Group 990"/>
        <xdr:cNvGrpSpPr>
          <a:grpSpLocks/>
        </xdr:cNvGrpSpPr>
      </xdr:nvGrpSpPr>
      <xdr:grpSpPr bwMode="auto">
        <a:xfrm flipH="1">
          <a:off x="13639800" y="4815840"/>
          <a:ext cx="449580" cy="708660"/>
          <a:chOff x="256" y="29"/>
          <a:chExt cx="60" cy="46"/>
        </a:xfrm>
      </xdr:grpSpPr>
      <xdr:sp macro="" textlink="">
        <xdr:nvSpPr>
          <xdr:cNvPr id="989" name="Freeform 9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0" name="Line 9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991" name="Group 993"/>
        <xdr:cNvGrpSpPr>
          <a:grpSpLocks/>
        </xdr:cNvGrpSpPr>
      </xdr:nvGrpSpPr>
      <xdr:grpSpPr bwMode="auto">
        <a:xfrm flipH="1">
          <a:off x="13639800" y="3352800"/>
          <a:ext cx="449580" cy="708660"/>
          <a:chOff x="256" y="29"/>
          <a:chExt cx="60" cy="46"/>
        </a:xfrm>
      </xdr:grpSpPr>
      <xdr:sp macro="" textlink="">
        <xdr:nvSpPr>
          <xdr:cNvPr id="992" name="Freeform 9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3" name="Line 9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994" name="Group 996"/>
        <xdr:cNvGrpSpPr>
          <a:grpSpLocks/>
        </xdr:cNvGrpSpPr>
      </xdr:nvGrpSpPr>
      <xdr:grpSpPr bwMode="auto">
        <a:xfrm flipH="1">
          <a:off x="13639800" y="1889760"/>
          <a:ext cx="449580" cy="708660"/>
          <a:chOff x="256" y="29"/>
          <a:chExt cx="60" cy="46"/>
        </a:xfrm>
      </xdr:grpSpPr>
      <xdr:sp macro="" textlink="">
        <xdr:nvSpPr>
          <xdr:cNvPr id="995" name="Freeform 9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6" name="Line 9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997" name="Group 999"/>
        <xdr:cNvGrpSpPr>
          <a:grpSpLocks/>
        </xdr:cNvGrpSpPr>
      </xdr:nvGrpSpPr>
      <xdr:grpSpPr bwMode="auto">
        <a:xfrm flipH="1">
          <a:off x="13639800" y="426720"/>
          <a:ext cx="449580" cy="708660"/>
          <a:chOff x="256" y="29"/>
          <a:chExt cx="60" cy="46"/>
        </a:xfrm>
      </xdr:grpSpPr>
      <xdr:sp macro="" textlink="">
        <xdr:nvSpPr>
          <xdr:cNvPr id="998" name="Freeform 10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9" name="Line 10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000" name="Group 1002"/>
        <xdr:cNvGrpSpPr>
          <a:grpSpLocks/>
        </xdr:cNvGrpSpPr>
      </xdr:nvGrpSpPr>
      <xdr:grpSpPr bwMode="auto">
        <a:xfrm flipH="1">
          <a:off x="13639800" y="6461760"/>
          <a:ext cx="449580" cy="708660"/>
          <a:chOff x="256" y="29"/>
          <a:chExt cx="60" cy="46"/>
        </a:xfrm>
      </xdr:grpSpPr>
      <xdr:sp macro="" textlink="">
        <xdr:nvSpPr>
          <xdr:cNvPr id="1001" name="Freeform 10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2" name="Line 10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003" name="Group 1005"/>
        <xdr:cNvGrpSpPr>
          <a:grpSpLocks/>
        </xdr:cNvGrpSpPr>
      </xdr:nvGrpSpPr>
      <xdr:grpSpPr bwMode="auto">
        <a:xfrm flipH="1">
          <a:off x="13639800" y="4815840"/>
          <a:ext cx="449580" cy="708660"/>
          <a:chOff x="256" y="29"/>
          <a:chExt cx="60" cy="46"/>
        </a:xfrm>
      </xdr:grpSpPr>
      <xdr:sp macro="" textlink="">
        <xdr:nvSpPr>
          <xdr:cNvPr id="1004" name="Freeform 10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5" name="Line 10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006" name="Group 1008"/>
        <xdr:cNvGrpSpPr>
          <a:grpSpLocks/>
        </xdr:cNvGrpSpPr>
      </xdr:nvGrpSpPr>
      <xdr:grpSpPr bwMode="auto">
        <a:xfrm flipH="1">
          <a:off x="13639800" y="4815840"/>
          <a:ext cx="449580" cy="708660"/>
          <a:chOff x="256" y="29"/>
          <a:chExt cx="60" cy="46"/>
        </a:xfrm>
      </xdr:grpSpPr>
      <xdr:sp macro="" textlink="">
        <xdr:nvSpPr>
          <xdr:cNvPr id="1007" name="Freeform 10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8" name="Line 10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009" name="Group 1011"/>
        <xdr:cNvGrpSpPr>
          <a:grpSpLocks/>
        </xdr:cNvGrpSpPr>
      </xdr:nvGrpSpPr>
      <xdr:grpSpPr bwMode="auto">
        <a:xfrm flipH="1">
          <a:off x="13639800" y="3352800"/>
          <a:ext cx="449580" cy="708660"/>
          <a:chOff x="256" y="29"/>
          <a:chExt cx="60" cy="46"/>
        </a:xfrm>
      </xdr:grpSpPr>
      <xdr:sp macro="" textlink="">
        <xdr:nvSpPr>
          <xdr:cNvPr id="1010" name="Freeform 10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11" name="Line 10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012" name="Group 1014"/>
        <xdr:cNvGrpSpPr>
          <a:grpSpLocks/>
        </xdr:cNvGrpSpPr>
      </xdr:nvGrpSpPr>
      <xdr:grpSpPr bwMode="auto">
        <a:xfrm flipH="1">
          <a:off x="13639800" y="3352800"/>
          <a:ext cx="449580" cy="708660"/>
          <a:chOff x="256" y="29"/>
          <a:chExt cx="60" cy="46"/>
        </a:xfrm>
      </xdr:grpSpPr>
      <xdr:sp macro="" textlink="">
        <xdr:nvSpPr>
          <xdr:cNvPr id="1013" name="Freeform 10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14" name="Line 10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015" name="Group 1017"/>
        <xdr:cNvGrpSpPr>
          <a:grpSpLocks/>
        </xdr:cNvGrpSpPr>
      </xdr:nvGrpSpPr>
      <xdr:grpSpPr bwMode="auto">
        <a:xfrm flipH="1">
          <a:off x="13639800" y="1889760"/>
          <a:ext cx="449580" cy="708660"/>
          <a:chOff x="256" y="29"/>
          <a:chExt cx="60" cy="46"/>
        </a:xfrm>
      </xdr:grpSpPr>
      <xdr:sp macro="" textlink="">
        <xdr:nvSpPr>
          <xdr:cNvPr id="1016" name="Freeform 10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17" name="Line 10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018" name="Group 1020"/>
        <xdr:cNvGrpSpPr>
          <a:grpSpLocks/>
        </xdr:cNvGrpSpPr>
      </xdr:nvGrpSpPr>
      <xdr:grpSpPr bwMode="auto">
        <a:xfrm flipH="1">
          <a:off x="13639800" y="1889760"/>
          <a:ext cx="449580" cy="708660"/>
          <a:chOff x="256" y="29"/>
          <a:chExt cx="60" cy="46"/>
        </a:xfrm>
      </xdr:grpSpPr>
      <xdr:sp macro="" textlink="">
        <xdr:nvSpPr>
          <xdr:cNvPr id="1019" name="Freeform 10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0" name="Line 10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021" name="Group 1023"/>
        <xdr:cNvGrpSpPr>
          <a:grpSpLocks/>
        </xdr:cNvGrpSpPr>
      </xdr:nvGrpSpPr>
      <xdr:grpSpPr bwMode="auto">
        <a:xfrm>
          <a:off x="4038600" y="426720"/>
          <a:ext cx="449580" cy="708660"/>
          <a:chOff x="256" y="29"/>
          <a:chExt cx="60" cy="46"/>
        </a:xfrm>
      </xdr:grpSpPr>
      <xdr:sp macro="" textlink="">
        <xdr:nvSpPr>
          <xdr:cNvPr id="1022" name="Freeform 10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3" name="Line 10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024" name="Group 1026"/>
        <xdr:cNvGrpSpPr>
          <a:grpSpLocks/>
        </xdr:cNvGrpSpPr>
      </xdr:nvGrpSpPr>
      <xdr:grpSpPr bwMode="auto">
        <a:xfrm>
          <a:off x="4038600" y="1889760"/>
          <a:ext cx="449580" cy="708660"/>
          <a:chOff x="256" y="29"/>
          <a:chExt cx="60" cy="46"/>
        </a:xfrm>
      </xdr:grpSpPr>
      <xdr:sp macro="" textlink="">
        <xdr:nvSpPr>
          <xdr:cNvPr id="1025" name="Freeform 10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6" name="Line 10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027" name="Group 1029"/>
        <xdr:cNvGrpSpPr>
          <a:grpSpLocks/>
        </xdr:cNvGrpSpPr>
      </xdr:nvGrpSpPr>
      <xdr:grpSpPr bwMode="auto">
        <a:xfrm>
          <a:off x="4038600" y="3352800"/>
          <a:ext cx="449580" cy="708660"/>
          <a:chOff x="256" y="29"/>
          <a:chExt cx="60" cy="46"/>
        </a:xfrm>
      </xdr:grpSpPr>
      <xdr:sp macro="" textlink="">
        <xdr:nvSpPr>
          <xdr:cNvPr id="1028" name="Freeform 10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9" name="Line 10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030" name="Group 1032"/>
        <xdr:cNvGrpSpPr>
          <a:grpSpLocks/>
        </xdr:cNvGrpSpPr>
      </xdr:nvGrpSpPr>
      <xdr:grpSpPr bwMode="auto">
        <a:xfrm>
          <a:off x="4038600" y="4815840"/>
          <a:ext cx="449580" cy="708660"/>
          <a:chOff x="256" y="29"/>
          <a:chExt cx="60" cy="46"/>
        </a:xfrm>
      </xdr:grpSpPr>
      <xdr:sp macro="" textlink="">
        <xdr:nvSpPr>
          <xdr:cNvPr id="1031" name="Freeform 10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2" name="Line 10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033" name="Group 1035"/>
        <xdr:cNvGrpSpPr>
          <a:grpSpLocks/>
        </xdr:cNvGrpSpPr>
      </xdr:nvGrpSpPr>
      <xdr:grpSpPr bwMode="auto">
        <a:xfrm>
          <a:off x="5410200" y="777240"/>
          <a:ext cx="449580" cy="1455420"/>
          <a:chOff x="256" y="29"/>
          <a:chExt cx="60" cy="46"/>
        </a:xfrm>
      </xdr:grpSpPr>
      <xdr:sp macro="" textlink="">
        <xdr:nvSpPr>
          <xdr:cNvPr id="1034" name="Freeform 10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5" name="Line 10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036" name="Group 1038"/>
        <xdr:cNvGrpSpPr>
          <a:grpSpLocks/>
        </xdr:cNvGrpSpPr>
      </xdr:nvGrpSpPr>
      <xdr:grpSpPr bwMode="auto">
        <a:xfrm>
          <a:off x="5410200" y="3703320"/>
          <a:ext cx="449580" cy="1455420"/>
          <a:chOff x="256" y="29"/>
          <a:chExt cx="60" cy="46"/>
        </a:xfrm>
      </xdr:grpSpPr>
      <xdr:sp macro="" textlink="">
        <xdr:nvSpPr>
          <xdr:cNvPr id="1037" name="Freeform 10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8" name="Line 10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039" name="Group 1041"/>
        <xdr:cNvGrpSpPr>
          <a:grpSpLocks/>
        </xdr:cNvGrpSpPr>
      </xdr:nvGrpSpPr>
      <xdr:grpSpPr bwMode="auto">
        <a:xfrm>
          <a:off x="6781800" y="1508760"/>
          <a:ext cx="449580" cy="2918460"/>
          <a:chOff x="256" y="29"/>
          <a:chExt cx="60" cy="46"/>
        </a:xfrm>
      </xdr:grpSpPr>
      <xdr:sp macro="" textlink="">
        <xdr:nvSpPr>
          <xdr:cNvPr id="1040" name="Freeform 10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41" name="Line 10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042" name="Group 1044"/>
        <xdr:cNvGrpSpPr>
          <a:grpSpLocks/>
        </xdr:cNvGrpSpPr>
      </xdr:nvGrpSpPr>
      <xdr:grpSpPr bwMode="auto">
        <a:xfrm>
          <a:off x="4038600" y="6461760"/>
          <a:ext cx="449580" cy="708660"/>
          <a:chOff x="256" y="29"/>
          <a:chExt cx="60" cy="46"/>
        </a:xfrm>
      </xdr:grpSpPr>
      <xdr:sp macro="" textlink="">
        <xdr:nvSpPr>
          <xdr:cNvPr id="1043" name="Freeform 10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44" name="Line 10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045" name="Group 1047"/>
        <xdr:cNvGrpSpPr>
          <a:grpSpLocks/>
        </xdr:cNvGrpSpPr>
      </xdr:nvGrpSpPr>
      <xdr:grpSpPr bwMode="auto">
        <a:xfrm>
          <a:off x="4038600" y="7924800"/>
          <a:ext cx="449580" cy="708660"/>
          <a:chOff x="256" y="29"/>
          <a:chExt cx="60" cy="46"/>
        </a:xfrm>
      </xdr:grpSpPr>
      <xdr:sp macro="" textlink="">
        <xdr:nvSpPr>
          <xdr:cNvPr id="1046" name="Freeform 10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47" name="Line 10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048" name="Group 1050"/>
        <xdr:cNvGrpSpPr>
          <a:grpSpLocks/>
        </xdr:cNvGrpSpPr>
      </xdr:nvGrpSpPr>
      <xdr:grpSpPr bwMode="auto">
        <a:xfrm>
          <a:off x="4038600" y="9387840"/>
          <a:ext cx="449580" cy="708660"/>
          <a:chOff x="256" y="29"/>
          <a:chExt cx="60" cy="46"/>
        </a:xfrm>
      </xdr:grpSpPr>
      <xdr:sp macro="" textlink="">
        <xdr:nvSpPr>
          <xdr:cNvPr id="1049" name="Freeform 10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0" name="Line 10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051" name="Group 1053"/>
        <xdr:cNvGrpSpPr>
          <a:grpSpLocks/>
        </xdr:cNvGrpSpPr>
      </xdr:nvGrpSpPr>
      <xdr:grpSpPr bwMode="auto">
        <a:xfrm>
          <a:off x="4038600" y="10850880"/>
          <a:ext cx="449580" cy="708660"/>
          <a:chOff x="256" y="29"/>
          <a:chExt cx="60" cy="46"/>
        </a:xfrm>
      </xdr:grpSpPr>
      <xdr:sp macro="" textlink="">
        <xdr:nvSpPr>
          <xdr:cNvPr id="1052" name="Freeform 10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3" name="Line 10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054" name="Group 1056"/>
        <xdr:cNvGrpSpPr>
          <a:grpSpLocks/>
        </xdr:cNvGrpSpPr>
      </xdr:nvGrpSpPr>
      <xdr:grpSpPr bwMode="auto">
        <a:xfrm>
          <a:off x="5410200" y="6812280"/>
          <a:ext cx="449580" cy="1455420"/>
          <a:chOff x="256" y="29"/>
          <a:chExt cx="60" cy="46"/>
        </a:xfrm>
      </xdr:grpSpPr>
      <xdr:sp macro="" textlink="">
        <xdr:nvSpPr>
          <xdr:cNvPr id="1055" name="Freeform 10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6" name="Line 10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057" name="Group 1059"/>
        <xdr:cNvGrpSpPr>
          <a:grpSpLocks/>
        </xdr:cNvGrpSpPr>
      </xdr:nvGrpSpPr>
      <xdr:grpSpPr bwMode="auto">
        <a:xfrm>
          <a:off x="5410200" y="9738360"/>
          <a:ext cx="449580" cy="1455420"/>
          <a:chOff x="256" y="29"/>
          <a:chExt cx="60" cy="46"/>
        </a:xfrm>
      </xdr:grpSpPr>
      <xdr:sp macro="" textlink="">
        <xdr:nvSpPr>
          <xdr:cNvPr id="1058" name="Freeform 10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9" name="Line 10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060" name="Group 1062"/>
        <xdr:cNvGrpSpPr>
          <a:grpSpLocks/>
        </xdr:cNvGrpSpPr>
      </xdr:nvGrpSpPr>
      <xdr:grpSpPr bwMode="auto">
        <a:xfrm>
          <a:off x="6781800" y="7543800"/>
          <a:ext cx="449580" cy="2918460"/>
          <a:chOff x="256" y="29"/>
          <a:chExt cx="60" cy="46"/>
        </a:xfrm>
      </xdr:grpSpPr>
      <xdr:sp macro="" textlink="">
        <xdr:nvSpPr>
          <xdr:cNvPr id="1061" name="Freeform 10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62" name="Line 10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063" name="Freeform 1065"/>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064" name="Line 106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065" name="Line 106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066" name="Line 106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067" name="Freeform 1069"/>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068" name="Line 107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069" name="Group 1071"/>
        <xdr:cNvGrpSpPr>
          <a:grpSpLocks/>
        </xdr:cNvGrpSpPr>
      </xdr:nvGrpSpPr>
      <xdr:grpSpPr bwMode="auto">
        <a:xfrm flipH="1">
          <a:off x="10896600" y="7543800"/>
          <a:ext cx="449580" cy="2918460"/>
          <a:chOff x="256" y="29"/>
          <a:chExt cx="60" cy="46"/>
        </a:xfrm>
      </xdr:grpSpPr>
      <xdr:sp macro="" textlink="">
        <xdr:nvSpPr>
          <xdr:cNvPr id="1070" name="Freeform 10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71" name="Line 10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072" name="Group 1074"/>
        <xdr:cNvGrpSpPr>
          <a:grpSpLocks/>
        </xdr:cNvGrpSpPr>
      </xdr:nvGrpSpPr>
      <xdr:grpSpPr bwMode="auto">
        <a:xfrm flipH="1">
          <a:off x="10896600" y="1508760"/>
          <a:ext cx="449580" cy="2918460"/>
          <a:chOff x="256" y="29"/>
          <a:chExt cx="60" cy="46"/>
        </a:xfrm>
      </xdr:grpSpPr>
      <xdr:sp macro="" textlink="">
        <xdr:nvSpPr>
          <xdr:cNvPr id="1073" name="Freeform 10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74" name="Line 10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075" name="Group 1077"/>
        <xdr:cNvGrpSpPr>
          <a:grpSpLocks/>
        </xdr:cNvGrpSpPr>
      </xdr:nvGrpSpPr>
      <xdr:grpSpPr bwMode="auto">
        <a:xfrm flipH="1">
          <a:off x="12268200" y="9738360"/>
          <a:ext cx="449580" cy="1455420"/>
          <a:chOff x="256" y="29"/>
          <a:chExt cx="60" cy="46"/>
        </a:xfrm>
      </xdr:grpSpPr>
      <xdr:sp macro="" textlink="">
        <xdr:nvSpPr>
          <xdr:cNvPr id="1076" name="Freeform 10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77" name="Line 10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078" name="Group 1080"/>
        <xdr:cNvGrpSpPr>
          <a:grpSpLocks/>
        </xdr:cNvGrpSpPr>
      </xdr:nvGrpSpPr>
      <xdr:grpSpPr bwMode="auto">
        <a:xfrm flipH="1">
          <a:off x="12268200" y="6812280"/>
          <a:ext cx="449580" cy="1455420"/>
          <a:chOff x="256" y="29"/>
          <a:chExt cx="60" cy="46"/>
        </a:xfrm>
      </xdr:grpSpPr>
      <xdr:sp macro="" textlink="">
        <xdr:nvSpPr>
          <xdr:cNvPr id="1079" name="Freeform 10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0" name="Line 10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081" name="Group 1083"/>
        <xdr:cNvGrpSpPr>
          <a:grpSpLocks/>
        </xdr:cNvGrpSpPr>
      </xdr:nvGrpSpPr>
      <xdr:grpSpPr bwMode="auto">
        <a:xfrm flipH="1">
          <a:off x="12268200" y="3703320"/>
          <a:ext cx="449580" cy="1455420"/>
          <a:chOff x="256" y="29"/>
          <a:chExt cx="60" cy="46"/>
        </a:xfrm>
      </xdr:grpSpPr>
      <xdr:sp macro="" textlink="">
        <xdr:nvSpPr>
          <xdr:cNvPr id="1082" name="Freeform 10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3" name="Line 10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084" name="Group 1086"/>
        <xdr:cNvGrpSpPr>
          <a:grpSpLocks/>
        </xdr:cNvGrpSpPr>
      </xdr:nvGrpSpPr>
      <xdr:grpSpPr bwMode="auto">
        <a:xfrm flipH="1">
          <a:off x="12268200" y="777240"/>
          <a:ext cx="449580" cy="1455420"/>
          <a:chOff x="256" y="29"/>
          <a:chExt cx="60" cy="46"/>
        </a:xfrm>
      </xdr:grpSpPr>
      <xdr:sp macro="" textlink="">
        <xdr:nvSpPr>
          <xdr:cNvPr id="1085" name="Freeform 10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6" name="Line 10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087" name="Group 1089"/>
        <xdr:cNvGrpSpPr>
          <a:grpSpLocks/>
        </xdr:cNvGrpSpPr>
      </xdr:nvGrpSpPr>
      <xdr:grpSpPr bwMode="auto">
        <a:xfrm flipH="1">
          <a:off x="13639800" y="10850880"/>
          <a:ext cx="449580" cy="708660"/>
          <a:chOff x="256" y="29"/>
          <a:chExt cx="60" cy="46"/>
        </a:xfrm>
      </xdr:grpSpPr>
      <xdr:sp macro="" textlink="">
        <xdr:nvSpPr>
          <xdr:cNvPr id="1088" name="Freeform 10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9" name="Line 10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090" name="Group 1092"/>
        <xdr:cNvGrpSpPr>
          <a:grpSpLocks/>
        </xdr:cNvGrpSpPr>
      </xdr:nvGrpSpPr>
      <xdr:grpSpPr bwMode="auto">
        <a:xfrm flipH="1">
          <a:off x="13639800" y="9387840"/>
          <a:ext cx="449580" cy="708660"/>
          <a:chOff x="256" y="29"/>
          <a:chExt cx="60" cy="46"/>
        </a:xfrm>
      </xdr:grpSpPr>
      <xdr:sp macro="" textlink="">
        <xdr:nvSpPr>
          <xdr:cNvPr id="1091" name="Freeform 10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2" name="Line 10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093" name="Group 1095"/>
        <xdr:cNvGrpSpPr>
          <a:grpSpLocks/>
        </xdr:cNvGrpSpPr>
      </xdr:nvGrpSpPr>
      <xdr:grpSpPr bwMode="auto">
        <a:xfrm flipH="1">
          <a:off x="13639800" y="7924800"/>
          <a:ext cx="449580" cy="708660"/>
          <a:chOff x="256" y="29"/>
          <a:chExt cx="60" cy="46"/>
        </a:xfrm>
      </xdr:grpSpPr>
      <xdr:sp macro="" textlink="">
        <xdr:nvSpPr>
          <xdr:cNvPr id="1094" name="Freeform 10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5" name="Line 10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096" name="Group 1098"/>
        <xdr:cNvGrpSpPr>
          <a:grpSpLocks/>
        </xdr:cNvGrpSpPr>
      </xdr:nvGrpSpPr>
      <xdr:grpSpPr bwMode="auto">
        <a:xfrm flipH="1">
          <a:off x="13639800" y="6461760"/>
          <a:ext cx="449580" cy="708660"/>
          <a:chOff x="256" y="29"/>
          <a:chExt cx="60" cy="46"/>
        </a:xfrm>
      </xdr:grpSpPr>
      <xdr:sp macro="" textlink="">
        <xdr:nvSpPr>
          <xdr:cNvPr id="1097" name="Freeform 10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8" name="Line 11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099" name="Group 1101"/>
        <xdr:cNvGrpSpPr>
          <a:grpSpLocks/>
        </xdr:cNvGrpSpPr>
      </xdr:nvGrpSpPr>
      <xdr:grpSpPr bwMode="auto">
        <a:xfrm flipH="1">
          <a:off x="13639800" y="4815840"/>
          <a:ext cx="449580" cy="708660"/>
          <a:chOff x="256" y="29"/>
          <a:chExt cx="60" cy="46"/>
        </a:xfrm>
      </xdr:grpSpPr>
      <xdr:sp macro="" textlink="">
        <xdr:nvSpPr>
          <xdr:cNvPr id="1100" name="Freeform 11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01" name="Line 11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102" name="Group 1104"/>
        <xdr:cNvGrpSpPr>
          <a:grpSpLocks/>
        </xdr:cNvGrpSpPr>
      </xdr:nvGrpSpPr>
      <xdr:grpSpPr bwMode="auto">
        <a:xfrm flipH="1">
          <a:off x="13639800" y="3352800"/>
          <a:ext cx="449580" cy="708660"/>
          <a:chOff x="256" y="29"/>
          <a:chExt cx="60" cy="46"/>
        </a:xfrm>
      </xdr:grpSpPr>
      <xdr:sp macro="" textlink="">
        <xdr:nvSpPr>
          <xdr:cNvPr id="1103" name="Freeform 11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04" name="Line 11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105" name="Group 1107"/>
        <xdr:cNvGrpSpPr>
          <a:grpSpLocks/>
        </xdr:cNvGrpSpPr>
      </xdr:nvGrpSpPr>
      <xdr:grpSpPr bwMode="auto">
        <a:xfrm flipH="1">
          <a:off x="13639800" y="1889760"/>
          <a:ext cx="449580" cy="708660"/>
          <a:chOff x="256" y="29"/>
          <a:chExt cx="60" cy="46"/>
        </a:xfrm>
      </xdr:grpSpPr>
      <xdr:sp macro="" textlink="">
        <xdr:nvSpPr>
          <xdr:cNvPr id="1106" name="Freeform 11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07" name="Line 11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108" name="Group 1110"/>
        <xdr:cNvGrpSpPr>
          <a:grpSpLocks/>
        </xdr:cNvGrpSpPr>
      </xdr:nvGrpSpPr>
      <xdr:grpSpPr bwMode="auto">
        <a:xfrm flipH="1">
          <a:off x="13639800" y="426720"/>
          <a:ext cx="449580" cy="708660"/>
          <a:chOff x="256" y="29"/>
          <a:chExt cx="60" cy="46"/>
        </a:xfrm>
      </xdr:grpSpPr>
      <xdr:sp macro="" textlink="">
        <xdr:nvSpPr>
          <xdr:cNvPr id="1109" name="Freeform 11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0" name="Line 11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111" name="Group 1113"/>
        <xdr:cNvGrpSpPr>
          <a:grpSpLocks/>
        </xdr:cNvGrpSpPr>
      </xdr:nvGrpSpPr>
      <xdr:grpSpPr bwMode="auto">
        <a:xfrm flipH="1">
          <a:off x="13639800" y="6461760"/>
          <a:ext cx="449580" cy="708660"/>
          <a:chOff x="256" y="29"/>
          <a:chExt cx="60" cy="46"/>
        </a:xfrm>
      </xdr:grpSpPr>
      <xdr:sp macro="" textlink="">
        <xdr:nvSpPr>
          <xdr:cNvPr id="1112" name="Freeform 11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3" name="Line 11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114" name="Group 1116"/>
        <xdr:cNvGrpSpPr>
          <a:grpSpLocks/>
        </xdr:cNvGrpSpPr>
      </xdr:nvGrpSpPr>
      <xdr:grpSpPr bwMode="auto">
        <a:xfrm flipH="1">
          <a:off x="13639800" y="4815840"/>
          <a:ext cx="449580" cy="708660"/>
          <a:chOff x="256" y="29"/>
          <a:chExt cx="60" cy="46"/>
        </a:xfrm>
      </xdr:grpSpPr>
      <xdr:sp macro="" textlink="">
        <xdr:nvSpPr>
          <xdr:cNvPr id="1115" name="Freeform 11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6" name="Line 11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117" name="Group 1119"/>
        <xdr:cNvGrpSpPr>
          <a:grpSpLocks/>
        </xdr:cNvGrpSpPr>
      </xdr:nvGrpSpPr>
      <xdr:grpSpPr bwMode="auto">
        <a:xfrm flipH="1">
          <a:off x="13639800" y="4815840"/>
          <a:ext cx="449580" cy="708660"/>
          <a:chOff x="256" y="29"/>
          <a:chExt cx="60" cy="46"/>
        </a:xfrm>
      </xdr:grpSpPr>
      <xdr:sp macro="" textlink="">
        <xdr:nvSpPr>
          <xdr:cNvPr id="1118" name="Freeform 11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9" name="Line 11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120" name="Group 1122"/>
        <xdr:cNvGrpSpPr>
          <a:grpSpLocks/>
        </xdr:cNvGrpSpPr>
      </xdr:nvGrpSpPr>
      <xdr:grpSpPr bwMode="auto">
        <a:xfrm flipH="1">
          <a:off x="13639800" y="3352800"/>
          <a:ext cx="449580" cy="708660"/>
          <a:chOff x="256" y="29"/>
          <a:chExt cx="60" cy="46"/>
        </a:xfrm>
      </xdr:grpSpPr>
      <xdr:sp macro="" textlink="">
        <xdr:nvSpPr>
          <xdr:cNvPr id="1121" name="Freeform 11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2" name="Line 11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123" name="Group 1125"/>
        <xdr:cNvGrpSpPr>
          <a:grpSpLocks/>
        </xdr:cNvGrpSpPr>
      </xdr:nvGrpSpPr>
      <xdr:grpSpPr bwMode="auto">
        <a:xfrm flipH="1">
          <a:off x="13639800" y="3352800"/>
          <a:ext cx="449580" cy="708660"/>
          <a:chOff x="256" y="29"/>
          <a:chExt cx="60" cy="46"/>
        </a:xfrm>
      </xdr:grpSpPr>
      <xdr:sp macro="" textlink="">
        <xdr:nvSpPr>
          <xdr:cNvPr id="1124" name="Freeform 11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5" name="Line 11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126" name="Group 1128"/>
        <xdr:cNvGrpSpPr>
          <a:grpSpLocks/>
        </xdr:cNvGrpSpPr>
      </xdr:nvGrpSpPr>
      <xdr:grpSpPr bwMode="auto">
        <a:xfrm flipH="1">
          <a:off x="13639800" y="1889760"/>
          <a:ext cx="449580" cy="708660"/>
          <a:chOff x="256" y="29"/>
          <a:chExt cx="60" cy="46"/>
        </a:xfrm>
      </xdr:grpSpPr>
      <xdr:sp macro="" textlink="">
        <xdr:nvSpPr>
          <xdr:cNvPr id="1127" name="Freeform 11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8" name="Line 11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129" name="Group 1131"/>
        <xdr:cNvGrpSpPr>
          <a:grpSpLocks/>
        </xdr:cNvGrpSpPr>
      </xdr:nvGrpSpPr>
      <xdr:grpSpPr bwMode="auto">
        <a:xfrm flipH="1">
          <a:off x="13639800" y="1889760"/>
          <a:ext cx="449580" cy="708660"/>
          <a:chOff x="256" y="29"/>
          <a:chExt cx="60" cy="46"/>
        </a:xfrm>
      </xdr:grpSpPr>
      <xdr:sp macro="" textlink="">
        <xdr:nvSpPr>
          <xdr:cNvPr id="1130" name="Freeform 11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31" name="Line 11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132" name="Group 1134"/>
        <xdr:cNvGrpSpPr>
          <a:grpSpLocks/>
        </xdr:cNvGrpSpPr>
      </xdr:nvGrpSpPr>
      <xdr:grpSpPr bwMode="auto">
        <a:xfrm>
          <a:off x="4038600" y="426720"/>
          <a:ext cx="449580" cy="708660"/>
          <a:chOff x="256" y="29"/>
          <a:chExt cx="60" cy="46"/>
        </a:xfrm>
      </xdr:grpSpPr>
      <xdr:sp macro="" textlink="">
        <xdr:nvSpPr>
          <xdr:cNvPr id="1133" name="Freeform 11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34" name="Line 11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135" name="Group 1137"/>
        <xdr:cNvGrpSpPr>
          <a:grpSpLocks/>
        </xdr:cNvGrpSpPr>
      </xdr:nvGrpSpPr>
      <xdr:grpSpPr bwMode="auto">
        <a:xfrm>
          <a:off x="4038600" y="1889760"/>
          <a:ext cx="449580" cy="708660"/>
          <a:chOff x="256" y="29"/>
          <a:chExt cx="60" cy="46"/>
        </a:xfrm>
      </xdr:grpSpPr>
      <xdr:sp macro="" textlink="">
        <xdr:nvSpPr>
          <xdr:cNvPr id="1136" name="Freeform 11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37" name="Line 11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138" name="Group 1140"/>
        <xdr:cNvGrpSpPr>
          <a:grpSpLocks/>
        </xdr:cNvGrpSpPr>
      </xdr:nvGrpSpPr>
      <xdr:grpSpPr bwMode="auto">
        <a:xfrm>
          <a:off x="4038600" y="3352800"/>
          <a:ext cx="449580" cy="708660"/>
          <a:chOff x="256" y="29"/>
          <a:chExt cx="60" cy="46"/>
        </a:xfrm>
      </xdr:grpSpPr>
      <xdr:sp macro="" textlink="">
        <xdr:nvSpPr>
          <xdr:cNvPr id="1139" name="Freeform 11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0" name="Line 11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141" name="Group 1143"/>
        <xdr:cNvGrpSpPr>
          <a:grpSpLocks/>
        </xdr:cNvGrpSpPr>
      </xdr:nvGrpSpPr>
      <xdr:grpSpPr bwMode="auto">
        <a:xfrm>
          <a:off x="4038600" y="4815840"/>
          <a:ext cx="449580" cy="708660"/>
          <a:chOff x="256" y="29"/>
          <a:chExt cx="60" cy="46"/>
        </a:xfrm>
      </xdr:grpSpPr>
      <xdr:sp macro="" textlink="">
        <xdr:nvSpPr>
          <xdr:cNvPr id="1142" name="Freeform 11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3" name="Line 11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144" name="Group 1146"/>
        <xdr:cNvGrpSpPr>
          <a:grpSpLocks/>
        </xdr:cNvGrpSpPr>
      </xdr:nvGrpSpPr>
      <xdr:grpSpPr bwMode="auto">
        <a:xfrm>
          <a:off x="5410200" y="777240"/>
          <a:ext cx="449580" cy="1455420"/>
          <a:chOff x="256" y="29"/>
          <a:chExt cx="60" cy="46"/>
        </a:xfrm>
      </xdr:grpSpPr>
      <xdr:sp macro="" textlink="">
        <xdr:nvSpPr>
          <xdr:cNvPr id="1145" name="Freeform 11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6" name="Line 11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147" name="Group 1149"/>
        <xdr:cNvGrpSpPr>
          <a:grpSpLocks/>
        </xdr:cNvGrpSpPr>
      </xdr:nvGrpSpPr>
      <xdr:grpSpPr bwMode="auto">
        <a:xfrm>
          <a:off x="5410200" y="3703320"/>
          <a:ext cx="449580" cy="1455420"/>
          <a:chOff x="256" y="29"/>
          <a:chExt cx="60" cy="46"/>
        </a:xfrm>
      </xdr:grpSpPr>
      <xdr:sp macro="" textlink="">
        <xdr:nvSpPr>
          <xdr:cNvPr id="1148" name="Freeform 11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9" name="Line 11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150" name="Group 1152"/>
        <xdr:cNvGrpSpPr>
          <a:grpSpLocks/>
        </xdr:cNvGrpSpPr>
      </xdr:nvGrpSpPr>
      <xdr:grpSpPr bwMode="auto">
        <a:xfrm>
          <a:off x="6781800" y="1508760"/>
          <a:ext cx="449580" cy="2918460"/>
          <a:chOff x="256" y="29"/>
          <a:chExt cx="60" cy="46"/>
        </a:xfrm>
      </xdr:grpSpPr>
      <xdr:sp macro="" textlink="">
        <xdr:nvSpPr>
          <xdr:cNvPr id="1151" name="Freeform 11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2" name="Line 11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153" name="Group 1155"/>
        <xdr:cNvGrpSpPr>
          <a:grpSpLocks/>
        </xdr:cNvGrpSpPr>
      </xdr:nvGrpSpPr>
      <xdr:grpSpPr bwMode="auto">
        <a:xfrm>
          <a:off x="4038600" y="6461760"/>
          <a:ext cx="449580" cy="708660"/>
          <a:chOff x="256" y="29"/>
          <a:chExt cx="60" cy="46"/>
        </a:xfrm>
      </xdr:grpSpPr>
      <xdr:sp macro="" textlink="">
        <xdr:nvSpPr>
          <xdr:cNvPr id="1154" name="Freeform 11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5" name="Line 11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156" name="Group 1158"/>
        <xdr:cNvGrpSpPr>
          <a:grpSpLocks/>
        </xdr:cNvGrpSpPr>
      </xdr:nvGrpSpPr>
      <xdr:grpSpPr bwMode="auto">
        <a:xfrm>
          <a:off x="4038600" y="7924800"/>
          <a:ext cx="449580" cy="708660"/>
          <a:chOff x="256" y="29"/>
          <a:chExt cx="60" cy="46"/>
        </a:xfrm>
      </xdr:grpSpPr>
      <xdr:sp macro="" textlink="">
        <xdr:nvSpPr>
          <xdr:cNvPr id="1157" name="Freeform 11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8" name="Line 11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159" name="Group 1161"/>
        <xdr:cNvGrpSpPr>
          <a:grpSpLocks/>
        </xdr:cNvGrpSpPr>
      </xdr:nvGrpSpPr>
      <xdr:grpSpPr bwMode="auto">
        <a:xfrm>
          <a:off x="4038600" y="9387840"/>
          <a:ext cx="449580" cy="708660"/>
          <a:chOff x="256" y="29"/>
          <a:chExt cx="60" cy="46"/>
        </a:xfrm>
      </xdr:grpSpPr>
      <xdr:sp macro="" textlink="">
        <xdr:nvSpPr>
          <xdr:cNvPr id="1160" name="Freeform 11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61" name="Line 11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162" name="Group 1164"/>
        <xdr:cNvGrpSpPr>
          <a:grpSpLocks/>
        </xdr:cNvGrpSpPr>
      </xdr:nvGrpSpPr>
      <xdr:grpSpPr bwMode="auto">
        <a:xfrm>
          <a:off x="4038600" y="10850880"/>
          <a:ext cx="449580" cy="708660"/>
          <a:chOff x="256" y="29"/>
          <a:chExt cx="60" cy="46"/>
        </a:xfrm>
      </xdr:grpSpPr>
      <xdr:sp macro="" textlink="">
        <xdr:nvSpPr>
          <xdr:cNvPr id="1163" name="Freeform 11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64" name="Line 11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165" name="Group 1167"/>
        <xdr:cNvGrpSpPr>
          <a:grpSpLocks/>
        </xdr:cNvGrpSpPr>
      </xdr:nvGrpSpPr>
      <xdr:grpSpPr bwMode="auto">
        <a:xfrm>
          <a:off x="5410200" y="6812280"/>
          <a:ext cx="449580" cy="1455420"/>
          <a:chOff x="256" y="29"/>
          <a:chExt cx="60" cy="46"/>
        </a:xfrm>
      </xdr:grpSpPr>
      <xdr:sp macro="" textlink="">
        <xdr:nvSpPr>
          <xdr:cNvPr id="1166" name="Freeform 11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67" name="Line 11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168" name="Group 1170"/>
        <xdr:cNvGrpSpPr>
          <a:grpSpLocks/>
        </xdr:cNvGrpSpPr>
      </xdr:nvGrpSpPr>
      <xdr:grpSpPr bwMode="auto">
        <a:xfrm>
          <a:off x="5410200" y="9738360"/>
          <a:ext cx="449580" cy="1455420"/>
          <a:chOff x="256" y="29"/>
          <a:chExt cx="60" cy="46"/>
        </a:xfrm>
      </xdr:grpSpPr>
      <xdr:sp macro="" textlink="">
        <xdr:nvSpPr>
          <xdr:cNvPr id="1169" name="Freeform 11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70" name="Line 11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171" name="Group 1173"/>
        <xdr:cNvGrpSpPr>
          <a:grpSpLocks/>
        </xdr:cNvGrpSpPr>
      </xdr:nvGrpSpPr>
      <xdr:grpSpPr bwMode="auto">
        <a:xfrm>
          <a:off x="6781800" y="7543800"/>
          <a:ext cx="449580" cy="2918460"/>
          <a:chOff x="256" y="29"/>
          <a:chExt cx="60" cy="46"/>
        </a:xfrm>
      </xdr:grpSpPr>
      <xdr:sp macro="" textlink="">
        <xdr:nvSpPr>
          <xdr:cNvPr id="1172" name="Freeform 11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73" name="Line 11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174" name="Freeform 1176"/>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175" name="Line 117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176" name="Line 117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177" name="Line 117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178" name="Freeform 1180"/>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179" name="Line 118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180" name="Group 1182"/>
        <xdr:cNvGrpSpPr>
          <a:grpSpLocks/>
        </xdr:cNvGrpSpPr>
      </xdr:nvGrpSpPr>
      <xdr:grpSpPr bwMode="auto">
        <a:xfrm flipH="1">
          <a:off x="10896600" y="7543800"/>
          <a:ext cx="449580" cy="2918460"/>
          <a:chOff x="256" y="29"/>
          <a:chExt cx="60" cy="46"/>
        </a:xfrm>
      </xdr:grpSpPr>
      <xdr:sp macro="" textlink="">
        <xdr:nvSpPr>
          <xdr:cNvPr id="1181" name="Freeform 11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2" name="Line 11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183" name="Group 1185"/>
        <xdr:cNvGrpSpPr>
          <a:grpSpLocks/>
        </xdr:cNvGrpSpPr>
      </xdr:nvGrpSpPr>
      <xdr:grpSpPr bwMode="auto">
        <a:xfrm flipH="1">
          <a:off x="10896600" y="1508760"/>
          <a:ext cx="449580" cy="2918460"/>
          <a:chOff x="256" y="29"/>
          <a:chExt cx="60" cy="46"/>
        </a:xfrm>
      </xdr:grpSpPr>
      <xdr:sp macro="" textlink="">
        <xdr:nvSpPr>
          <xdr:cNvPr id="1184" name="Freeform 11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5" name="Line 11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186" name="Group 1188"/>
        <xdr:cNvGrpSpPr>
          <a:grpSpLocks/>
        </xdr:cNvGrpSpPr>
      </xdr:nvGrpSpPr>
      <xdr:grpSpPr bwMode="auto">
        <a:xfrm flipH="1">
          <a:off x="12268200" y="9738360"/>
          <a:ext cx="449580" cy="1455420"/>
          <a:chOff x="256" y="29"/>
          <a:chExt cx="60" cy="46"/>
        </a:xfrm>
      </xdr:grpSpPr>
      <xdr:sp macro="" textlink="">
        <xdr:nvSpPr>
          <xdr:cNvPr id="1187" name="Freeform 11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8" name="Line 11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189" name="Group 1191"/>
        <xdr:cNvGrpSpPr>
          <a:grpSpLocks/>
        </xdr:cNvGrpSpPr>
      </xdr:nvGrpSpPr>
      <xdr:grpSpPr bwMode="auto">
        <a:xfrm flipH="1">
          <a:off x="12268200" y="6812280"/>
          <a:ext cx="449580" cy="1455420"/>
          <a:chOff x="256" y="29"/>
          <a:chExt cx="60" cy="46"/>
        </a:xfrm>
      </xdr:grpSpPr>
      <xdr:sp macro="" textlink="">
        <xdr:nvSpPr>
          <xdr:cNvPr id="1190" name="Freeform 11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91" name="Line 11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192" name="Group 1194"/>
        <xdr:cNvGrpSpPr>
          <a:grpSpLocks/>
        </xdr:cNvGrpSpPr>
      </xdr:nvGrpSpPr>
      <xdr:grpSpPr bwMode="auto">
        <a:xfrm flipH="1">
          <a:off x="12268200" y="3703320"/>
          <a:ext cx="449580" cy="1455420"/>
          <a:chOff x="256" y="29"/>
          <a:chExt cx="60" cy="46"/>
        </a:xfrm>
      </xdr:grpSpPr>
      <xdr:sp macro="" textlink="">
        <xdr:nvSpPr>
          <xdr:cNvPr id="1193" name="Freeform 11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94" name="Line 11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195" name="Group 1197"/>
        <xdr:cNvGrpSpPr>
          <a:grpSpLocks/>
        </xdr:cNvGrpSpPr>
      </xdr:nvGrpSpPr>
      <xdr:grpSpPr bwMode="auto">
        <a:xfrm flipH="1">
          <a:off x="12268200" y="777240"/>
          <a:ext cx="449580" cy="1455420"/>
          <a:chOff x="256" y="29"/>
          <a:chExt cx="60" cy="46"/>
        </a:xfrm>
      </xdr:grpSpPr>
      <xdr:sp macro="" textlink="">
        <xdr:nvSpPr>
          <xdr:cNvPr id="1196" name="Freeform 11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97" name="Line 11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198" name="Group 1200"/>
        <xdr:cNvGrpSpPr>
          <a:grpSpLocks/>
        </xdr:cNvGrpSpPr>
      </xdr:nvGrpSpPr>
      <xdr:grpSpPr bwMode="auto">
        <a:xfrm flipH="1">
          <a:off x="13639800" y="10850880"/>
          <a:ext cx="449580" cy="708660"/>
          <a:chOff x="256" y="29"/>
          <a:chExt cx="60" cy="46"/>
        </a:xfrm>
      </xdr:grpSpPr>
      <xdr:sp macro="" textlink="">
        <xdr:nvSpPr>
          <xdr:cNvPr id="1199" name="Freeform 12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0" name="Line 12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201" name="Group 1203"/>
        <xdr:cNvGrpSpPr>
          <a:grpSpLocks/>
        </xdr:cNvGrpSpPr>
      </xdr:nvGrpSpPr>
      <xdr:grpSpPr bwMode="auto">
        <a:xfrm flipH="1">
          <a:off x="13639800" y="9387840"/>
          <a:ext cx="449580" cy="708660"/>
          <a:chOff x="256" y="29"/>
          <a:chExt cx="60" cy="46"/>
        </a:xfrm>
      </xdr:grpSpPr>
      <xdr:sp macro="" textlink="">
        <xdr:nvSpPr>
          <xdr:cNvPr id="1202" name="Freeform 12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3" name="Line 12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204" name="Group 1206"/>
        <xdr:cNvGrpSpPr>
          <a:grpSpLocks/>
        </xdr:cNvGrpSpPr>
      </xdr:nvGrpSpPr>
      <xdr:grpSpPr bwMode="auto">
        <a:xfrm flipH="1">
          <a:off x="13639800" y="7924800"/>
          <a:ext cx="449580" cy="708660"/>
          <a:chOff x="256" y="29"/>
          <a:chExt cx="60" cy="46"/>
        </a:xfrm>
      </xdr:grpSpPr>
      <xdr:sp macro="" textlink="">
        <xdr:nvSpPr>
          <xdr:cNvPr id="1205" name="Freeform 12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6" name="Line 12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207" name="Group 1209"/>
        <xdr:cNvGrpSpPr>
          <a:grpSpLocks/>
        </xdr:cNvGrpSpPr>
      </xdr:nvGrpSpPr>
      <xdr:grpSpPr bwMode="auto">
        <a:xfrm flipH="1">
          <a:off x="13639800" y="6461760"/>
          <a:ext cx="449580" cy="708660"/>
          <a:chOff x="256" y="29"/>
          <a:chExt cx="60" cy="46"/>
        </a:xfrm>
      </xdr:grpSpPr>
      <xdr:sp macro="" textlink="">
        <xdr:nvSpPr>
          <xdr:cNvPr id="1208" name="Freeform 12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9" name="Line 12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10" name="Group 1212"/>
        <xdr:cNvGrpSpPr>
          <a:grpSpLocks/>
        </xdr:cNvGrpSpPr>
      </xdr:nvGrpSpPr>
      <xdr:grpSpPr bwMode="auto">
        <a:xfrm flipH="1">
          <a:off x="13639800" y="4815840"/>
          <a:ext cx="449580" cy="708660"/>
          <a:chOff x="256" y="29"/>
          <a:chExt cx="60" cy="46"/>
        </a:xfrm>
      </xdr:grpSpPr>
      <xdr:sp macro="" textlink="">
        <xdr:nvSpPr>
          <xdr:cNvPr id="1211" name="Freeform 12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2" name="Line 12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213" name="Group 1215"/>
        <xdr:cNvGrpSpPr>
          <a:grpSpLocks/>
        </xdr:cNvGrpSpPr>
      </xdr:nvGrpSpPr>
      <xdr:grpSpPr bwMode="auto">
        <a:xfrm flipH="1">
          <a:off x="13639800" y="3352800"/>
          <a:ext cx="449580" cy="708660"/>
          <a:chOff x="256" y="29"/>
          <a:chExt cx="60" cy="46"/>
        </a:xfrm>
      </xdr:grpSpPr>
      <xdr:sp macro="" textlink="">
        <xdr:nvSpPr>
          <xdr:cNvPr id="1214" name="Freeform 12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5" name="Line 12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216" name="Group 1218"/>
        <xdr:cNvGrpSpPr>
          <a:grpSpLocks/>
        </xdr:cNvGrpSpPr>
      </xdr:nvGrpSpPr>
      <xdr:grpSpPr bwMode="auto">
        <a:xfrm flipH="1">
          <a:off x="13639800" y="1889760"/>
          <a:ext cx="449580" cy="708660"/>
          <a:chOff x="256" y="29"/>
          <a:chExt cx="60" cy="46"/>
        </a:xfrm>
      </xdr:grpSpPr>
      <xdr:sp macro="" textlink="">
        <xdr:nvSpPr>
          <xdr:cNvPr id="1217" name="Freeform 12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8" name="Line 12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219" name="Group 1221"/>
        <xdr:cNvGrpSpPr>
          <a:grpSpLocks/>
        </xdr:cNvGrpSpPr>
      </xdr:nvGrpSpPr>
      <xdr:grpSpPr bwMode="auto">
        <a:xfrm flipH="1">
          <a:off x="13639800" y="426720"/>
          <a:ext cx="449580" cy="708660"/>
          <a:chOff x="256" y="29"/>
          <a:chExt cx="60" cy="46"/>
        </a:xfrm>
      </xdr:grpSpPr>
      <xdr:sp macro="" textlink="">
        <xdr:nvSpPr>
          <xdr:cNvPr id="1220" name="Freeform 12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21" name="Line 12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222" name="Group 1224"/>
        <xdr:cNvGrpSpPr>
          <a:grpSpLocks/>
        </xdr:cNvGrpSpPr>
      </xdr:nvGrpSpPr>
      <xdr:grpSpPr bwMode="auto">
        <a:xfrm flipH="1">
          <a:off x="13639800" y="6461760"/>
          <a:ext cx="449580" cy="708660"/>
          <a:chOff x="256" y="29"/>
          <a:chExt cx="60" cy="46"/>
        </a:xfrm>
      </xdr:grpSpPr>
      <xdr:sp macro="" textlink="">
        <xdr:nvSpPr>
          <xdr:cNvPr id="1223" name="Freeform 12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24" name="Line 12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25" name="Group 1227"/>
        <xdr:cNvGrpSpPr>
          <a:grpSpLocks/>
        </xdr:cNvGrpSpPr>
      </xdr:nvGrpSpPr>
      <xdr:grpSpPr bwMode="auto">
        <a:xfrm flipH="1">
          <a:off x="13639800" y="4815840"/>
          <a:ext cx="449580" cy="708660"/>
          <a:chOff x="256" y="29"/>
          <a:chExt cx="60" cy="46"/>
        </a:xfrm>
      </xdr:grpSpPr>
      <xdr:sp macro="" textlink="">
        <xdr:nvSpPr>
          <xdr:cNvPr id="1226" name="Freeform 12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27" name="Line 12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28" name="Group 1230"/>
        <xdr:cNvGrpSpPr>
          <a:grpSpLocks/>
        </xdr:cNvGrpSpPr>
      </xdr:nvGrpSpPr>
      <xdr:grpSpPr bwMode="auto">
        <a:xfrm flipH="1">
          <a:off x="13639800" y="4815840"/>
          <a:ext cx="449580" cy="708660"/>
          <a:chOff x="256" y="29"/>
          <a:chExt cx="60" cy="46"/>
        </a:xfrm>
      </xdr:grpSpPr>
      <xdr:sp macro="" textlink="">
        <xdr:nvSpPr>
          <xdr:cNvPr id="1229" name="Freeform 12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0" name="Line 12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231" name="Group 1233"/>
        <xdr:cNvGrpSpPr>
          <a:grpSpLocks/>
        </xdr:cNvGrpSpPr>
      </xdr:nvGrpSpPr>
      <xdr:grpSpPr bwMode="auto">
        <a:xfrm flipH="1">
          <a:off x="13639800" y="3352800"/>
          <a:ext cx="449580" cy="708660"/>
          <a:chOff x="256" y="29"/>
          <a:chExt cx="60" cy="46"/>
        </a:xfrm>
      </xdr:grpSpPr>
      <xdr:sp macro="" textlink="">
        <xdr:nvSpPr>
          <xdr:cNvPr id="1232" name="Freeform 12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3" name="Line 12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234" name="Group 1236"/>
        <xdr:cNvGrpSpPr>
          <a:grpSpLocks/>
        </xdr:cNvGrpSpPr>
      </xdr:nvGrpSpPr>
      <xdr:grpSpPr bwMode="auto">
        <a:xfrm flipH="1">
          <a:off x="13639800" y="3352800"/>
          <a:ext cx="449580" cy="708660"/>
          <a:chOff x="256" y="29"/>
          <a:chExt cx="60" cy="46"/>
        </a:xfrm>
      </xdr:grpSpPr>
      <xdr:sp macro="" textlink="">
        <xdr:nvSpPr>
          <xdr:cNvPr id="1235" name="Freeform 12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6" name="Line 12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237" name="Group 1239"/>
        <xdr:cNvGrpSpPr>
          <a:grpSpLocks/>
        </xdr:cNvGrpSpPr>
      </xdr:nvGrpSpPr>
      <xdr:grpSpPr bwMode="auto">
        <a:xfrm flipH="1">
          <a:off x="13639800" y="1889760"/>
          <a:ext cx="449580" cy="708660"/>
          <a:chOff x="256" y="29"/>
          <a:chExt cx="60" cy="46"/>
        </a:xfrm>
      </xdr:grpSpPr>
      <xdr:sp macro="" textlink="">
        <xdr:nvSpPr>
          <xdr:cNvPr id="1238" name="Freeform 12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9" name="Line 12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240" name="Group 1242"/>
        <xdr:cNvGrpSpPr>
          <a:grpSpLocks/>
        </xdr:cNvGrpSpPr>
      </xdr:nvGrpSpPr>
      <xdr:grpSpPr bwMode="auto">
        <a:xfrm flipH="1">
          <a:off x="13639800" y="1889760"/>
          <a:ext cx="449580" cy="708660"/>
          <a:chOff x="256" y="29"/>
          <a:chExt cx="60" cy="46"/>
        </a:xfrm>
      </xdr:grpSpPr>
      <xdr:sp macro="" textlink="">
        <xdr:nvSpPr>
          <xdr:cNvPr id="1241" name="Freeform 12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2" name="Line 12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243" name="Group 1245"/>
        <xdr:cNvGrpSpPr>
          <a:grpSpLocks/>
        </xdr:cNvGrpSpPr>
      </xdr:nvGrpSpPr>
      <xdr:grpSpPr bwMode="auto">
        <a:xfrm>
          <a:off x="4038600" y="426720"/>
          <a:ext cx="449580" cy="708660"/>
          <a:chOff x="256" y="29"/>
          <a:chExt cx="60" cy="46"/>
        </a:xfrm>
      </xdr:grpSpPr>
      <xdr:sp macro="" textlink="">
        <xdr:nvSpPr>
          <xdr:cNvPr id="1244" name="Freeform 12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5" name="Line 12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246" name="Group 1248"/>
        <xdr:cNvGrpSpPr>
          <a:grpSpLocks/>
        </xdr:cNvGrpSpPr>
      </xdr:nvGrpSpPr>
      <xdr:grpSpPr bwMode="auto">
        <a:xfrm>
          <a:off x="4038600" y="1889760"/>
          <a:ext cx="449580" cy="708660"/>
          <a:chOff x="256" y="29"/>
          <a:chExt cx="60" cy="46"/>
        </a:xfrm>
      </xdr:grpSpPr>
      <xdr:sp macro="" textlink="">
        <xdr:nvSpPr>
          <xdr:cNvPr id="1247" name="Freeform 12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8" name="Line 12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249" name="Group 1251"/>
        <xdr:cNvGrpSpPr>
          <a:grpSpLocks/>
        </xdr:cNvGrpSpPr>
      </xdr:nvGrpSpPr>
      <xdr:grpSpPr bwMode="auto">
        <a:xfrm>
          <a:off x="4038600" y="3352800"/>
          <a:ext cx="449580" cy="708660"/>
          <a:chOff x="256" y="29"/>
          <a:chExt cx="60" cy="46"/>
        </a:xfrm>
      </xdr:grpSpPr>
      <xdr:sp macro="" textlink="">
        <xdr:nvSpPr>
          <xdr:cNvPr id="1250" name="Freeform 12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51" name="Line 12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252" name="Group 1254"/>
        <xdr:cNvGrpSpPr>
          <a:grpSpLocks/>
        </xdr:cNvGrpSpPr>
      </xdr:nvGrpSpPr>
      <xdr:grpSpPr bwMode="auto">
        <a:xfrm>
          <a:off x="4038600" y="4815840"/>
          <a:ext cx="449580" cy="708660"/>
          <a:chOff x="256" y="29"/>
          <a:chExt cx="60" cy="46"/>
        </a:xfrm>
      </xdr:grpSpPr>
      <xdr:sp macro="" textlink="">
        <xdr:nvSpPr>
          <xdr:cNvPr id="1253" name="Freeform 12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54" name="Line 12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255" name="Group 1257"/>
        <xdr:cNvGrpSpPr>
          <a:grpSpLocks/>
        </xdr:cNvGrpSpPr>
      </xdr:nvGrpSpPr>
      <xdr:grpSpPr bwMode="auto">
        <a:xfrm>
          <a:off x="5410200" y="777240"/>
          <a:ext cx="449580" cy="1455420"/>
          <a:chOff x="256" y="29"/>
          <a:chExt cx="60" cy="46"/>
        </a:xfrm>
      </xdr:grpSpPr>
      <xdr:sp macro="" textlink="">
        <xdr:nvSpPr>
          <xdr:cNvPr id="1256" name="Freeform 125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57" name="Line 12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258" name="Group 1260"/>
        <xdr:cNvGrpSpPr>
          <a:grpSpLocks/>
        </xdr:cNvGrpSpPr>
      </xdr:nvGrpSpPr>
      <xdr:grpSpPr bwMode="auto">
        <a:xfrm>
          <a:off x="5410200" y="3703320"/>
          <a:ext cx="449580" cy="1455420"/>
          <a:chOff x="256" y="29"/>
          <a:chExt cx="60" cy="46"/>
        </a:xfrm>
      </xdr:grpSpPr>
      <xdr:sp macro="" textlink="">
        <xdr:nvSpPr>
          <xdr:cNvPr id="1259" name="Freeform 12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0" name="Line 12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261" name="Group 1263"/>
        <xdr:cNvGrpSpPr>
          <a:grpSpLocks/>
        </xdr:cNvGrpSpPr>
      </xdr:nvGrpSpPr>
      <xdr:grpSpPr bwMode="auto">
        <a:xfrm>
          <a:off x="6781800" y="1508760"/>
          <a:ext cx="449580" cy="2918460"/>
          <a:chOff x="256" y="29"/>
          <a:chExt cx="60" cy="46"/>
        </a:xfrm>
      </xdr:grpSpPr>
      <xdr:sp macro="" textlink="">
        <xdr:nvSpPr>
          <xdr:cNvPr id="1262" name="Freeform 12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3" name="Line 12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264" name="Group 1266"/>
        <xdr:cNvGrpSpPr>
          <a:grpSpLocks/>
        </xdr:cNvGrpSpPr>
      </xdr:nvGrpSpPr>
      <xdr:grpSpPr bwMode="auto">
        <a:xfrm>
          <a:off x="4038600" y="6461760"/>
          <a:ext cx="449580" cy="708660"/>
          <a:chOff x="256" y="29"/>
          <a:chExt cx="60" cy="46"/>
        </a:xfrm>
      </xdr:grpSpPr>
      <xdr:sp macro="" textlink="">
        <xdr:nvSpPr>
          <xdr:cNvPr id="1265" name="Freeform 12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6" name="Line 12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267" name="Group 1269"/>
        <xdr:cNvGrpSpPr>
          <a:grpSpLocks/>
        </xdr:cNvGrpSpPr>
      </xdr:nvGrpSpPr>
      <xdr:grpSpPr bwMode="auto">
        <a:xfrm>
          <a:off x="4038600" y="7924800"/>
          <a:ext cx="449580" cy="708660"/>
          <a:chOff x="256" y="29"/>
          <a:chExt cx="60" cy="46"/>
        </a:xfrm>
      </xdr:grpSpPr>
      <xdr:sp macro="" textlink="">
        <xdr:nvSpPr>
          <xdr:cNvPr id="1268" name="Freeform 12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9" name="Line 12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270" name="Group 1272"/>
        <xdr:cNvGrpSpPr>
          <a:grpSpLocks/>
        </xdr:cNvGrpSpPr>
      </xdr:nvGrpSpPr>
      <xdr:grpSpPr bwMode="auto">
        <a:xfrm>
          <a:off x="4038600" y="9387840"/>
          <a:ext cx="449580" cy="708660"/>
          <a:chOff x="256" y="29"/>
          <a:chExt cx="60" cy="46"/>
        </a:xfrm>
      </xdr:grpSpPr>
      <xdr:sp macro="" textlink="">
        <xdr:nvSpPr>
          <xdr:cNvPr id="1271" name="Freeform 12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2" name="Line 12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273" name="Group 1275"/>
        <xdr:cNvGrpSpPr>
          <a:grpSpLocks/>
        </xdr:cNvGrpSpPr>
      </xdr:nvGrpSpPr>
      <xdr:grpSpPr bwMode="auto">
        <a:xfrm>
          <a:off x="4038600" y="10850880"/>
          <a:ext cx="449580" cy="708660"/>
          <a:chOff x="256" y="29"/>
          <a:chExt cx="60" cy="46"/>
        </a:xfrm>
      </xdr:grpSpPr>
      <xdr:sp macro="" textlink="">
        <xdr:nvSpPr>
          <xdr:cNvPr id="1274" name="Freeform 12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5" name="Line 12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276" name="Group 1278"/>
        <xdr:cNvGrpSpPr>
          <a:grpSpLocks/>
        </xdr:cNvGrpSpPr>
      </xdr:nvGrpSpPr>
      <xdr:grpSpPr bwMode="auto">
        <a:xfrm>
          <a:off x="5410200" y="6812280"/>
          <a:ext cx="449580" cy="1455420"/>
          <a:chOff x="256" y="29"/>
          <a:chExt cx="60" cy="46"/>
        </a:xfrm>
      </xdr:grpSpPr>
      <xdr:sp macro="" textlink="">
        <xdr:nvSpPr>
          <xdr:cNvPr id="1277" name="Freeform 12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8" name="Line 12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279" name="Group 1281"/>
        <xdr:cNvGrpSpPr>
          <a:grpSpLocks/>
        </xdr:cNvGrpSpPr>
      </xdr:nvGrpSpPr>
      <xdr:grpSpPr bwMode="auto">
        <a:xfrm>
          <a:off x="5410200" y="9738360"/>
          <a:ext cx="449580" cy="1455420"/>
          <a:chOff x="256" y="29"/>
          <a:chExt cx="60" cy="46"/>
        </a:xfrm>
      </xdr:grpSpPr>
      <xdr:sp macro="" textlink="">
        <xdr:nvSpPr>
          <xdr:cNvPr id="1280" name="Freeform 12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81" name="Line 12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282" name="Group 1284"/>
        <xdr:cNvGrpSpPr>
          <a:grpSpLocks/>
        </xdr:cNvGrpSpPr>
      </xdr:nvGrpSpPr>
      <xdr:grpSpPr bwMode="auto">
        <a:xfrm>
          <a:off x="6781800" y="7543800"/>
          <a:ext cx="449580" cy="2918460"/>
          <a:chOff x="256" y="29"/>
          <a:chExt cx="60" cy="46"/>
        </a:xfrm>
      </xdr:grpSpPr>
      <xdr:sp macro="" textlink="">
        <xdr:nvSpPr>
          <xdr:cNvPr id="1283" name="Freeform 12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84" name="Line 12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285" name="Freeform 1287"/>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286" name="Line 128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287" name="Line 128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288" name="Line 129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289" name="Freeform 1291"/>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290" name="Line 129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291" name="Group 1293"/>
        <xdr:cNvGrpSpPr>
          <a:grpSpLocks/>
        </xdr:cNvGrpSpPr>
      </xdr:nvGrpSpPr>
      <xdr:grpSpPr bwMode="auto">
        <a:xfrm flipH="1">
          <a:off x="10896600" y="7543800"/>
          <a:ext cx="449580" cy="2918460"/>
          <a:chOff x="256" y="29"/>
          <a:chExt cx="60" cy="46"/>
        </a:xfrm>
      </xdr:grpSpPr>
      <xdr:sp macro="" textlink="">
        <xdr:nvSpPr>
          <xdr:cNvPr id="1292" name="Freeform 12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93" name="Line 12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294" name="Group 1296"/>
        <xdr:cNvGrpSpPr>
          <a:grpSpLocks/>
        </xdr:cNvGrpSpPr>
      </xdr:nvGrpSpPr>
      <xdr:grpSpPr bwMode="auto">
        <a:xfrm flipH="1">
          <a:off x="10896600" y="1508760"/>
          <a:ext cx="449580" cy="2918460"/>
          <a:chOff x="256" y="29"/>
          <a:chExt cx="60" cy="46"/>
        </a:xfrm>
      </xdr:grpSpPr>
      <xdr:sp macro="" textlink="">
        <xdr:nvSpPr>
          <xdr:cNvPr id="1295" name="Freeform 12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96" name="Line 12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297" name="Group 1299"/>
        <xdr:cNvGrpSpPr>
          <a:grpSpLocks/>
        </xdr:cNvGrpSpPr>
      </xdr:nvGrpSpPr>
      <xdr:grpSpPr bwMode="auto">
        <a:xfrm flipH="1">
          <a:off x="12268200" y="9738360"/>
          <a:ext cx="449580" cy="1455420"/>
          <a:chOff x="256" y="29"/>
          <a:chExt cx="60" cy="46"/>
        </a:xfrm>
      </xdr:grpSpPr>
      <xdr:sp macro="" textlink="">
        <xdr:nvSpPr>
          <xdr:cNvPr id="1298" name="Freeform 13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99" name="Line 13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300" name="Group 1302"/>
        <xdr:cNvGrpSpPr>
          <a:grpSpLocks/>
        </xdr:cNvGrpSpPr>
      </xdr:nvGrpSpPr>
      <xdr:grpSpPr bwMode="auto">
        <a:xfrm flipH="1">
          <a:off x="12268200" y="6812280"/>
          <a:ext cx="449580" cy="1455420"/>
          <a:chOff x="256" y="29"/>
          <a:chExt cx="60" cy="46"/>
        </a:xfrm>
      </xdr:grpSpPr>
      <xdr:sp macro="" textlink="">
        <xdr:nvSpPr>
          <xdr:cNvPr id="1301" name="Freeform 13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2" name="Line 13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303" name="Group 1305"/>
        <xdr:cNvGrpSpPr>
          <a:grpSpLocks/>
        </xdr:cNvGrpSpPr>
      </xdr:nvGrpSpPr>
      <xdr:grpSpPr bwMode="auto">
        <a:xfrm flipH="1">
          <a:off x="12268200" y="3703320"/>
          <a:ext cx="449580" cy="1455420"/>
          <a:chOff x="256" y="29"/>
          <a:chExt cx="60" cy="46"/>
        </a:xfrm>
      </xdr:grpSpPr>
      <xdr:sp macro="" textlink="">
        <xdr:nvSpPr>
          <xdr:cNvPr id="1304" name="Freeform 13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5" name="Line 13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306" name="Group 1308"/>
        <xdr:cNvGrpSpPr>
          <a:grpSpLocks/>
        </xdr:cNvGrpSpPr>
      </xdr:nvGrpSpPr>
      <xdr:grpSpPr bwMode="auto">
        <a:xfrm flipH="1">
          <a:off x="12268200" y="777240"/>
          <a:ext cx="449580" cy="1455420"/>
          <a:chOff x="256" y="29"/>
          <a:chExt cx="60" cy="46"/>
        </a:xfrm>
      </xdr:grpSpPr>
      <xdr:sp macro="" textlink="">
        <xdr:nvSpPr>
          <xdr:cNvPr id="1307" name="Freeform 13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8" name="Line 13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309" name="Group 1311"/>
        <xdr:cNvGrpSpPr>
          <a:grpSpLocks/>
        </xdr:cNvGrpSpPr>
      </xdr:nvGrpSpPr>
      <xdr:grpSpPr bwMode="auto">
        <a:xfrm flipH="1">
          <a:off x="13639800" y="10850880"/>
          <a:ext cx="449580" cy="708660"/>
          <a:chOff x="256" y="29"/>
          <a:chExt cx="60" cy="46"/>
        </a:xfrm>
      </xdr:grpSpPr>
      <xdr:sp macro="" textlink="">
        <xdr:nvSpPr>
          <xdr:cNvPr id="1310" name="Freeform 13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11" name="Line 13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312" name="Group 1314"/>
        <xdr:cNvGrpSpPr>
          <a:grpSpLocks/>
        </xdr:cNvGrpSpPr>
      </xdr:nvGrpSpPr>
      <xdr:grpSpPr bwMode="auto">
        <a:xfrm flipH="1">
          <a:off x="13639800" y="9387840"/>
          <a:ext cx="449580" cy="708660"/>
          <a:chOff x="256" y="29"/>
          <a:chExt cx="60" cy="46"/>
        </a:xfrm>
      </xdr:grpSpPr>
      <xdr:sp macro="" textlink="">
        <xdr:nvSpPr>
          <xdr:cNvPr id="1313" name="Freeform 13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14" name="Line 13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315" name="Group 1317"/>
        <xdr:cNvGrpSpPr>
          <a:grpSpLocks/>
        </xdr:cNvGrpSpPr>
      </xdr:nvGrpSpPr>
      <xdr:grpSpPr bwMode="auto">
        <a:xfrm flipH="1">
          <a:off x="13639800" y="7924800"/>
          <a:ext cx="449580" cy="708660"/>
          <a:chOff x="256" y="29"/>
          <a:chExt cx="60" cy="46"/>
        </a:xfrm>
      </xdr:grpSpPr>
      <xdr:sp macro="" textlink="">
        <xdr:nvSpPr>
          <xdr:cNvPr id="1316" name="Freeform 13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17" name="Line 13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318" name="Group 1320"/>
        <xdr:cNvGrpSpPr>
          <a:grpSpLocks/>
        </xdr:cNvGrpSpPr>
      </xdr:nvGrpSpPr>
      <xdr:grpSpPr bwMode="auto">
        <a:xfrm flipH="1">
          <a:off x="13639800" y="6461760"/>
          <a:ext cx="449580" cy="708660"/>
          <a:chOff x="256" y="29"/>
          <a:chExt cx="60" cy="46"/>
        </a:xfrm>
      </xdr:grpSpPr>
      <xdr:sp macro="" textlink="">
        <xdr:nvSpPr>
          <xdr:cNvPr id="1319" name="Freeform 13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0" name="Line 13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321" name="Group 1323"/>
        <xdr:cNvGrpSpPr>
          <a:grpSpLocks/>
        </xdr:cNvGrpSpPr>
      </xdr:nvGrpSpPr>
      <xdr:grpSpPr bwMode="auto">
        <a:xfrm flipH="1">
          <a:off x="13639800" y="4815840"/>
          <a:ext cx="449580" cy="708660"/>
          <a:chOff x="256" y="29"/>
          <a:chExt cx="60" cy="46"/>
        </a:xfrm>
      </xdr:grpSpPr>
      <xdr:sp macro="" textlink="">
        <xdr:nvSpPr>
          <xdr:cNvPr id="1322" name="Freeform 13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3" name="Line 13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24" name="Group 1326"/>
        <xdr:cNvGrpSpPr>
          <a:grpSpLocks/>
        </xdr:cNvGrpSpPr>
      </xdr:nvGrpSpPr>
      <xdr:grpSpPr bwMode="auto">
        <a:xfrm flipH="1">
          <a:off x="13639800" y="3352800"/>
          <a:ext cx="449580" cy="708660"/>
          <a:chOff x="256" y="29"/>
          <a:chExt cx="60" cy="46"/>
        </a:xfrm>
      </xdr:grpSpPr>
      <xdr:sp macro="" textlink="">
        <xdr:nvSpPr>
          <xdr:cNvPr id="1325" name="Freeform 13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6" name="Line 13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27" name="Group 1329"/>
        <xdr:cNvGrpSpPr>
          <a:grpSpLocks/>
        </xdr:cNvGrpSpPr>
      </xdr:nvGrpSpPr>
      <xdr:grpSpPr bwMode="auto">
        <a:xfrm flipH="1">
          <a:off x="13639800" y="1889760"/>
          <a:ext cx="449580" cy="708660"/>
          <a:chOff x="256" y="29"/>
          <a:chExt cx="60" cy="46"/>
        </a:xfrm>
      </xdr:grpSpPr>
      <xdr:sp macro="" textlink="">
        <xdr:nvSpPr>
          <xdr:cNvPr id="1328" name="Freeform 13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9" name="Line 13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330" name="Group 1332"/>
        <xdr:cNvGrpSpPr>
          <a:grpSpLocks/>
        </xdr:cNvGrpSpPr>
      </xdr:nvGrpSpPr>
      <xdr:grpSpPr bwMode="auto">
        <a:xfrm flipH="1">
          <a:off x="13639800" y="426720"/>
          <a:ext cx="449580" cy="708660"/>
          <a:chOff x="256" y="29"/>
          <a:chExt cx="60" cy="46"/>
        </a:xfrm>
      </xdr:grpSpPr>
      <xdr:sp macro="" textlink="">
        <xdr:nvSpPr>
          <xdr:cNvPr id="1331" name="Freeform 13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2" name="Line 13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333" name="Group 1335"/>
        <xdr:cNvGrpSpPr>
          <a:grpSpLocks/>
        </xdr:cNvGrpSpPr>
      </xdr:nvGrpSpPr>
      <xdr:grpSpPr bwMode="auto">
        <a:xfrm flipH="1">
          <a:off x="13639800" y="6461760"/>
          <a:ext cx="449580" cy="708660"/>
          <a:chOff x="256" y="29"/>
          <a:chExt cx="60" cy="46"/>
        </a:xfrm>
      </xdr:grpSpPr>
      <xdr:sp macro="" textlink="">
        <xdr:nvSpPr>
          <xdr:cNvPr id="1334" name="Freeform 13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5" name="Line 13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336" name="Group 1338"/>
        <xdr:cNvGrpSpPr>
          <a:grpSpLocks/>
        </xdr:cNvGrpSpPr>
      </xdr:nvGrpSpPr>
      <xdr:grpSpPr bwMode="auto">
        <a:xfrm flipH="1">
          <a:off x="13639800" y="4815840"/>
          <a:ext cx="449580" cy="708660"/>
          <a:chOff x="256" y="29"/>
          <a:chExt cx="60" cy="46"/>
        </a:xfrm>
      </xdr:grpSpPr>
      <xdr:sp macro="" textlink="">
        <xdr:nvSpPr>
          <xdr:cNvPr id="1337" name="Freeform 13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8" name="Line 13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339" name="Group 1341"/>
        <xdr:cNvGrpSpPr>
          <a:grpSpLocks/>
        </xdr:cNvGrpSpPr>
      </xdr:nvGrpSpPr>
      <xdr:grpSpPr bwMode="auto">
        <a:xfrm flipH="1">
          <a:off x="13639800" y="4815840"/>
          <a:ext cx="449580" cy="708660"/>
          <a:chOff x="256" y="29"/>
          <a:chExt cx="60" cy="46"/>
        </a:xfrm>
      </xdr:grpSpPr>
      <xdr:sp macro="" textlink="">
        <xdr:nvSpPr>
          <xdr:cNvPr id="1340" name="Freeform 13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41" name="Line 13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42" name="Group 1344"/>
        <xdr:cNvGrpSpPr>
          <a:grpSpLocks/>
        </xdr:cNvGrpSpPr>
      </xdr:nvGrpSpPr>
      <xdr:grpSpPr bwMode="auto">
        <a:xfrm flipH="1">
          <a:off x="13639800" y="3352800"/>
          <a:ext cx="449580" cy="708660"/>
          <a:chOff x="256" y="29"/>
          <a:chExt cx="60" cy="46"/>
        </a:xfrm>
      </xdr:grpSpPr>
      <xdr:sp macro="" textlink="">
        <xdr:nvSpPr>
          <xdr:cNvPr id="1343" name="Freeform 13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44" name="Line 13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45" name="Group 1347"/>
        <xdr:cNvGrpSpPr>
          <a:grpSpLocks/>
        </xdr:cNvGrpSpPr>
      </xdr:nvGrpSpPr>
      <xdr:grpSpPr bwMode="auto">
        <a:xfrm flipH="1">
          <a:off x="13639800" y="3352800"/>
          <a:ext cx="449580" cy="708660"/>
          <a:chOff x="256" y="29"/>
          <a:chExt cx="60" cy="46"/>
        </a:xfrm>
      </xdr:grpSpPr>
      <xdr:sp macro="" textlink="">
        <xdr:nvSpPr>
          <xdr:cNvPr id="1346" name="Freeform 13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47" name="Line 13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48" name="Group 1350"/>
        <xdr:cNvGrpSpPr>
          <a:grpSpLocks/>
        </xdr:cNvGrpSpPr>
      </xdr:nvGrpSpPr>
      <xdr:grpSpPr bwMode="auto">
        <a:xfrm flipH="1">
          <a:off x="13639800" y="1889760"/>
          <a:ext cx="449580" cy="708660"/>
          <a:chOff x="256" y="29"/>
          <a:chExt cx="60" cy="46"/>
        </a:xfrm>
      </xdr:grpSpPr>
      <xdr:sp macro="" textlink="">
        <xdr:nvSpPr>
          <xdr:cNvPr id="1349" name="Freeform 13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0" name="Line 13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51" name="Group 1353"/>
        <xdr:cNvGrpSpPr>
          <a:grpSpLocks/>
        </xdr:cNvGrpSpPr>
      </xdr:nvGrpSpPr>
      <xdr:grpSpPr bwMode="auto">
        <a:xfrm flipH="1">
          <a:off x="13639800" y="1889760"/>
          <a:ext cx="449580" cy="708660"/>
          <a:chOff x="256" y="29"/>
          <a:chExt cx="60" cy="46"/>
        </a:xfrm>
      </xdr:grpSpPr>
      <xdr:sp macro="" textlink="">
        <xdr:nvSpPr>
          <xdr:cNvPr id="1352" name="Freeform 13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3" name="Line 13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354" name="Group 1356"/>
        <xdr:cNvGrpSpPr>
          <a:grpSpLocks/>
        </xdr:cNvGrpSpPr>
      </xdr:nvGrpSpPr>
      <xdr:grpSpPr bwMode="auto">
        <a:xfrm>
          <a:off x="5410200" y="777240"/>
          <a:ext cx="449580" cy="1455420"/>
          <a:chOff x="256" y="29"/>
          <a:chExt cx="60" cy="46"/>
        </a:xfrm>
      </xdr:grpSpPr>
      <xdr:sp macro="" textlink="">
        <xdr:nvSpPr>
          <xdr:cNvPr id="1355" name="Freeform 13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6" name="Line 13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357" name="Group 1359"/>
        <xdr:cNvGrpSpPr>
          <a:grpSpLocks/>
        </xdr:cNvGrpSpPr>
      </xdr:nvGrpSpPr>
      <xdr:grpSpPr bwMode="auto">
        <a:xfrm>
          <a:off x="5410200" y="3703320"/>
          <a:ext cx="449580" cy="1455420"/>
          <a:chOff x="256" y="29"/>
          <a:chExt cx="60" cy="46"/>
        </a:xfrm>
      </xdr:grpSpPr>
      <xdr:sp macro="" textlink="">
        <xdr:nvSpPr>
          <xdr:cNvPr id="1358" name="Freeform 13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9" name="Line 13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360" name="Group 1362"/>
        <xdr:cNvGrpSpPr>
          <a:grpSpLocks/>
        </xdr:cNvGrpSpPr>
      </xdr:nvGrpSpPr>
      <xdr:grpSpPr bwMode="auto">
        <a:xfrm>
          <a:off x="6781800" y="1508760"/>
          <a:ext cx="449580" cy="2918460"/>
          <a:chOff x="256" y="29"/>
          <a:chExt cx="60" cy="46"/>
        </a:xfrm>
      </xdr:grpSpPr>
      <xdr:sp macro="" textlink="">
        <xdr:nvSpPr>
          <xdr:cNvPr id="1361" name="Freeform 13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2" name="Line 13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363" name="Group 1365"/>
        <xdr:cNvGrpSpPr>
          <a:grpSpLocks/>
        </xdr:cNvGrpSpPr>
      </xdr:nvGrpSpPr>
      <xdr:grpSpPr bwMode="auto">
        <a:xfrm>
          <a:off x="5410200" y="6812280"/>
          <a:ext cx="449580" cy="1455420"/>
          <a:chOff x="256" y="29"/>
          <a:chExt cx="60" cy="46"/>
        </a:xfrm>
      </xdr:grpSpPr>
      <xdr:sp macro="" textlink="">
        <xdr:nvSpPr>
          <xdr:cNvPr id="1364" name="Freeform 136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5" name="Line 13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366" name="Group 1368"/>
        <xdr:cNvGrpSpPr>
          <a:grpSpLocks/>
        </xdr:cNvGrpSpPr>
      </xdr:nvGrpSpPr>
      <xdr:grpSpPr bwMode="auto">
        <a:xfrm>
          <a:off x="5410200" y="9738360"/>
          <a:ext cx="449580" cy="1455420"/>
          <a:chOff x="256" y="29"/>
          <a:chExt cx="60" cy="46"/>
        </a:xfrm>
      </xdr:grpSpPr>
      <xdr:sp macro="" textlink="">
        <xdr:nvSpPr>
          <xdr:cNvPr id="1367" name="Freeform 136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8" name="Line 13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369" name="Group 1371"/>
        <xdr:cNvGrpSpPr>
          <a:grpSpLocks/>
        </xdr:cNvGrpSpPr>
      </xdr:nvGrpSpPr>
      <xdr:grpSpPr bwMode="auto">
        <a:xfrm>
          <a:off x="6781800" y="7543800"/>
          <a:ext cx="449580" cy="2918460"/>
          <a:chOff x="256" y="29"/>
          <a:chExt cx="60" cy="46"/>
        </a:xfrm>
      </xdr:grpSpPr>
      <xdr:sp macro="" textlink="">
        <xdr:nvSpPr>
          <xdr:cNvPr id="1370" name="Freeform 13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71" name="Line 13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372" name="Freeform 1374"/>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373" name="Line 137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374" name="Line 137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375" name="Line 137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376" name="Freeform 1378"/>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377" name="Line 137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378" name="Group 1380"/>
        <xdr:cNvGrpSpPr>
          <a:grpSpLocks/>
        </xdr:cNvGrpSpPr>
      </xdr:nvGrpSpPr>
      <xdr:grpSpPr bwMode="auto">
        <a:xfrm flipH="1">
          <a:off x="10896600" y="7543800"/>
          <a:ext cx="449580" cy="2918460"/>
          <a:chOff x="256" y="29"/>
          <a:chExt cx="60" cy="46"/>
        </a:xfrm>
      </xdr:grpSpPr>
      <xdr:sp macro="" textlink="">
        <xdr:nvSpPr>
          <xdr:cNvPr id="1379" name="Freeform 13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0" name="Line 13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381" name="Group 1383"/>
        <xdr:cNvGrpSpPr>
          <a:grpSpLocks/>
        </xdr:cNvGrpSpPr>
      </xdr:nvGrpSpPr>
      <xdr:grpSpPr bwMode="auto">
        <a:xfrm flipH="1">
          <a:off x="10896600" y="1508760"/>
          <a:ext cx="449580" cy="2918460"/>
          <a:chOff x="256" y="29"/>
          <a:chExt cx="60" cy="46"/>
        </a:xfrm>
      </xdr:grpSpPr>
      <xdr:sp macro="" textlink="">
        <xdr:nvSpPr>
          <xdr:cNvPr id="1382" name="Freeform 13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3" name="Line 13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384" name="Group 1386"/>
        <xdr:cNvGrpSpPr>
          <a:grpSpLocks/>
        </xdr:cNvGrpSpPr>
      </xdr:nvGrpSpPr>
      <xdr:grpSpPr bwMode="auto">
        <a:xfrm flipH="1">
          <a:off x="12268200" y="9738360"/>
          <a:ext cx="449580" cy="1455420"/>
          <a:chOff x="256" y="29"/>
          <a:chExt cx="60" cy="46"/>
        </a:xfrm>
      </xdr:grpSpPr>
      <xdr:sp macro="" textlink="">
        <xdr:nvSpPr>
          <xdr:cNvPr id="1385" name="Freeform 13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6" name="Line 13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387" name="Group 1389"/>
        <xdr:cNvGrpSpPr>
          <a:grpSpLocks/>
        </xdr:cNvGrpSpPr>
      </xdr:nvGrpSpPr>
      <xdr:grpSpPr bwMode="auto">
        <a:xfrm flipH="1">
          <a:off x="12268200" y="6812280"/>
          <a:ext cx="449580" cy="1455420"/>
          <a:chOff x="256" y="29"/>
          <a:chExt cx="60" cy="46"/>
        </a:xfrm>
      </xdr:grpSpPr>
      <xdr:sp macro="" textlink="">
        <xdr:nvSpPr>
          <xdr:cNvPr id="1388" name="Freeform 13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9" name="Line 13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390" name="Group 1392"/>
        <xdr:cNvGrpSpPr>
          <a:grpSpLocks/>
        </xdr:cNvGrpSpPr>
      </xdr:nvGrpSpPr>
      <xdr:grpSpPr bwMode="auto">
        <a:xfrm flipH="1">
          <a:off x="12268200" y="3703320"/>
          <a:ext cx="449580" cy="1455420"/>
          <a:chOff x="256" y="29"/>
          <a:chExt cx="60" cy="46"/>
        </a:xfrm>
      </xdr:grpSpPr>
      <xdr:sp macro="" textlink="">
        <xdr:nvSpPr>
          <xdr:cNvPr id="1391" name="Freeform 13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2" name="Line 13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393" name="Group 1395"/>
        <xdr:cNvGrpSpPr>
          <a:grpSpLocks/>
        </xdr:cNvGrpSpPr>
      </xdr:nvGrpSpPr>
      <xdr:grpSpPr bwMode="auto">
        <a:xfrm flipH="1">
          <a:off x="12268200" y="777240"/>
          <a:ext cx="449580" cy="1455420"/>
          <a:chOff x="256" y="29"/>
          <a:chExt cx="60" cy="46"/>
        </a:xfrm>
      </xdr:grpSpPr>
      <xdr:sp macro="" textlink="">
        <xdr:nvSpPr>
          <xdr:cNvPr id="1394" name="Freeform 13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5" name="Line 13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396" name="Group 1398"/>
        <xdr:cNvGrpSpPr>
          <a:grpSpLocks/>
        </xdr:cNvGrpSpPr>
      </xdr:nvGrpSpPr>
      <xdr:grpSpPr bwMode="auto">
        <a:xfrm>
          <a:off x="5410200" y="777240"/>
          <a:ext cx="449580" cy="1455420"/>
          <a:chOff x="256" y="29"/>
          <a:chExt cx="60" cy="46"/>
        </a:xfrm>
      </xdr:grpSpPr>
      <xdr:sp macro="" textlink="">
        <xdr:nvSpPr>
          <xdr:cNvPr id="1397" name="Freeform 13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8" name="Line 14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399" name="Group 1401"/>
        <xdr:cNvGrpSpPr>
          <a:grpSpLocks/>
        </xdr:cNvGrpSpPr>
      </xdr:nvGrpSpPr>
      <xdr:grpSpPr bwMode="auto">
        <a:xfrm>
          <a:off x="5410200" y="3703320"/>
          <a:ext cx="449580" cy="1455420"/>
          <a:chOff x="256" y="29"/>
          <a:chExt cx="60" cy="46"/>
        </a:xfrm>
      </xdr:grpSpPr>
      <xdr:sp macro="" textlink="">
        <xdr:nvSpPr>
          <xdr:cNvPr id="1400" name="Freeform 14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01" name="Line 14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402" name="Group 1404"/>
        <xdr:cNvGrpSpPr>
          <a:grpSpLocks/>
        </xdr:cNvGrpSpPr>
      </xdr:nvGrpSpPr>
      <xdr:grpSpPr bwMode="auto">
        <a:xfrm>
          <a:off x="6781800" y="1508760"/>
          <a:ext cx="449580" cy="2918460"/>
          <a:chOff x="256" y="29"/>
          <a:chExt cx="60" cy="46"/>
        </a:xfrm>
      </xdr:grpSpPr>
      <xdr:sp macro="" textlink="">
        <xdr:nvSpPr>
          <xdr:cNvPr id="1403" name="Freeform 14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04" name="Line 14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405" name="Group 1407"/>
        <xdr:cNvGrpSpPr>
          <a:grpSpLocks/>
        </xdr:cNvGrpSpPr>
      </xdr:nvGrpSpPr>
      <xdr:grpSpPr bwMode="auto">
        <a:xfrm>
          <a:off x="5410200" y="6812280"/>
          <a:ext cx="449580" cy="1455420"/>
          <a:chOff x="256" y="29"/>
          <a:chExt cx="60" cy="46"/>
        </a:xfrm>
      </xdr:grpSpPr>
      <xdr:sp macro="" textlink="">
        <xdr:nvSpPr>
          <xdr:cNvPr id="1406" name="Freeform 14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07" name="Line 14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408" name="Group 1410"/>
        <xdr:cNvGrpSpPr>
          <a:grpSpLocks/>
        </xdr:cNvGrpSpPr>
      </xdr:nvGrpSpPr>
      <xdr:grpSpPr bwMode="auto">
        <a:xfrm>
          <a:off x="5410200" y="9738360"/>
          <a:ext cx="449580" cy="1455420"/>
          <a:chOff x="256" y="29"/>
          <a:chExt cx="60" cy="46"/>
        </a:xfrm>
      </xdr:grpSpPr>
      <xdr:sp macro="" textlink="">
        <xdr:nvSpPr>
          <xdr:cNvPr id="1409" name="Freeform 14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10" name="Line 14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411" name="Group 1413"/>
        <xdr:cNvGrpSpPr>
          <a:grpSpLocks/>
        </xdr:cNvGrpSpPr>
      </xdr:nvGrpSpPr>
      <xdr:grpSpPr bwMode="auto">
        <a:xfrm>
          <a:off x="6781800" y="7543800"/>
          <a:ext cx="449580" cy="2918460"/>
          <a:chOff x="256" y="29"/>
          <a:chExt cx="60" cy="46"/>
        </a:xfrm>
      </xdr:grpSpPr>
      <xdr:sp macro="" textlink="">
        <xdr:nvSpPr>
          <xdr:cNvPr id="1412" name="Freeform 14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13" name="Line 14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414" name="Freeform 1416"/>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415" name="Line 141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416" name="Line 141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417" name="Line 141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418" name="Freeform 1420"/>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419" name="Line 142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420" name="Group 1422"/>
        <xdr:cNvGrpSpPr>
          <a:grpSpLocks/>
        </xdr:cNvGrpSpPr>
      </xdr:nvGrpSpPr>
      <xdr:grpSpPr bwMode="auto">
        <a:xfrm flipH="1">
          <a:off x="10896600" y="7543800"/>
          <a:ext cx="449580" cy="2918460"/>
          <a:chOff x="256" y="29"/>
          <a:chExt cx="60" cy="46"/>
        </a:xfrm>
      </xdr:grpSpPr>
      <xdr:sp macro="" textlink="">
        <xdr:nvSpPr>
          <xdr:cNvPr id="1421" name="Freeform 14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2" name="Line 14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423" name="Group 1425"/>
        <xdr:cNvGrpSpPr>
          <a:grpSpLocks/>
        </xdr:cNvGrpSpPr>
      </xdr:nvGrpSpPr>
      <xdr:grpSpPr bwMode="auto">
        <a:xfrm flipH="1">
          <a:off x="10896600" y="1508760"/>
          <a:ext cx="449580" cy="2918460"/>
          <a:chOff x="256" y="29"/>
          <a:chExt cx="60" cy="46"/>
        </a:xfrm>
      </xdr:grpSpPr>
      <xdr:sp macro="" textlink="">
        <xdr:nvSpPr>
          <xdr:cNvPr id="1424" name="Freeform 14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5" name="Line 14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426" name="Group 1428"/>
        <xdr:cNvGrpSpPr>
          <a:grpSpLocks/>
        </xdr:cNvGrpSpPr>
      </xdr:nvGrpSpPr>
      <xdr:grpSpPr bwMode="auto">
        <a:xfrm flipH="1">
          <a:off x="12268200" y="9738360"/>
          <a:ext cx="449580" cy="1455420"/>
          <a:chOff x="256" y="29"/>
          <a:chExt cx="60" cy="46"/>
        </a:xfrm>
      </xdr:grpSpPr>
      <xdr:sp macro="" textlink="">
        <xdr:nvSpPr>
          <xdr:cNvPr id="1427" name="Freeform 14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8" name="Line 14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429" name="Group 1431"/>
        <xdr:cNvGrpSpPr>
          <a:grpSpLocks/>
        </xdr:cNvGrpSpPr>
      </xdr:nvGrpSpPr>
      <xdr:grpSpPr bwMode="auto">
        <a:xfrm flipH="1">
          <a:off x="12268200" y="6812280"/>
          <a:ext cx="449580" cy="1455420"/>
          <a:chOff x="256" y="29"/>
          <a:chExt cx="60" cy="46"/>
        </a:xfrm>
      </xdr:grpSpPr>
      <xdr:sp macro="" textlink="">
        <xdr:nvSpPr>
          <xdr:cNvPr id="1430" name="Freeform 14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31" name="Line 14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432" name="Group 1434"/>
        <xdr:cNvGrpSpPr>
          <a:grpSpLocks/>
        </xdr:cNvGrpSpPr>
      </xdr:nvGrpSpPr>
      <xdr:grpSpPr bwMode="auto">
        <a:xfrm flipH="1">
          <a:off x="12268200" y="3703320"/>
          <a:ext cx="449580" cy="1455420"/>
          <a:chOff x="256" y="29"/>
          <a:chExt cx="60" cy="46"/>
        </a:xfrm>
      </xdr:grpSpPr>
      <xdr:sp macro="" textlink="">
        <xdr:nvSpPr>
          <xdr:cNvPr id="1433" name="Freeform 14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34" name="Line 14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435" name="Group 1437"/>
        <xdr:cNvGrpSpPr>
          <a:grpSpLocks/>
        </xdr:cNvGrpSpPr>
      </xdr:nvGrpSpPr>
      <xdr:grpSpPr bwMode="auto">
        <a:xfrm flipH="1">
          <a:off x="12268200" y="777240"/>
          <a:ext cx="449580" cy="1455420"/>
          <a:chOff x="256" y="29"/>
          <a:chExt cx="60" cy="46"/>
        </a:xfrm>
      </xdr:grpSpPr>
      <xdr:sp macro="" textlink="">
        <xdr:nvSpPr>
          <xdr:cNvPr id="1436" name="Freeform 14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37" name="Line 14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438" name="Group 1440"/>
        <xdr:cNvGrpSpPr>
          <a:grpSpLocks/>
        </xdr:cNvGrpSpPr>
      </xdr:nvGrpSpPr>
      <xdr:grpSpPr bwMode="auto">
        <a:xfrm>
          <a:off x="5410200" y="777240"/>
          <a:ext cx="449580" cy="1455420"/>
          <a:chOff x="256" y="29"/>
          <a:chExt cx="60" cy="46"/>
        </a:xfrm>
      </xdr:grpSpPr>
      <xdr:sp macro="" textlink="">
        <xdr:nvSpPr>
          <xdr:cNvPr id="1439" name="Freeform 14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0" name="Line 14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441" name="Group 1443"/>
        <xdr:cNvGrpSpPr>
          <a:grpSpLocks/>
        </xdr:cNvGrpSpPr>
      </xdr:nvGrpSpPr>
      <xdr:grpSpPr bwMode="auto">
        <a:xfrm>
          <a:off x="5410200" y="3703320"/>
          <a:ext cx="449580" cy="1455420"/>
          <a:chOff x="256" y="29"/>
          <a:chExt cx="60" cy="46"/>
        </a:xfrm>
      </xdr:grpSpPr>
      <xdr:sp macro="" textlink="">
        <xdr:nvSpPr>
          <xdr:cNvPr id="1442" name="Freeform 14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3" name="Line 14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444" name="Group 1446"/>
        <xdr:cNvGrpSpPr>
          <a:grpSpLocks/>
        </xdr:cNvGrpSpPr>
      </xdr:nvGrpSpPr>
      <xdr:grpSpPr bwMode="auto">
        <a:xfrm>
          <a:off x="6781800" y="1508760"/>
          <a:ext cx="449580" cy="2918460"/>
          <a:chOff x="256" y="29"/>
          <a:chExt cx="60" cy="46"/>
        </a:xfrm>
      </xdr:grpSpPr>
      <xdr:sp macro="" textlink="">
        <xdr:nvSpPr>
          <xdr:cNvPr id="1445" name="Freeform 14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6" name="Line 14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447" name="Group 1449"/>
        <xdr:cNvGrpSpPr>
          <a:grpSpLocks/>
        </xdr:cNvGrpSpPr>
      </xdr:nvGrpSpPr>
      <xdr:grpSpPr bwMode="auto">
        <a:xfrm>
          <a:off x="5410200" y="6812280"/>
          <a:ext cx="449580" cy="1455420"/>
          <a:chOff x="256" y="29"/>
          <a:chExt cx="60" cy="46"/>
        </a:xfrm>
      </xdr:grpSpPr>
      <xdr:sp macro="" textlink="">
        <xdr:nvSpPr>
          <xdr:cNvPr id="1448" name="Freeform 14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9" name="Line 14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450" name="Group 1452"/>
        <xdr:cNvGrpSpPr>
          <a:grpSpLocks/>
        </xdr:cNvGrpSpPr>
      </xdr:nvGrpSpPr>
      <xdr:grpSpPr bwMode="auto">
        <a:xfrm>
          <a:off x="5410200" y="9738360"/>
          <a:ext cx="449580" cy="1455420"/>
          <a:chOff x="256" y="29"/>
          <a:chExt cx="60" cy="46"/>
        </a:xfrm>
      </xdr:grpSpPr>
      <xdr:sp macro="" textlink="">
        <xdr:nvSpPr>
          <xdr:cNvPr id="1451" name="Freeform 14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52" name="Line 14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453" name="Group 1455"/>
        <xdr:cNvGrpSpPr>
          <a:grpSpLocks/>
        </xdr:cNvGrpSpPr>
      </xdr:nvGrpSpPr>
      <xdr:grpSpPr bwMode="auto">
        <a:xfrm>
          <a:off x="6781800" y="7543800"/>
          <a:ext cx="449580" cy="2918460"/>
          <a:chOff x="256" y="29"/>
          <a:chExt cx="60" cy="46"/>
        </a:xfrm>
      </xdr:grpSpPr>
      <xdr:sp macro="" textlink="">
        <xdr:nvSpPr>
          <xdr:cNvPr id="1454" name="Freeform 14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55" name="Line 14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456" name="Freeform 1458"/>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457" name="Line 145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458" name="Line 146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459" name="Line 146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460" name="Freeform 1462"/>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461" name="Line 146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462" name="Group 1464"/>
        <xdr:cNvGrpSpPr>
          <a:grpSpLocks/>
        </xdr:cNvGrpSpPr>
      </xdr:nvGrpSpPr>
      <xdr:grpSpPr bwMode="auto">
        <a:xfrm flipH="1">
          <a:off x="10896600" y="7543800"/>
          <a:ext cx="449580" cy="2918460"/>
          <a:chOff x="256" y="29"/>
          <a:chExt cx="60" cy="46"/>
        </a:xfrm>
      </xdr:grpSpPr>
      <xdr:sp macro="" textlink="">
        <xdr:nvSpPr>
          <xdr:cNvPr id="1463" name="Freeform 14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64" name="Line 14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465" name="Group 1467"/>
        <xdr:cNvGrpSpPr>
          <a:grpSpLocks/>
        </xdr:cNvGrpSpPr>
      </xdr:nvGrpSpPr>
      <xdr:grpSpPr bwMode="auto">
        <a:xfrm flipH="1">
          <a:off x="10896600" y="1508760"/>
          <a:ext cx="449580" cy="2918460"/>
          <a:chOff x="256" y="29"/>
          <a:chExt cx="60" cy="46"/>
        </a:xfrm>
      </xdr:grpSpPr>
      <xdr:sp macro="" textlink="">
        <xdr:nvSpPr>
          <xdr:cNvPr id="1466" name="Freeform 14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67" name="Line 14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468" name="Group 1470"/>
        <xdr:cNvGrpSpPr>
          <a:grpSpLocks/>
        </xdr:cNvGrpSpPr>
      </xdr:nvGrpSpPr>
      <xdr:grpSpPr bwMode="auto">
        <a:xfrm flipH="1">
          <a:off x="12268200" y="9738360"/>
          <a:ext cx="449580" cy="1455420"/>
          <a:chOff x="256" y="29"/>
          <a:chExt cx="60" cy="46"/>
        </a:xfrm>
      </xdr:grpSpPr>
      <xdr:sp macro="" textlink="">
        <xdr:nvSpPr>
          <xdr:cNvPr id="1469" name="Freeform 14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0" name="Line 14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471" name="Group 1473"/>
        <xdr:cNvGrpSpPr>
          <a:grpSpLocks/>
        </xdr:cNvGrpSpPr>
      </xdr:nvGrpSpPr>
      <xdr:grpSpPr bwMode="auto">
        <a:xfrm flipH="1">
          <a:off x="12268200" y="6812280"/>
          <a:ext cx="449580" cy="1455420"/>
          <a:chOff x="256" y="29"/>
          <a:chExt cx="60" cy="46"/>
        </a:xfrm>
      </xdr:grpSpPr>
      <xdr:sp macro="" textlink="">
        <xdr:nvSpPr>
          <xdr:cNvPr id="1472" name="Freeform 14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3" name="Line 14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474" name="Group 1476"/>
        <xdr:cNvGrpSpPr>
          <a:grpSpLocks/>
        </xdr:cNvGrpSpPr>
      </xdr:nvGrpSpPr>
      <xdr:grpSpPr bwMode="auto">
        <a:xfrm flipH="1">
          <a:off x="12268200" y="3703320"/>
          <a:ext cx="449580" cy="1455420"/>
          <a:chOff x="256" y="29"/>
          <a:chExt cx="60" cy="46"/>
        </a:xfrm>
      </xdr:grpSpPr>
      <xdr:sp macro="" textlink="">
        <xdr:nvSpPr>
          <xdr:cNvPr id="1475" name="Freeform 14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6" name="Line 14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477" name="Group 1479"/>
        <xdr:cNvGrpSpPr>
          <a:grpSpLocks/>
        </xdr:cNvGrpSpPr>
      </xdr:nvGrpSpPr>
      <xdr:grpSpPr bwMode="auto">
        <a:xfrm flipH="1">
          <a:off x="12268200" y="777240"/>
          <a:ext cx="449580" cy="1455420"/>
          <a:chOff x="256" y="29"/>
          <a:chExt cx="60" cy="46"/>
        </a:xfrm>
      </xdr:grpSpPr>
      <xdr:sp macro="" textlink="">
        <xdr:nvSpPr>
          <xdr:cNvPr id="1478" name="Freeform 14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9" name="Line 14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480" name="Group 1482"/>
        <xdr:cNvGrpSpPr>
          <a:grpSpLocks/>
        </xdr:cNvGrpSpPr>
      </xdr:nvGrpSpPr>
      <xdr:grpSpPr bwMode="auto">
        <a:xfrm>
          <a:off x="5410200" y="777240"/>
          <a:ext cx="449580" cy="1455420"/>
          <a:chOff x="256" y="29"/>
          <a:chExt cx="60" cy="46"/>
        </a:xfrm>
      </xdr:grpSpPr>
      <xdr:sp macro="" textlink="">
        <xdr:nvSpPr>
          <xdr:cNvPr id="1481" name="Freeform 14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2" name="Line 14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483" name="Group 1485"/>
        <xdr:cNvGrpSpPr>
          <a:grpSpLocks/>
        </xdr:cNvGrpSpPr>
      </xdr:nvGrpSpPr>
      <xdr:grpSpPr bwMode="auto">
        <a:xfrm>
          <a:off x="5410200" y="3703320"/>
          <a:ext cx="449580" cy="1455420"/>
          <a:chOff x="256" y="29"/>
          <a:chExt cx="60" cy="46"/>
        </a:xfrm>
      </xdr:grpSpPr>
      <xdr:sp macro="" textlink="">
        <xdr:nvSpPr>
          <xdr:cNvPr id="1484" name="Freeform 14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5" name="Line 14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486" name="Group 1488"/>
        <xdr:cNvGrpSpPr>
          <a:grpSpLocks/>
        </xdr:cNvGrpSpPr>
      </xdr:nvGrpSpPr>
      <xdr:grpSpPr bwMode="auto">
        <a:xfrm>
          <a:off x="6781800" y="1508760"/>
          <a:ext cx="449580" cy="2918460"/>
          <a:chOff x="256" y="29"/>
          <a:chExt cx="60" cy="46"/>
        </a:xfrm>
      </xdr:grpSpPr>
      <xdr:sp macro="" textlink="">
        <xdr:nvSpPr>
          <xdr:cNvPr id="1487" name="Freeform 14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8" name="Line 14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489" name="Group 1491"/>
        <xdr:cNvGrpSpPr>
          <a:grpSpLocks/>
        </xdr:cNvGrpSpPr>
      </xdr:nvGrpSpPr>
      <xdr:grpSpPr bwMode="auto">
        <a:xfrm>
          <a:off x="5410200" y="6812280"/>
          <a:ext cx="449580" cy="1455420"/>
          <a:chOff x="256" y="29"/>
          <a:chExt cx="60" cy="46"/>
        </a:xfrm>
      </xdr:grpSpPr>
      <xdr:sp macro="" textlink="">
        <xdr:nvSpPr>
          <xdr:cNvPr id="1490" name="Freeform 14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91" name="Line 14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492" name="Group 1494"/>
        <xdr:cNvGrpSpPr>
          <a:grpSpLocks/>
        </xdr:cNvGrpSpPr>
      </xdr:nvGrpSpPr>
      <xdr:grpSpPr bwMode="auto">
        <a:xfrm>
          <a:off x="5410200" y="9738360"/>
          <a:ext cx="449580" cy="1455420"/>
          <a:chOff x="256" y="29"/>
          <a:chExt cx="60" cy="46"/>
        </a:xfrm>
      </xdr:grpSpPr>
      <xdr:sp macro="" textlink="">
        <xdr:nvSpPr>
          <xdr:cNvPr id="1493" name="Freeform 14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94" name="Line 14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495" name="Group 1497"/>
        <xdr:cNvGrpSpPr>
          <a:grpSpLocks/>
        </xdr:cNvGrpSpPr>
      </xdr:nvGrpSpPr>
      <xdr:grpSpPr bwMode="auto">
        <a:xfrm>
          <a:off x="6781800" y="7543800"/>
          <a:ext cx="449580" cy="2918460"/>
          <a:chOff x="256" y="29"/>
          <a:chExt cx="60" cy="46"/>
        </a:xfrm>
      </xdr:grpSpPr>
      <xdr:sp macro="" textlink="">
        <xdr:nvSpPr>
          <xdr:cNvPr id="1496" name="Freeform 14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97" name="Line 14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498" name="Freeform 1500"/>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499" name="Line 1501"/>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500" name="Line 1502"/>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01" name="Line 1503"/>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02" name="Freeform 1504"/>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03" name="Line 1505"/>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04" name="Group 1506"/>
        <xdr:cNvGrpSpPr>
          <a:grpSpLocks/>
        </xdr:cNvGrpSpPr>
      </xdr:nvGrpSpPr>
      <xdr:grpSpPr bwMode="auto">
        <a:xfrm flipH="1">
          <a:off x="10896600" y="7543800"/>
          <a:ext cx="449580" cy="2918460"/>
          <a:chOff x="256" y="29"/>
          <a:chExt cx="60" cy="46"/>
        </a:xfrm>
      </xdr:grpSpPr>
      <xdr:sp macro="" textlink="">
        <xdr:nvSpPr>
          <xdr:cNvPr id="1505" name="Freeform 15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06" name="Line 15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07" name="Group 1509"/>
        <xdr:cNvGrpSpPr>
          <a:grpSpLocks/>
        </xdr:cNvGrpSpPr>
      </xdr:nvGrpSpPr>
      <xdr:grpSpPr bwMode="auto">
        <a:xfrm flipH="1">
          <a:off x="10896600" y="1508760"/>
          <a:ext cx="449580" cy="2918460"/>
          <a:chOff x="256" y="29"/>
          <a:chExt cx="60" cy="46"/>
        </a:xfrm>
      </xdr:grpSpPr>
      <xdr:sp macro="" textlink="">
        <xdr:nvSpPr>
          <xdr:cNvPr id="1508" name="Freeform 15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09" name="Line 15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510" name="Group 1512"/>
        <xdr:cNvGrpSpPr>
          <a:grpSpLocks/>
        </xdr:cNvGrpSpPr>
      </xdr:nvGrpSpPr>
      <xdr:grpSpPr bwMode="auto">
        <a:xfrm flipH="1">
          <a:off x="12268200" y="9738360"/>
          <a:ext cx="449580" cy="1455420"/>
          <a:chOff x="256" y="29"/>
          <a:chExt cx="60" cy="46"/>
        </a:xfrm>
      </xdr:grpSpPr>
      <xdr:sp macro="" textlink="">
        <xdr:nvSpPr>
          <xdr:cNvPr id="1511" name="Freeform 15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2" name="Line 15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513" name="Group 1515"/>
        <xdr:cNvGrpSpPr>
          <a:grpSpLocks/>
        </xdr:cNvGrpSpPr>
      </xdr:nvGrpSpPr>
      <xdr:grpSpPr bwMode="auto">
        <a:xfrm flipH="1">
          <a:off x="12268200" y="6812280"/>
          <a:ext cx="449580" cy="1455420"/>
          <a:chOff x="256" y="29"/>
          <a:chExt cx="60" cy="46"/>
        </a:xfrm>
      </xdr:grpSpPr>
      <xdr:sp macro="" textlink="">
        <xdr:nvSpPr>
          <xdr:cNvPr id="1514" name="Freeform 15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5" name="Line 15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516" name="Group 1518"/>
        <xdr:cNvGrpSpPr>
          <a:grpSpLocks/>
        </xdr:cNvGrpSpPr>
      </xdr:nvGrpSpPr>
      <xdr:grpSpPr bwMode="auto">
        <a:xfrm flipH="1">
          <a:off x="12268200" y="3703320"/>
          <a:ext cx="449580" cy="1455420"/>
          <a:chOff x="256" y="29"/>
          <a:chExt cx="60" cy="46"/>
        </a:xfrm>
      </xdr:grpSpPr>
      <xdr:sp macro="" textlink="">
        <xdr:nvSpPr>
          <xdr:cNvPr id="1517" name="Freeform 15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8" name="Line 15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519" name="Group 1521"/>
        <xdr:cNvGrpSpPr>
          <a:grpSpLocks/>
        </xdr:cNvGrpSpPr>
      </xdr:nvGrpSpPr>
      <xdr:grpSpPr bwMode="auto">
        <a:xfrm flipH="1">
          <a:off x="12268200" y="777240"/>
          <a:ext cx="449580" cy="1455420"/>
          <a:chOff x="256" y="29"/>
          <a:chExt cx="60" cy="46"/>
        </a:xfrm>
      </xdr:grpSpPr>
      <xdr:sp macro="" textlink="">
        <xdr:nvSpPr>
          <xdr:cNvPr id="1520" name="Freeform 15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21" name="Line 15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1522" name="Line 152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23" name="Line 152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24" name="Freeform 1526"/>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25" name="Line 152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26" name="Group 1528"/>
        <xdr:cNvGrpSpPr>
          <a:grpSpLocks/>
        </xdr:cNvGrpSpPr>
      </xdr:nvGrpSpPr>
      <xdr:grpSpPr bwMode="auto">
        <a:xfrm flipH="1">
          <a:off x="10896600" y="7543800"/>
          <a:ext cx="449580" cy="2918460"/>
          <a:chOff x="256" y="29"/>
          <a:chExt cx="60" cy="46"/>
        </a:xfrm>
      </xdr:grpSpPr>
      <xdr:sp macro="" textlink="">
        <xdr:nvSpPr>
          <xdr:cNvPr id="1527" name="Freeform 15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28" name="Line 15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29" name="Group 1531"/>
        <xdr:cNvGrpSpPr>
          <a:grpSpLocks/>
        </xdr:cNvGrpSpPr>
      </xdr:nvGrpSpPr>
      <xdr:grpSpPr bwMode="auto">
        <a:xfrm flipH="1">
          <a:off x="10896600" y="1508760"/>
          <a:ext cx="449580" cy="2918460"/>
          <a:chOff x="256" y="29"/>
          <a:chExt cx="60" cy="46"/>
        </a:xfrm>
      </xdr:grpSpPr>
      <xdr:sp macro="" textlink="">
        <xdr:nvSpPr>
          <xdr:cNvPr id="1530" name="Freeform 15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31" name="Line 15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1532" name="Line 153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33" name="Line 153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34" name="Freeform 1536"/>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35" name="Line 153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36" name="Group 1538"/>
        <xdr:cNvGrpSpPr>
          <a:grpSpLocks/>
        </xdr:cNvGrpSpPr>
      </xdr:nvGrpSpPr>
      <xdr:grpSpPr bwMode="auto">
        <a:xfrm flipH="1">
          <a:off x="10896600" y="7543800"/>
          <a:ext cx="449580" cy="2918460"/>
          <a:chOff x="256" y="29"/>
          <a:chExt cx="60" cy="46"/>
        </a:xfrm>
      </xdr:grpSpPr>
      <xdr:sp macro="" textlink="">
        <xdr:nvSpPr>
          <xdr:cNvPr id="1537" name="Freeform 15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38" name="Line 1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39" name="Group 1541"/>
        <xdr:cNvGrpSpPr>
          <a:grpSpLocks/>
        </xdr:cNvGrpSpPr>
      </xdr:nvGrpSpPr>
      <xdr:grpSpPr bwMode="auto">
        <a:xfrm flipH="1">
          <a:off x="10896600" y="1508760"/>
          <a:ext cx="449580" cy="2918460"/>
          <a:chOff x="256" y="29"/>
          <a:chExt cx="60" cy="46"/>
        </a:xfrm>
      </xdr:grpSpPr>
      <xdr:sp macro="" textlink="">
        <xdr:nvSpPr>
          <xdr:cNvPr id="1540" name="Freeform 15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1" name="Line 1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542" name="Group 1544"/>
        <xdr:cNvGrpSpPr>
          <a:grpSpLocks/>
        </xdr:cNvGrpSpPr>
      </xdr:nvGrpSpPr>
      <xdr:grpSpPr bwMode="auto">
        <a:xfrm>
          <a:off x="5410200" y="777240"/>
          <a:ext cx="449580" cy="1455420"/>
          <a:chOff x="256" y="29"/>
          <a:chExt cx="60" cy="46"/>
        </a:xfrm>
      </xdr:grpSpPr>
      <xdr:sp macro="" textlink="">
        <xdr:nvSpPr>
          <xdr:cNvPr id="1543" name="Freeform 15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4" name="Line 1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545" name="Group 1547"/>
        <xdr:cNvGrpSpPr>
          <a:grpSpLocks/>
        </xdr:cNvGrpSpPr>
      </xdr:nvGrpSpPr>
      <xdr:grpSpPr bwMode="auto">
        <a:xfrm>
          <a:off x="5410200" y="3703320"/>
          <a:ext cx="449580" cy="1455420"/>
          <a:chOff x="256" y="29"/>
          <a:chExt cx="60" cy="46"/>
        </a:xfrm>
      </xdr:grpSpPr>
      <xdr:sp macro="" textlink="">
        <xdr:nvSpPr>
          <xdr:cNvPr id="1546" name="Freeform 15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7" name="Line 1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548" name="Group 1550"/>
        <xdr:cNvGrpSpPr>
          <a:grpSpLocks/>
        </xdr:cNvGrpSpPr>
      </xdr:nvGrpSpPr>
      <xdr:grpSpPr bwMode="auto">
        <a:xfrm>
          <a:off x="6781800" y="1508760"/>
          <a:ext cx="449580" cy="2918460"/>
          <a:chOff x="256" y="29"/>
          <a:chExt cx="60" cy="46"/>
        </a:xfrm>
      </xdr:grpSpPr>
      <xdr:sp macro="" textlink="">
        <xdr:nvSpPr>
          <xdr:cNvPr id="1549" name="Freeform 15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0" name="Line 1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551" name="Group 1553"/>
        <xdr:cNvGrpSpPr>
          <a:grpSpLocks/>
        </xdr:cNvGrpSpPr>
      </xdr:nvGrpSpPr>
      <xdr:grpSpPr bwMode="auto">
        <a:xfrm>
          <a:off x="5410200" y="6812280"/>
          <a:ext cx="449580" cy="1455420"/>
          <a:chOff x="256" y="29"/>
          <a:chExt cx="60" cy="46"/>
        </a:xfrm>
      </xdr:grpSpPr>
      <xdr:sp macro="" textlink="">
        <xdr:nvSpPr>
          <xdr:cNvPr id="1552" name="Freeform 15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3" name="Line 1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554" name="Group 1556"/>
        <xdr:cNvGrpSpPr>
          <a:grpSpLocks/>
        </xdr:cNvGrpSpPr>
      </xdr:nvGrpSpPr>
      <xdr:grpSpPr bwMode="auto">
        <a:xfrm>
          <a:off x="5410200" y="9738360"/>
          <a:ext cx="449580" cy="1455420"/>
          <a:chOff x="256" y="29"/>
          <a:chExt cx="60" cy="46"/>
        </a:xfrm>
      </xdr:grpSpPr>
      <xdr:sp macro="" textlink="">
        <xdr:nvSpPr>
          <xdr:cNvPr id="1555" name="Freeform 15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6" name="Line 1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557" name="Group 1559"/>
        <xdr:cNvGrpSpPr>
          <a:grpSpLocks/>
        </xdr:cNvGrpSpPr>
      </xdr:nvGrpSpPr>
      <xdr:grpSpPr bwMode="auto">
        <a:xfrm>
          <a:off x="6781800" y="7543800"/>
          <a:ext cx="449580" cy="2918460"/>
          <a:chOff x="256" y="29"/>
          <a:chExt cx="60" cy="46"/>
        </a:xfrm>
      </xdr:grpSpPr>
      <xdr:sp macro="" textlink="">
        <xdr:nvSpPr>
          <xdr:cNvPr id="1558" name="Freeform 15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9" name="Line 1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560" name="Freeform 1562"/>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561" name="Line 1563"/>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562" name="Line 156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63" name="Line 156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64" name="Freeform 1566"/>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65" name="Line 156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66" name="Group 1568"/>
        <xdr:cNvGrpSpPr>
          <a:grpSpLocks/>
        </xdr:cNvGrpSpPr>
      </xdr:nvGrpSpPr>
      <xdr:grpSpPr bwMode="auto">
        <a:xfrm flipH="1">
          <a:off x="10896600" y="7543800"/>
          <a:ext cx="449580" cy="2918460"/>
          <a:chOff x="256" y="29"/>
          <a:chExt cx="60" cy="46"/>
        </a:xfrm>
      </xdr:grpSpPr>
      <xdr:sp macro="" textlink="">
        <xdr:nvSpPr>
          <xdr:cNvPr id="1567" name="Freeform 156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68" name="Line 15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69" name="Group 1571"/>
        <xdr:cNvGrpSpPr>
          <a:grpSpLocks/>
        </xdr:cNvGrpSpPr>
      </xdr:nvGrpSpPr>
      <xdr:grpSpPr bwMode="auto">
        <a:xfrm flipH="1">
          <a:off x="10896600" y="1508760"/>
          <a:ext cx="449580" cy="2918460"/>
          <a:chOff x="256" y="29"/>
          <a:chExt cx="60" cy="46"/>
        </a:xfrm>
      </xdr:grpSpPr>
      <xdr:sp macro="" textlink="">
        <xdr:nvSpPr>
          <xdr:cNvPr id="1570" name="Freeform 15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1" name="Line 15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572" name="Group 1574"/>
        <xdr:cNvGrpSpPr>
          <a:grpSpLocks/>
        </xdr:cNvGrpSpPr>
      </xdr:nvGrpSpPr>
      <xdr:grpSpPr bwMode="auto">
        <a:xfrm flipH="1">
          <a:off x="12268200" y="9738360"/>
          <a:ext cx="449580" cy="1455420"/>
          <a:chOff x="256" y="29"/>
          <a:chExt cx="60" cy="46"/>
        </a:xfrm>
      </xdr:grpSpPr>
      <xdr:sp macro="" textlink="">
        <xdr:nvSpPr>
          <xdr:cNvPr id="1573" name="Freeform 15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4" name="Line 1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575" name="Group 1577"/>
        <xdr:cNvGrpSpPr>
          <a:grpSpLocks/>
        </xdr:cNvGrpSpPr>
      </xdr:nvGrpSpPr>
      <xdr:grpSpPr bwMode="auto">
        <a:xfrm flipH="1">
          <a:off x="12268200" y="6812280"/>
          <a:ext cx="449580" cy="1455420"/>
          <a:chOff x="256" y="29"/>
          <a:chExt cx="60" cy="46"/>
        </a:xfrm>
      </xdr:grpSpPr>
      <xdr:sp macro="" textlink="">
        <xdr:nvSpPr>
          <xdr:cNvPr id="1576" name="Freeform 15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7" name="Line 1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578" name="Group 1580"/>
        <xdr:cNvGrpSpPr>
          <a:grpSpLocks/>
        </xdr:cNvGrpSpPr>
      </xdr:nvGrpSpPr>
      <xdr:grpSpPr bwMode="auto">
        <a:xfrm flipH="1">
          <a:off x="12268200" y="3703320"/>
          <a:ext cx="449580" cy="1455420"/>
          <a:chOff x="256" y="29"/>
          <a:chExt cx="60" cy="46"/>
        </a:xfrm>
      </xdr:grpSpPr>
      <xdr:sp macro="" textlink="">
        <xdr:nvSpPr>
          <xdr:cNvPr id="1579" name="Freeform 15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0" name="Line 1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581" name="Group 1583"/>
        <xdr:cNvGrpSpPr>
          <a:grpSpLocks/>
        </xdr:cNvGrpSpPr>
      </xdr:nvGrpSpPr>
      <xdr:grpSpPr bwMode="auto">
        <a:xfrm flipH="1">
          <a:off x="12268200" y="777240"/>
          <a:ext cx="449580" cy="1455420"/>
          <a:chOff x="256" y="29"/>
          <a:chExt cx="60" cy="46"/>
        </a:xfrm>
      </xdr:grpSpPr>
      <xdr:sp macro="" textlink="">
        <xdr:nvSpPr>
          <xdr:cNvPr id="1582" name="Freeform 15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3" name="Line 1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584" name="Group 1586"/>
        <xdr:cNvGrpSpPr>
          <a:grpSpLocks/>
        </xdr:cNvGrpSpPr>
      </xdr:nvGrpSpPr>
      <xdr:grpSpPr bwMode="auto">
        <a:xfrm>
          <a:off x="5410200" y="777240"/>
          <a:ext cx="449580" cy="1455420"/>
          <a:chOff x="256" y="29"/>
          <a:chExt cx="60" cy="46"/>
        </a:xfrm>
      </xdr:grpSpPr>
      <xdr:sp macro="" textlink="">
        <xdr:nvSpPr>
          <xdr:cNvPr id="1585" name="Freeform 15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6" name="Line 1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587" name="Group 1589"/>
        <xdr:cNvGrpSpPr>
          <a:grpSpLocks/>
        </xdr:cNvGrpSpPr>
      </xdr:nvGrpSpPr>
      <xdr:grpSpPr bwMode="auto">
        <a:xfrm>
          <a:off x="5410200" y="3703320"/>
          <a:ext cx="449580" cy="1455420"/>
          <a:chOff x="256" y="29"/>
          <a:chExt cx="60" cy="46"/>
        </a:xfrm>
      </xdr:grpSpPr>
      <xdr:sp macro="" textlink="">
        <xdr:nvSpPr>
          <xdr:cNvPr id="1588" name="Freeform 15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9" name="Line 1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590" name="Group 1592"/>
        <xdr:cNvGrpSpPr>
          <a:grpSpLocks/>
        </xdr:cNvGrpSpPr>
      </xdr:nvGrpSpPr>
      <xdr:grpSpPr bwMode="auto">
        <a:xfrm>
          <a:off x="6781800" y="1508760"/>
          <a:ext cx="449580" cy="2918460"/>
          <a:chOff x="256" y="29"/>
          <a:chExt cx="60" cy="46"/>
        </a:xfrm>
      </xdr:grpSpPr>
      <xdr:sp macro="" textlink="">
        <xdr:nvSpPr>
          <xdr:cNvPr id="1591" name="Freeform 15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92" name="Line 1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593" name="Group 1595"/>
        <xdr:cNvGrpSpPr>
          <a:grpSpLocks/>
        </xdr:cNvGrpSpPr>
      </xdr:nvGrpSpPr>
      <xdr:grpSpPr bwMode="auto">
        <a:xfrm>
          <a:off x="5410200" y="6812280"/>
          <a:ext cx="449580" cy="1455420"/>
          <a:chOff x="256" y="29"/>
          <a:chExt cx="60" cy="46"/>
        </a:xfrm>
      </xdr:grpSpPr>
      <xdr:sp macro="" textlink="">
        <xdr:nvSpPr>
          <xdr:cNvPr id="1594" name="Freeform 15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95" name="Line 1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596" name="Group 1598"/>
        <xdr:cNvGrpSpPr>
          <a:grpSpLocks/>
        </xdr:cNvGrpSpPr>
      </xdr:nvGrpSpPr>
      <xdr:grpSpPr bwMode="auto">
        <a:xfrm>
          <a:off x="5410200" y="9738360"/>
          <a:ext cx="449580" cy="1455420"/>
          <a:chOff x="256" y="29"/>
          <a:chExt cx="60" cy="46"/>
        </a:xfrm>
      </xdr:grpSpPr>
      <xdr:sp macro="" textlink="">
        <xdr:nvSpPr>
          <xdr:cNvPr id="1597" name="Freeform 15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98" name="Line 1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599" name="Group 1601"/>
        <xdr:cNvGrpSpPr>
          <a:grpSpLocks/>
        </xdr:cNvGrpSpPr>
      </xdr:nvGrpSpPr>
      <xdr:grpSpPr bwMode="auto">
        <a:xfrm>
          <a:off x="6781800" y="7543800"/>
          <a:ext cx="449580" cy="2918460"/>
          <a:chOff x="256" y="29"/>
          <a:chExt cx="60" cy="46"/>
        </a:xfrm>
      </xdr:grpSpPr>
      <xdr:sp macro="" textlink="">
        <xdr:nvSpPr>
          <xdr:cNvPr id="1600" name="Freeform 16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01" name="Line 1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602" name="Freeform 1604"/>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603" name="Line 160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604" name="Line 160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605" name="Line 160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606" name="Freeform 1608"/>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607" name="Line 160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608" name="Group 1610"/>
        <xdr:cNvGrpSpPr>
          <a:grpSpLocks/>
        </xdr:cNvGrpSpPr>
      </xdr:nvGrpSpPr>
      <xdr:grpSpPr bwMode="auto">
        <a:xfrm flipH="1">
          <a:off x="10896600" y="7543800"/>
          <a:ext cx="449580" cy="2918460"/>
          <a:chOff x="256" y="29"/>
          <a:chExt cx="60" cy="46"/>
        </a:xfrm>
      </xdr:grpSpPr>
      <xdr:sp macro="" textlink="">
        <xdr:nvSpPr>
          <xdr:cNvPr id="1609" name="Freeform 16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0" name="Line 1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611" name="Group 1613"/>
        <xdr:cNvGrpSpPr>
          <a:grpSpLocks/>
        </xdr:cNvGrpSpPr>
      </xdr:nvGrpSpPr>
      <xdr:grpSpPr bwMode="auto">
        <a:xfrm flipH="1">
          <a:off x="10896600" y="1508760"/>
          <a:ext cx="449580" cy="2918460"/>
          <a:chOff x="256" y="29"/>
          <a:chExt cx="60" cy="46"/>
        </a:xfrm>
      </xdr:grpSpPr>
      <xdr:sp macro="" textlink="">
        <xdr:nvSpPr>
          <xdr:cNvPr id="1612" name="Freeform 16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3" name="Line 1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614" name="Group 1616"/>
        <xdr:cNvGrpSpPr>
          <a:grpSpLocks/>
        </xdr:cNvGrpSpPr>
      </xdr:nvGrpSpPr>
      <xdr:grpSpPr bwMode="auto">
        <a:xfrm flipH="1">
          <a:off x="12268200" y="9738360"/>
          <a:ext cx="449580" cy="1455420"/>
          <a:chOff x="256" y="29"/>
          <a:chExt cx="60" cy="46"/>
        </a:xfrm>
      </xdr:grpSpPr>
      <xdr:sp macro="" textlink="">
        <xdr:nvSpPr>
          <xdr:cNvPr id="1615" name="Freeform 16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6" name="Line 1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617" name="Group 1619"/>
        <xdr:cNvGrpSpPr>
          <a:grpSpLocks/>
        </xdr:cNvGrpSpPr>
      </xdr:nvGrpSpPr>
      <xdr:grpSpPr bwMode="auto">
        <a:xfrm flipH="1">
          <a:off x="12268200" y="6812280"/>
          <a:ext cx="449580" cy="1455420"/>
          <a:chOff x="256" y="29"/>
          <a:chExt cx="60" cy="46"/>
        </a:xfrm>
      </xdr:grpSpPr>
      <xdr:sp macro="" textlink="">
        <xdr:nvSpPr>
          <xdr:cNvPr id="1618" name="Freeform 16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9" name="Line 1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620" name="Group 1622"/>
        <xdr:cNvGrpSpPr>
          <a:grpSpLocks/>
        </xdr:cNvGrpSpPr>
      </xdr:nvGrpSpPr>
      <xdr:grpSpPr bwMode="auto">
        <a:xfrm flipH="1">
          <a:off x="12268200" y="3703320"/>
          <a:ext cx="449580" cy="1455420"/>
          <a:chOff x="256" y="29"/>
          <a:chExt cx="60" cy="46"/>
        </a:xfrm>
      </xdr:grpSpPr>
      <xdr:sp macro="" textlink="">
        <xdr:nvSpPr>
          <xdr:cNvPr id="1621" name="Freeform 16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22" name="Line 1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623" name="Group 1625"/>
        <xdr:cNvGrpSpPr>
          <a:grpSpLocks/>
        </xdr:cNvGrpSpPr>
      </xdr:nvGrpSpPr>
      <xdr:grpSpPr bwMode="auto">
        <a:xfrm flipH="1">
          <a:off x="12268200" y="777240"/>
          <a:ext cx="449580" cy="1455420"/>
          <a:chOff x="256" y="29"/>
          <a:chExt cx="60" cy="46"/>
        </a:xfrm>
      </xdr:grpSpPr>
      <xdr:sp macro="" textlink="">
        <xdr:nvSpPr>
          <xdr:cNvPr id="1624" name="Freeform 16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25" name="Line 1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626" name="Group 1625"/>
        <xdr:cNvGrpSpPr>
          <a:grpSpLocks/>
        </xdr:cNvGrpSpPr>
      </xdr:nvGrpSpPr>
      <xdr:grpSpPr bwMode="auto">
        <a:xfrm>
          <a:off x="4038600" y="426720"/>
          <a:ext cx="449580" cy="708660"/>
          <a:chOff x="256" y="29"/>
          <a:chExt cx="60" cy="46"/>
        </a:xfrm>
      </xdr:grpSpPr>
      <xdr:sp macro="" textlink="">
        <xdr:nvSpPr>
          <xdr:cNvPr id="1627" name="Freeform 16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28" name="Line 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629" name="Group 1628"/>
        <xdr:cNvGrpSpPr>
          <a:grpSpLocks/>
        </xdr:cNvGrpSpPr>
      </xdr:nvGrpSpPr>
      <xdr:grpSpPr bwMode="auto">
        <a:xfrm>
          <a:off x="4038600" y="1889760"/>
          <a:ext cx="449580" cy="708660"/>
          <a:chOff x="256" y="29"/>
          <a:chExt cx="60" cy="46"/>
        </a:xfrm>
      </xdr:grpSpPr>
      <xdr:sp macro="" textlink="">
        <xdr:nvSpPr>
          <xdr:cNvPr id="1630" name="Freeform 16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1" name="Line 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632" name="Group 1631"/>
        <xdr:cNvGrpSpPr>
          <a:grpSpLocks/>
        </xdr:cNvGrpSpPr>
      </xdr:nvGrpSpPr>
      <xdr:grpSpPr bwMode="auto">
        <a:xfrm>
          <a:off x="4038600" y="3352800"/>
          <a:ext cx="449580" cy="708660"/>
          <a:chOff x="256" y="29"/>
          <a:chExt cx="60" cy="46"/>
        </a:xfrm>
      </xdr:grpSpPr>
      <xdr:sp macro="" textlink="">
        <xdr:nvSpPr>
          <xdr:cNvPr id="1633" name="Freeform 16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4" name="Line 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635" name="Group 1634"/>
        <xdr:cNvGrpSpPr>
          <a:grpSpLocks/>
        </xdr:cNvGrpSpPr>
      </xdr:nvGrpSpPr>
      <xdr:grpSpPr bwMode="auto">
        <a:xfrm>
          <a:off x="4038600" y="4815840"/>
          <a:ext cx="449580" cy="708660"/>
          <a:chOff x="256" y="29"/>
          <a:chExt cx="60" cy="46"/>
        </a:xfrm>
      </xdr:grpSpPr>
      <xdr:sp macro="" textlink="">
        <xdr:nvSpPr>
          <xdr:cNvPr id="1636" name="Freeform 16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7" name="Line 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638" name="Group 1637"/>
        <xdr:cNvGrpSpPr>
          <a:grpSpLocks/>
        </xdr:cNvGrpSpPr>
      </xdr:nvGrpSpPr>
      <xdr:grpSpPr bwMode="auto">
        <a:xfrm>
          <a:off x="5410200" y="777240"/>
          <a:ext cx="449580" cy="1455420"/>
          <a:chOff x="256" y="29"/>
          <a:chExt cx="60" cy="46"/>
        </a:xfrm>
      </xdr:grpSpPr>
      <xdr:sp macro="" textlink="">
        <xdr:nvSpPr>
          <xdr:cNvPr id="1639" name="Freeform 16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0" name="Line 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641" name="Group 1640"/>
        <xdr:cNvGrpSpPr>
          <a:grpSpLocks/>
        </xdr:cNvGrpSpPr>
      </xdr:nvGrpSpPr>
      <xdr:grpSpPr bwMode="auto">
        <a:xfrm>
          <a:off x="5410200" y="3703320"/>
          <a:ext cx="449580" cy="1455420"/>
          <a:chOff x="256" y="29"/>
          <a:chExt cx="60" cy="46"/>
        </a:xfrm>
      </xdr:grpSpPr>
      <xdr:sp macro="" textlink="">
        <xdr:nvSpPr>
          <xdr:cNvPr id="1642" name="Freeform 16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3" name="Line 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644" name="Group 1643"/>
        <xdr:cNvGrpSpPr>
          <a:grpSpLocks/>
        </xdr:cNvGrpSpPr>
      </xdr:nvGrpSpPr>
      <xdr:grpSpPr bwMode="auto">
        <a:xfrm>
          <a:off x="6781800" y="1508760"/>
          <a:ext cx="449580" cy="2918460"/>
          <a:chOff x="256" y="29"/>
          <a:chExt cx="60" cy="46"/>
        </a:xfrm>
      </xdr:grpSpPr>
      <xdr:sp macro="" textlink="">
        <xdr:nvSpPr>
          <xdr:cNvPr id="1645" name="Freeform 16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6" name="Line 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647" name="Group 1646"/>
        <xdr:cNvGrpSpPr>
          <a:grpSpLocks/>
        </xdr:cNvGrpSpPr>
      </xdr:nvGrpSpPr>
      <xdr:grpSpPr bwMode="auto">
        <a:xfrm>
          <a:off x="4038600" y="6461760"/>
          <a:ext cx="449580" cy="708660"/>
          <a:chOff x="256" y="29"/>
          <a:chExt cx="60" cy="46"/>
        </a:xfrm>
      </xdr:grpSpPr>
      <xdr:sp macro="" textlink="">
        <xdr:nvSpPr>
          <xdr:cNvPr id="1648" name="Freeform 16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9" name="Line 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650" name="Group 1649"/>
        <xdr:cNvGrpSpPr>
          <a:grpSpLocks/>
        </xdr:cNvGrpSpPr>
      </xdr:nvGrpSpPr>
      <xdr:grpSpPr bwMode="auto">
        <a:xfrm>
          <a:off x="4038600" y="7924800"/>
          <a:ext cx="449580" cy="708660"/>
          <a:chOff x="256" y="29"/>
          <a:chExt cx="60" cy="46"/>
        </a:xfrm>
      </xdr:grpSpPr>
      <xdr:sp macro="" textlink="">
        <xdr:nvSpPr>
          <xdr:cNvPr id="1651" name="Freeform 16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52" name="Line 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653" name="Group 1652"/>
        <xdr:cNvGrpSpPr>
          <a:grpSpLocks/>
        </xdr:cNvGrpSpPr>
      </xdr:nvGrpSpPr>
      <xdr:grpSpPr bwMode="auto">
        <a:xfrm>
          <a:off x="4038600" y="9387840"/>
          <a:ext cx="449580" cy="708660"/>
          <a:chOff x="256" y="29"/>
          <a:chExt cx="60" cy="46"/>
        </a:xfrm>
      </xdr:grpSpPr>
      <xdr:sp macro="" textlink="">
        <xdr:nvSpPr>
          <xdr:cNvPr id="1654" name="Freeform 16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55" name="Line 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656" name="Group 1655"/>
        <xdr:cNvGrpSpPr>
          <a:grpSpLocks/>
        </xdr:cNvGrpSpPr>
      </xdr:nvGrpSpPr>
      <xdr:grpSpPr bwMode="auto">
        <a:xfrm>
          <a:off x="4038600" y="10850880"/>
          <a:ext cx="449580" cy="708660"/>
          <a:chOff x="256" y="29"/>
          <a:chExt cx="60" cy="46"/>
        </a:xfrm>
      </xdr:grpSpPr>
      <xdr:sp macro="" textlink="">
        <xdr:nvSpPr>
          <xdr:cNvPr id="1657" name="Freeform 16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58" name="Line 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659" name="Group 1658"/>
        <xdr:cNvGrpSpPr>
          <a:grpSpLocks/>
        </xdr:cNvGrpSpPr>
      </xdr:nvGrpSpPr>
      <xdr:grpSpPr bwMode="auto">
        <a:xfrm>
          <a:off x="5410200" y="6812280"/>
          <a:ext cx="449580" cy="1455420"/>
          <a:chOff x="256" y="29"/>
          <a:chExt cx="60" cy="46"/>
        </a:xfrm>
      </xdr:grpSpPr>
      <xdr:sp macro="" textlink="">
        <xdr:nvSpPr>
          <xdr:cNvPr id="1660" name="Freeform 165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1" name="Line 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662" name="Group 1661"/>
        <xdr:cNvGrpSpPr>
          <a:grpSpLocks/>
        </xdr:cNvGrpSpPr>
      </xdr:nvGrpSpPr>
      <xdr:grpSpPr bwMode="auto">
        <a:xfrm>
          <a:off x="5410200" y="9738360"/>
          <a:ext cx="449580" cy="1455420"/>
          <a:chOff x="256" y="29"/>
          <a:chExt cx="60" cy="46"/>
        </a:xfrm>
      </xdr:grpSpPr>
      <xdr:sp macro="" textlink="">
        <xdr:nvSpPr>
          <xdr:cNvPr id="1663" name="Freeform 166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4" name="Line 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665" name="Group 1664"/>
        <xdr:cNvGrpSpPr>
          <a:grpSpLocks/>
        </xdr:cNvGrpSpPr>
      </xdr:nvGrpSpPr>
      <xdr:grpSpPr bwMode="auto">
        <a:xfrm>
          <a:off x="6781800" y="7543800"/>
          <a:ext cx="449580" cy="2918460"/>
          <a:chOff x="256" y="29"/>
          <a:chExt cx="60" cy="46"/>
        </a:xfrm>
      </xdr:grpSpPr>
      <xdr:sp macro="" textlink="">
        <xdr:nvSpPr>
          <xdr:cNvPr id="1666" name="Freeform 16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7" name="Line 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668" name="Freeform 166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669" name="Line 9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670" name="Line 9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671" name="Line 9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672" name="Freeform 167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673" name="Line 9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674" name="Group 1673"/>
        <xdr:cNvGrpSpPr>
          <a:grpSpLocks/>
        </xdr:cNvGrpSpPr>
      </xdr:nvGrpSpPr>
      <xdr:grpSpPr bwMode="auto">
        <a:xfrm flipH="1">
          <a:off x="10896600" y="7543800"/>
          <a:ext cx="449580" cy="2918460"/>
          <a:chOff x="256" y="29"/>
          <a:chExt cx="60" cy="46"/>
        </a:xfrm>
      </xdr:grpSpPr>
      <xdr:sp macro="" textlink="">
        <xdr:nvSpPr>
          <xdr:cNvPr id="1675" name="Freeform 16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76" name="Line 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677" name="Group 1676"/>
        <xdr:cNvGrpSpPr>
          <a:grpSpLocks/>
        </xdr:cNvGrpSpPr>
      </xdr:nvGrpSpPr>
      <xdr:grpSpPr bwMode="auto">
        <a:xfrm flipH="1">
          <a:off x="10896600" y="1508760"/>
          <a:ext cx="449580" cy="2918460"/>
          <a:chOff x="256" y="29"/>
          <a:chExt cx="60" cy="46"/>
        </a:xfrm>
      </xdr:grpSpPr>
      <xdr:sp macro="" textlink="">
        <xdr:nvSpPr>
          <xdr:cNvPr id="1678" name="Freeform 167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79" name="Line 1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680" name="Group 1679"/>
        <xdr:cNvGrpSpPr>
          <a:grpSpLocks/>
        </xdr:cNvGrpSpPr>
      </xdr:nvGrpSpPr>
      <xdr:grpSpPr bwMode="auto">
        <a:xfrm flipH="1">
          <a:off x="12268200" y="9738360"/>
          <a:ext cx="449580" cy="1455420"/>
          <a:chOff x="256" y="29"/>
          <a:chExt cx="60" cy="46"/>
        </a:xfrm>
      </xdr:grpSpPr>
      <xdr:sp macro="" textlink="">
        <xdr:nvSpPr>
          <xdr:cNvPr id="1681" name="Freeform 168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82" name="Line 1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683" name="Group 1682"/>
        <xdr:cNvGrpSpPr>
          <a:grpSpLocks/>
        </xdr:cNvGrpSpPr>
      </xdr:nvGrpSpPr>
      <xdr:grpSpPr bwMode="auto">
        <a:xfrm flipH="1">
          <a:off x="12268200" y="6812280"/>
          <a:ext cx="449580" cy="1455420"/>
          <a:chOff x="256" y="29"/>
          <a:chExt cx="60" cy="46"/>
        </a:xfrm>
      </xdr:grpSpPr>
      <xdr:sp macro="" textlink="">
        <xdr:nvSpPr>
          <xdr:cNvPr id="1684" name="Freeform 16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85" name="Line 1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686" name="Group 1685"/>
        <xdr:cNvGrpSpPr>
          <a:grpSpLocks/>
        </xdr:cNvGrpSpPr>
      </xdr:nvGrpSpPr>
      <xdr:grpSpPr bwMode="auto">
        <a:xfrm flipH="1">
          <a:off x="12268200" y="3703320"/>
          <a:ext cx="449580" cy="1455420"/>
          <a:chOff x="256" y="29"/>
          <a:chExt cx="60" cy="46"/>
        </a:xfrm>
      </xdr:grpSpPr>
      <xdr:sp macro="" textlink="">
        <xdr:nvSpPr>
          <xdr:cNvPr id="1687" name="Freeform 16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88" name="Line 1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689" name="Group 1688"/>
        <xdr:cNvGrpSpPr>
          <a:grpSpLocks/>
        </xdr:cNvGrpSpPr>
      </xdr:nvGrpSpPr>
      <xdr:grpSpPr bwMode="auto">
        <a:xfrm flipH="1">
          <a:off x="12268200" y="777240"/>
          <a:ext cx="449580" cy="1455420"/>
          <a:chOff x="256" y="29"/>
          <a:chExt cx="60" cy="46"/>
        </a:xfrm>
      </xdr:grpSpPr>
      <xdr:sp macro="" textlink="">
        <xdr:nvSpPr>
          <xdr:cNvPr id="1690" name="Freeform 16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1" name="Line 1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692" name="Group 1691"/>
        <xdr:cNvGrpSpPr>
          <a:grpSpLocks/>
        </xdr:cNvGrpSpPr>
      </xdr:nvGrpSpPr>
      <xdr:grpSpPr bwMode="auto">
        <a:xfrm flipH="1">
          <a:off x="13639800" y="10850880"/>
          <a:ext cx="449580" cy="708660"/>
          <a:chOff x="256" y="29"/>
          <a:chExt cx="60" cy="46"/>
        </a:xfrm>
      </xdr:grpSpPr>
      <xdr:sp macro="" textlink="">
        <xdr:nvSpPr>
          <xdr:cNvPr id="1693" name="Freeform 16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4" name="Line 1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695" name="Group 1694"/>
        <xdr:cNvGrpSpPr>
          <a:grpSpLocks/>
        </xdr:cNvGrpSpPr>
      </xdr:nvGrpSpPr>
      <xdr:grpSpPr bwMode="auto">
        <a:xfrm flipH="1">
          <a:off x="13639800" y="9387840"/>
          <a:ext cx="449580" cy="708660"/>
          <a:chOff x="256" y="29"/>
          <a:chExt cx="60" cy="46"/>
        </a:xfrm>
      </xdr:grpSpPr>
      <xdr:sp macro="" textlink="">
        <xdr:nvSpPr>
          <xdr:cNvPr id="1696" name="Freeform 16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7" name="Line 1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698" name="Group 1697"/>
        <xdr:cNvGrpSpPr>
          <a:grpSpLocks/>
        </xdr:cNvGrpSpPr>
      </xdr:nvGrpSpPr>
      <xdr:grpSpPr bwMode="auto">
        <a:xfrm flipH="1">
          <a:off x="13639800" y="7924800"/>
          <a:ext cx="449580" cy="708660"/>
          <a:chOff x="256" y="29"/>
          <a:chExt cx="60" cy="46"/>
        </a:xfrm>
      </xdr:grpSpPr>
      <xdr:sp macro="" textlink="">
        <xdr:nvSpPr>
          <xdr:cNvPr id="1699" name="Freeform 16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0" name="Line 1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701" name="Group 1700"/>
        <xdr:cNvGrpSpPr>
          <a:grpSpLocks/>
        </xdr:cNvGrpSpPr>
      </xdr:nvGrpSpPr>
      <xdr:grpSpPr bwMode="auto">
        <a:xfrm flipH="1">
          <a:off x="13639800" y="6461760"/>
          <a:ext cx="449580" cy="708660"/>
          <a:chOff x="256" y="29"/>
          <a:chExt cx="60" cy="46"/>
        </a:xfrm>
      </xdr:grpSpPr>
      <xdr:sp macro="" textlink="">
        <xdr:nvSpPr>
          <xdr:cNvPr id="1702" name="Freeform 170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3" name="Line 1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704" name="Group 1703"/>
        <xdr:cNvGrpSpPr>
          <a:grpSpLocks/>
        </xdr:cNvGrpSpPr>
      </xdr:nvGrpSpPr>
      <xdr:grpSpPr bwMode="auto">
        <a:xfrm flipH="1">
          <a:off x="13639800" y="4815840"/>
          <a:ext cx="449580" cy="708660"/>
          <a:chOff x="256" y="29"/>
          <a:chExt cx="60" cy="46"/>
        </a:xfrm>
      </xdr:grpSpPr>
      <xdr:sp macro="" textlink="">
        <xdr:nvSpPr>
          <xdr:cNvPr id="1705" name="Freeform 170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6" name="Line 1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707" name="Group 1706"/>
        <xdr:cNvGrpSpPr>
          <a:grpSpLocks/>
        </xdr:cNvGrpSpPr>
      </xdr:nvGrpSpPr>
      <xdr:grpSpPr bwMode="auto">
        <a:xfrm flipH="1">
          <a:off x="13639800" y="3352800"/>
          <a:ext cx="449580" cy="708660"/>
          <a:chOff x="256" y="29"/>
          <a:chExt cx="60" cy="46"/>
        </a:xfrm>
      </xdr:grpSpPr>
      <xdr:sp macro="" textlink="">
        <xdr:nvSpPr>
          <xdr:cNvPr id="1708" name="Freeform 17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9" name="Line 1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710" name="Group 1709"/>
        <xdr:cNvGrpSpPr>
          <a:grpSpLocks/>
        </xdr:cNvGrpSpPr>
      </xdr:nvGrpSpPr>
      <xdr:grpSpPr bwMode="auto">
        <a:xfrm flipH="1">
          <a:off x="13639800" y="1889760"/>
          <a:ext cx="449580" cy="708660"/>
          <a:chOff x="256" y="29"/>
          <a:chExt cx="60" cy="46"/>
        </a:xfrm>
      </xdr:grpSpPr>
      <xdr:sp macro="" textlink="">
        <xdr:nvSpPr>
          <xdr:cNvPr id="1711" name="Freeform 17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12" name="Line 1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713" name="Group 1712"/>
        <xdr:cNvGrpSpPr>
          <a:grpSpLocks/>
        </xdr:cNvGrpSpPr>
      </xdr:nvGrpSpPr>
      <xdr:grpSpPr bwMode="auto">
        <a:xfrm flipH="1">
          <a:off x="13639800" y="426720"/>
          <a:ext cx="449580" cy="708660"/>
          <a:chOff x="256" y="29"/>
          <a:chExt cx="60" cy="46"/>
        </a:xfrm>
      </xdr:grpSpPr>
      <xdr:sp macro="" textlink="">
        <xdr:nvSpPr>
          <xdr:cNvPr id="1714" name="Freeform 17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15" name="Line 1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716" name="Group 1715"/>
        <xdr:cNvGrpSpPr>
          <a:grpSpLocks/>
        </xdr:cNvGrpSpPr>
      </xdr:nvGrpSpPr>
      <xdr:grpSpPr bwMode="auto">
        <a:xfrm flipH="1">
          <a:off x="13639800" y="6461760"/>
          <a:ext cx="449580" cy="708660"/>
          <a:chOff x="256" y="29"/>
          <a:chExt cx="60" cy="46"/>
        </a:xfrm>
      </xdr:grpSpPr>
      <xdr:sp macro="" textlink="">
        <xdr:nvSpPr>
          <xdr:cNvPr id="1717" name="Freeform 17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18" name="Line 1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719" name="Group 1718"/>
        <xdr:cNvGrpSpPr>
          <a:grpSpLocks/>
        </xdr:cNvGrpSpPr>
      </xdr:nvGrpSpPr>
      <xdr:grpSpPr bwMode="auto">
        <a:xfrm flipH="1">
          <a:off x="13639800" y="4815840"/>
          <a:ext cx="449580" cy="708660"/>
          <a:chOff x="256" y="29"/>
          <a:chExt cx="60" cy="46"/>
        </a:xfrm>
      </xdr:grpSpPr>
      <xdr:sp macro="" textlink="">
        <xdr:nvSpPr>
          <xdr:cNvPr id="1720" name="Freeform 17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1" name="Line 1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722" name="Group 1721"/>
        <xdr:cNvGrpSpPr>
          <a:grpSpLocks/>
        </xdr:cNvGrpSpPr>
      </xdr:nvGrpSpPr>
      <xdr:grpSpPr bwMode="auto">
        <a:xfrm flipH="1">
          <a:off x="13639800" y="4815840"/>
          <a:ext cx="449580" cy="708660"/>
          <a:chOff x="256" y="29"/>
          <a:chExt cx="60" cy="46"/>
        </a:xfrm>
      </xdr:grpSpPr>
      <xdr:sp macro="" textlink="">
        <xdr:nvSpPr>
          <xdr:cNvPr id="1723" name="Freeform 17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4" name="Line 1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725" name="Group 1724"/>
        <xdr:cNvGrpSpPr>
          <a:grpSpLocks/>
        </xdr:cNvGrpSpPr>
      </xdr:nvGrpSpPr>
      <xdr:grpSpPr bwMode="auto">
        <a:xfrm flipH="1">
          <a:off x="13639800" y="3352800"/>
          <a:ext cx="449580" cy="708660"/>
          <a:chOff x="256" y="29"/>
          <a:chExt cx="60" cy="46"/>
        </a:xfrm>
      </xdr:grpSpPr>
      <xdr:sp macro="" textlink="">
        <xdr:nvSpPr>
          <xdr:cNvPr id="1726" name="Freeform 17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7" name="Line 1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728" name="Group 1727"/>
        <xdr:cNvGrpSpPr>
          <a:grpSpLocks/>
        </xdr:cNvGrpSpPr>
      </xdr:nvGrpSpPr>
      <xdr:grpSpPr bwMode="auto">
        <a:xfrm flipH="1">
          <a:off x="13639800" y="3352800"/>
          <a:ext cx="449580" cy="708660"/>
          <a:chOff x="256" y="29"/>
          <a:chExt cx="60" cy="46"/>
        </a:xfrm>
      </xdr:grpSpPr>
      <xdr:sp macro="" textlink="">
        <xdr:nvSpPr>
          <xdr:cNvPr id="1729" name="Freeform 17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0" name="Line 2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731" name="Group 1730"/>
        <xdr:cNvGrpSpPr>
          <a:grpSpLocks/>
        </xdr:cNvGrpSpPr>
      </xdr:nvGrpSpPr>
      <xdr:grpSpPr bwMode="auto">
        <a:xfrm flipH="1">
          <a:off x="13639800" y="1889760"/>
          <a:ext cx="449580" cy="708660"/>
          <a:chOff x="256" y="29"/>
          <a:chExt cx="60" cy="46"/>
        </a:xfrm>
      </xdr:grpSpPr>
      <xdr:sp macro="" textlink="">
        <xdr:nvSpPr>
          <xdr:cNvPr id="1732" name="Freeform 17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3" name="Line 2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734" name="Group 1733"/>
        <xdr:cNvGrpSpPr>
          <a:grpSpLocks/>
        </xdr:cNvGrpSpPr>
      </xdr:nvGrpSpPr>
      <xdr:grpSpPr bwMode="auto">
        <a:xfrm flipH="1">
          <a:off x="13639800" y="1889760"/>
          <a:ext cx="449580" cy="708660"/>
          <a:chOff x="256" y="29"/>
          <a:chExt cx="60" cy="46"/>
        </a:xfrm>
      </xdr:grpSpPr>
      <xdr:sp macro="" textlink="">
        <xdr:nvSpPr>
          <xdr:cNvPr id="1735" name="Freeform 17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6" name="Line 2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737" name="Group 1736"/>
        <xdr:cNvGrpSpPr>
          <a:grpSpLocks/>
        </xdr:cNvGrpSpPr>
      </xdr:nvGrpSpPr>
      <xdr:grpSpPr bwMode="auto">
        <a:xfrm>
          <a:off x="4038600" y="426720"/>
          <a:ext cx="449580" cy="708660"/>
          <a:chOff x="256" y="29"/>
          <a:chExt cx="60" cy="46"/>
        </a:xfrm>
      </xdr:grpSpPr>
      <xdr:sp macro="" textlink="">
        <xdr:nvSpPr>
          <xdr:cNvPr id="1738" name="Freeform 17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9" name="Line 2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740" name="Group 1739"/>
        <xdr:cNvGrpSpPr>
          <a:grpSpLocks/>
        </xdr:cNvGrpSpPr>
      </xdr:nvGrpSpPr>
      <xdr:grpSpPr bwMode="auto">
        <a:xfrm>
          <a:off x="4038600" y="1889760"/>
          <a:ext cx="449580" cy="708660"/>
          <a:chOff x="256" y="29"/>
          <a:chExt cx="60" cy="46"/>
        </a:xfrm>
      </xdr:grpSpPr>
      <xdr:sp macro="" textlink="">
        <xdr:nvSpPr>
          <xdr:cNvPr id="1741" name="Freeform 17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42" name="Line 2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743" name="Group 1742"/>
        <xdr:cNvGrpSpPr>
          <a:grpSpLocks/>
        </xdr:cNvGrpSpPr>
      </xdr:nvGrpSpPr>
      <xdr:grpSpPr bwMode="auto">
        <a:xfrm>
          <a:off x="4038600" y="3352800"/>
          <a:ext cx="449580" cy="708660"/>
          <a:chOff x="256" y="29"/>
          <a:chExt cx="60" cy="46"/>
        </a:xfrm>
      </xdr:grpSpPr>
      <xdr:sp macro="" textlink="">
        <xdr:nvSpPr>
          <xdr:cNvPr id="1744" name="Freeform 17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45" name="Line 2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746" name="Group 1745"/>
        <xdr:cNvGrpSpPr>
          <a:grpSpLocks/>
        </xdr:cNvGrpSpPr>
      </xdr:nvGrpSpPr>
      <xdr:grpSpPr bwMode="auto">
        <a:xfrm>
          <a:off x="4038600" y="4815840"/>
          <a:ext cx="449580" cy="708660"/>
          <a:chOff x="256" y="29"/>
          <a:chExt cx="60" cy="46"/>
        </a:xfrm>
      </xdr:grpSpPr>
      <xdr:sp macro="" textlink="">
        <xdr:nvSpPr>
          <xdr:cNvPr id="1747" name="Freeform 17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48" name="Line 2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749" name="Group 1748"/>
        <xdr:cNvGrpSpPr>
          <a:grpSpLocks/>
        </xdr:cNvGrpSpPr>
      </xdr:nvGrpSpPr>
      <xdr:grpSpPr bwMode="auto">
        <a:xfrm>
          <a:off x="5410200" y="777240"/>
          <a:ext cx="449580" cy="1455420"/>
          <a:chOff x="256" y="29"/>
          <a:chExt cx="60" cy="46"/>
        </a:xfrm>
      </xdr:grpSpPr>
      <xdr:sp macro="" textlink="">
        <xdr:nvSpPr>
          <xdr:cNvPr id="1750" name="Freeform 17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1" name="Line 2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752" name="Group 1751"/>
        <xdr:cNvGrpSpPr>
          <a:grpSpLocks/>
        </xdr:cNvGrpSpPr>
      </xdr:nvGrpSpPr>
      <xdr:grpSpPr bwMode="auto">
        <a:xfrm>
          <a:off x="5410200" y="3703320"/>
          <a:ext cx="449580" cy="1455420"/>
          <a:chOff x="256" y="29"/>
          <a:chExt cx="60" cy="46"/>
        </a:xfrm>
      </xdr:grpSpPr>
      <xdr:sp macro="" textlink="">
        <xdr:nvSpPr>
          <xdr:cNvPr id="1753" name="Freeform 17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4" name="Line 2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755" name="Group 1754"/>
        <xdr:cNvGrpSpPr>
          <a:grpSpLocks/>
        </xdr:cNvGrpSpPr>
      </xdr:nvGrpSpPr>
      <xdr:grpSpPr bwMode="auto">
        <a:xfrm>
          <a:off x="6781800" y="1508760"/>
          <a:ext cx="449580" cy="2918460"/>
          <a:chOff x="256" y="29"/>
          <a:chExt cx="60" cy="46"/>
        </a:xfrm>
      </xdr:grpSpPr>
      <xdr:sp macro="" textlink="">
        <xdr:nvSpPr>
          <xdr:cNvPr id="1756" name="Freeform 17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7" name="Line 2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758" name="Group 1757"/>
        <xdr:cNvGrpSpPr>
          <a:grpSpLocks/>
        </xdr:cNvGrpSpPr>
      </xdr:nvGrpSpPr>
      <xdr:grpSpPr bwMode="auto">
        <a:xfrm>
          <a:off x="4038600" y="6461760"/>
          <a:ext cx="449580" cy="708660"/>
          <a:chOff x="256" y="29"/>
          <a:chExt cx="60" cy="46"/>
        </a:xfrm>
      </xdr:grpSpPr>
      <xdr:sp macro="" textlink="">
        <xdr:nvSpPr>
          <xdr:cNvPr id="1759" name="Freeform 17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0" name="Line 2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761" name="Group 1760"/>
        <xdr:cNvGrpSpPr>
          <a:grpSpLocks/>
        </xdr:cNvGrpSpPr>
      </xdr:nvGrpSpPr>
      <xdr:grpSpPr bwMode="auto">
        <a:xfrm>
          <a:off x="4038600" y="7924800"/>
          <a:ext cx="449580" cy="708660"/>
          <a:chOff x="256" y="29"/>
          <a:chExt cx="60" cy="46"/>
        </a:xfrm>
      </xdr:grpSpPr>
      <xdr:sp macro="" textlink="">
        <xdr:nvSpPr>
          <xdr:cNvPr id="1762" name="Freeform 17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3" name="Line 2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764" name="Group 1763"/>
        <xdr:cNvGrpSpPr>
          <a:grpSpLocks/>
        </xdr:cNvGrpSpPr>
      </xdr:nvGrpSpPr>
      <xdr:grpSpPr bwMode="auto">
        <a:xfrm>
          <a:off x="4038600" y="9387840"/>
          <a:ext cx="449580" cy="708660"/>
          <a:chOff x="256" y="29"/>
          <a:chExt cx="60" cy="46"/>
        </a:xfrm>
      </xdr:grpSpPr>
      <xdr:sp macro="" textlink="">
        <xdr:nvSpPr>
          <xdr:cNvPr id="1765" name="Freeform 17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6" name="Line 2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767" name="Group 1766"/>
        <xdr:cNvGrpSpPr>
          <a:grpSpLocks/>
        </xdr:cNvGrpSpPr>
      </xdr:nvGrpSpPr>
      <xdr:grpSpPr bwMode="auto">
        <a:xfrm>
          <a:off x="4038600" y="10850880"/>
          <a:ext cx="449580" cy="708660"/>
          <a:chOff x="256" y="29"/>
          <a:chExt cx="60" cy="46"/>
        </a:xfrm>
      </xdr:grpSpPr>
      <xdr:sp macro="" textlink="">
        <xdr:nvSpPr>
          <xdr:cNvPr id="1768" name="Freeform 17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9" name="Line 2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770" name="Group 1769"/>
        <xdr:cNvGrpSpPr>
          <a:grpSpLocks/>
        </xdr:cNvGrpSpPr>
      </xdr:nvGrpSpPr>
      <xdr:grpSpPr bwMode="auto">
        <a:xfrm>
          <a:off x="5410200" y="6812280"/>
          <a:ext cx="449580" cy="1455420"/>
          <a:chOff x="256" y="29"/>
          <a:chExt cx="60" cy="46"/>
        </a:xfrm>
      </xdr:grpSpPr>
      <xdr:sp macro="" textlink="">
        <xdr:nvSpPr>
          <xdr:cNvPr id="1771" name="Freeform 17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72" name="Line 2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773" name="Group 1772"/>
        <xdr:cNvGrpSpPr>
          <a:grpSpLocks/>
        </xdr:cNvGrpSpPr>
      </xdr:nvGrpSpPr>
      <xdr:grpSpPr bwMode="auto">
        <a:xfrm>
          <a:off x="5410200" y="9738360"/>
          <a:ext cx="449580" cy="1455420"/>
          <a:chOff x="256" y="29"/>
          <a:chExt cx="60" cy="46"/>
        </a:xfrm>
      </xdr:grpSpPr>
      <xdr:sp macro="" textlink="">
        <xdr:nvSpPr>
          <xdr:cNvPr id="1774" name="Freeform 17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75" name="Line 2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776" name="Group 1775"/>
        <xdr:cNvGrpSpPr>
          <a:grpSpLocks/>
        </xdr:cNvGrpSpPr>
      </xdr:nvGrpSpPr>
      <xdr:grpSpPr bwMode="auto">
        <a:xfrm>
          <a:off x="6781800" y="7543800"/>
          <a:ext cx="449580" cy="2918460"/>
          <a:chOff x="256" y="29"/>
          <a:chExt cx="60" cy="46"/>
        </a:xfrm>
      </xdr:grpSpPr>
      <xdr:sp macro="" textlink="">
        <xdr:nvSpPr>
          <xdr:cNvPr id="1777" name="Freeform 17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78" name="Line 2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779" name="Freeform 1778"/>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780" name="Line 29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781" name="Line 30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782" name="Line 30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783" name="Freeform 1782"/>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784" name="Line 30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785" name="Group 1784"/>
        <xdr:cNvGrpSpPr>
          <a:grpSpLocks/>
        </xdr:cNvGrpSpPr>
      </xdr:nvGrpSpPr>
      <xdr:grpSpPr bwMode="auto">
        <a:xfrm flipH="1">
          <a:off x="10896600" y="7543800"/>
          <a:ext cx="449580" cy="2918460"/>
          <a:chOff x="256" y="29"/>
          <a:chExt cx="60" cy="46"/>
        </a:xfrm>
      </xdr:grpSpPr>
      <xdr:sp macro="" textlink="">
        <xdr:nvSpPr>
          <xdr:cNvPr id="1786" name="Freeform 17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87" name="Line 3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788" name="Group 1787"/>
        <xdr:cNvGrpSpPr>
          <a:grpSpLocks/>
        </xdr:cNvGrpSpPr>
      </xdr:nvGrpSpPr>
      <xdr:grpSpPr bwMode="auto">
        <a:xfrm flipH="1">
          <a:off x="10896600" y="1508760"/>
          <a:ext cx="449580" cy="2918460"/>
          <a:chOff x="256" y="29"/>
          <a:chExt cx="60" cy="46"/>
        </a:xfrm>
      </xdr:grpSpPr>
      <xdr:sp macro="" textlink="">
        <xdr:nvSpPr>
          <xdr:cNvPr id="1789" name="Freeform 178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0" name="Line 3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791" name="Group 1790"/>
        <xdr:cNvGrpSpPr>
          <a:grpSpLocks/>
        </xdr:cNvGrpSpPr>
      </xdr:nvGrpSpPr>
      <xdr:grpSpPr bwMode="auto">
        <a:xfrm flipH="1">
          <a:off x="12268200" y="9738360"/>
          <a:ext cx="449580" cy="1455420"/>
          <a:chOff x="256" y="29"/>
          <a:chExt cx="60" cy="46"/>
        </a:xfrm>
      </xdr:grpSpPr>
      <xdr:sp macro="" textlink="">
        <xdr:nvSpPr>
          <xdr:cNvPr id="1792" name="Freeform 179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3" name="Line 3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794" name="Group 1793"/>
        <xdr:cNvGrpSpPr>
          <a:grpSpLocks/>
        </xdr:cNvGrpSpPr>
      </xdr:nvGrpSpPr>
      <xdr:grpSpPr bwMode="auto">
        <a:xfrm flipH="1">
          <a:off x="12268200" y="6812280"/>
          <a:ext cx="449580" cy="1455420"/>
          <a:chOff x="256" y="29"/>
          <a:chExt cx="60" cy="46"/>
        </a:xfrm>
      </xdr:grpSpPr>
      <xdr:sp macro="" textlink="">
        <xdr:nvSpPr>
          <xdr:cNvPr id="1795" name="Freeform 17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6" name="Line 3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797" name="Group 1796"/>
        <xdr:cNvGrpSpPr>
          <a:grpSpLocks/>
        </xdr:cNvGrpSpPr>
      </xdr:nvGrpSpPr>
      <xdr:grpSpPr bwMode="auto">
        <a:xfrm flipH="1">
          <a:off x="12268200" y="3703320"/>
          <a:ext cx="449580" cy="1455420"/>
          <a:chOff x="256" y="29"/>
          <a:chExt cx="60" cy="46"/>
        </a:xfrm>
      </xdr:grpSpPr>
      <xdr:sp macro="" textlink="">
        <xdr:nvSpPr>
          <xdr:cNvPr id="1798" name="Freeform 17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9" name="Line 3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800" name="Group 1799"/>
        <xdr:cNvGrpSpPr>
          <a:grpSpLocks/>
        </xdr:cNvGrpSpPr>
      </xdr:nvGrpSpPr>
      <xdr:grpSpPr bwMode="auto">
        <a:xfrm flipH="1">
          <a:off x="12268200" y="777240"/>
          <a:ext cx="449580" cy="1455420"/>
          <a:chOff x="256" y="29"/>
          <a:chExt cx="60" cy="46"/>
        </a:xfrm>
      </xdr:grpSpPr>
      <xdr:sp macro="" textlink="">
        <xdr:nvSpPr>
          <xdr:cNvPr id="1801" name="Freeform 18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02" name="Line 3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803" name="Group 1802"/>
        <xdr:cNvGrpSpPr>
          <a:grpSpLocks/>
        </xdr:cNvGrpSpPr>
      </xdr:nvGrpSpPr>
      <xdr:grpSpPr bwMode="auto">
        <a:xfrm flipH="1">
          <a:off x="13639800" y="10850880"/>
          <a:ext cx="449580" cy="708660"/>
          <a:chOff x="256" y="29"/>
          <a:chExt cx="60" cy="46"/>
        </a:xfrm>
      </xdr:grpSpPr>
      <xdr:sp macro="" textlink="">
        <xdr:nvSpPr>
          <xdr:cNvPr id="1804" name="Freeform 18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05" name="Line 3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806" name="Group 1805"/>
        <xdr:cNvGrpSpPr>
          <a:grpSpLocks/>
        </xdr:cNvGrpSpPr>
      </xdr:nvGrpSpPr>
      <xdr:grpSpPr bwMode="auto">
        <a:xfrm flipH="1">
          <a:off x="13639800" y="9387840"/>
          <a:ext cx="449580" cy="708660"/>
          <a:chOff x="256" y="29"/>
          <a:chExt cx="60" cy="46"/>
        </a:xfrm>
      </xdr:grpSpPr>
      <xdr:sp macro="" textlink="">
        <xdr:nvSpPr>
          <xdr:cNvPr id="1807" name="Freeform 18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08" name="Line 3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809" name="Group 1808"/>
        <xdr:cNvGrpSpPr>
          <a:grpSpLocks/>
        </xdr:cNvGrpSpPr>
      </xdr:nvGrpSpPr>
      <xdr:grpSpPr bwMode="auto">
        <a:xfrm flipH="1">
          <a:off x="13639800" y="7924800"/>
          <a:ext cx="449580" cy="708660"/>
          <a:chOff x="256" y="29"/>
          <a:chExt cx="60" cy="46"/>
        </a:xfrm>
      </xdr:grpSpPr>
      <xdr:sp macro="" textlink="">
        <xdr:nvSpPr>
          <xdr:cNvPr id="1810" name="Freeform 18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1" name="Line 3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812" name="Group 1811"/>
        <xdr:cNvGrpSpPr>
          <a:grpSpLocks/>
        </xdr:cNvGrpSpPr>
      </xdr:nvGrpSpPr>
      <xdr:grpSpPr bwMode="auto">
        <a:xfrm flipH="1">
          <a:off x="13639800" y="6461760"/>
          <a:ext cx="449580" cy="708660"/>
          <a:chOff x="256" y="29"/>
          <a:chExt cx="60" cy="46"/>
        </a:xfrm>
      </xdr:grpSpPr>
      <xdr:sp macro="" textlink="">
        <xdr:nvSpPr>
          <xdr:cNvPr id="1813" name="Freeform 18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4" name="Line 3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815" name="Group 1814"/>
        <xdr:cNvGrpSpPr>
          <a:grpSpLocks/>
        </xdr:cNvGrpSpPr>
      </xdr:nvGrpSpPr>
      <xdr:grpSpPr bwMode="auto">
        <a:xfrm flipH="1">
          <a:off x="13639800" y="4815840"/>
          <a:ext cx="449580" cy="708660"/>
          <a:chOff x="256" y="29"/>
          <a:chExt cx="60" cy="46"/>
        </a:xfrm>
      </xdr:grpSpPr>
      <xdr:sp macro="" textlink="">
        <xdr:nvSpPr>
          <xdr:cNvPr id="1816" name="Freeform 18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7" name="Line 3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818" name="Group 1817"/>
        <xdr:cNvGrpSpPr>
          <a:grpSpLocks/>
        </xdr:cNvGrpSpPr>
      </xdr:nvGrpSpPr>
      <xdr:grpSpPr bwMode="auto">
        <a:xfrm flipH="1">
          <a:off x="13639800" y="3352800"/>
          <a:ext cx="449580" cy="708660"/>
          <a:chOff x="256" y="29"/>
          <a:chExt cx="60" cy="46"/>
        </a:xfrm>
      </xdr:grpSpPr>
      <xdr:sp macro="" textlink="">
        <xdr:nvSpPr>
          <xdr:cNvPr id="1819" name="Freeform 18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0" name="Line 3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821" name="Group 1820"/>
        <xdr:cNvGrpSpPr>
          <a:grpSpLocks/>
        </xdr:cNvGrpSpPr>
      </xdr:nvGrpSpPr>
      <xdr:grpSpPr bwMode="auto">
        <a:xfrm flipH="1">
          <a:off x="13639800" y="1889760"/>
          <a:ext cx="449580" cy="708660"/>
          <a:chOff x="256" y="29"/>
          <a:chExt cx="60" cy="46"/>
        </a:xfrm>
      </xdr:grpSpPr>
      <xdr:sp macro="" textlink="">
        <xdr:nvSpPr>
          <xdr:cNvPr id="1822" name="Freeform 18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3" name="Line 3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824" name="Group 1823"/>
        <xdr:cNvGrpSpPr>
          <a:grpSpLocks/>
        </xdr:cNvGrpSpPr>
      </xdr:nvGrpSpPr>
      <xdr:grpSpPr bwMode="auto">
        <a:xfrm flipH="1">
          <a:off x="13639800" y="426720"/>
          <a:ext cx="449580" cy="708660"/>
          <a:chOff x="256" y="29"/>
          <a:chExt cx="60" cy="46"/>
        </a:xfrm>
      </xdr:grpSpPr>
      <xdr:sp macro="" textlink="">
        <xdr:nvSpPr>
          <xdr:cNvPr id="1825" name="Freeform 18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6" name="Line 3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827" name="Group 1826"/>
        <xdr:cNvGrpSpPr>
          <a:grpSpLocks/>
        </xdr:cNvGrpSpPr>
      </xdr:nvGrpSpPr>
      <xdr:grpSpPr bwMode="auto">
        <a:xfrm flipH="1">
          <a:off x="13639800" y="6461760"/>
          <a:ext cx="449580" cy="708660"/>
          <a:chOff x="256" y="29"/>
          <a:chExt cx="60" cy="46"/>
        </a:xfrm>
      </xdr:grpSpPr>
      <xdr:sp macro="" textlink="">
        <xdr:nvSpPr>
          <xdr:cNvPr id="1828" name="Freeform 18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9" name="Line 3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830" name="Group 1829"/>
        <xdr:cNvGrpSpPr>
          <a:grpSpLocks/>
        </xdr:cNvGrpSpPr>
      </xdr:nvGrpSpPr>
      <xdr:grpSpPr bwMode="auto">
        <a:xfrm flipH="1">
          <a:off x="13639800" y="4815840"/>
          <a:ext cx="449580" cy="708660"/>
          <a:chOff x="256" y="29"/>
          <a:chExt cx="60" cy="46"/>
        </a:xfrm>
      </xdr:grpSpPr>
      <xdr:sp macro="" textlink="">
        <xdr:nvSpPr>
          <xdr:cNvPr id="1831" name="Freeform 18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32" name="Line 3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833" name="Group 1832"/>
        <xdr:cNvGrpSpPr>
          <a:grpSpLocks/>
        </xdr:cNvGrpSpPr>
      </xdr:nvGrpSpPr>
      <xdr:grpSpPr bwMode="auto">
        <a:xfrm flipH="1">
          <a:off x="13639800" y="4815840"/>
          <a:ext cx="449580" cy="708660"/>
          <a:chOff x="256" y="29"/>
          <a:chExt cx="60" cy="46"/>
        </a:xfrm>
      </xdr:grpSpPr>
      <xdr:sp macro="" textlink="">
        <xdr:nvSpPr>
          <xdr:cNvPr id="1834" name="Freeform 18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35" name="Line 4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836" name="Group 1835"/>
        <xdr:cNvGrpSpPr>
          <a:grpSpLocks/>
        </xdr:cNvGrpSpPr>
      </xdr:nvGrpSpPr>
      <xdr:grpSpPr bwMode="auto">
        <a:xfrm flipH="1">
          <a:off x="13639800" y="3352800"/>
          <a:ext cx="449580" cy="708660"/>
          <a:chOff x="256" y="29"/>
          <a:chExt cx="60" cy="46"/>
        </a:xfrm>
      </xdr:grpSpPr>
      <xdr:sp macro="" textlink="">
        <xdr:nvSpPr>
          <xdr:cNvPr id="1837" name="Freeform 18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38" name="Line 4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839" name="Group 1838"/>
        <xdr:cNvGrpSpPr>
          <a:grpSpLocks/>
        </xdr:cNvGrpSpPr>
      </xdr:nvGrpSpPr>
      <xdr:grpSpPr bwMode="auto">
        <a:xfrm flipH="1">
          <a:off x="13639800" y="3352800"/>
          <a:ext cx="449580" cy="708660"/>
          <a:chOff x="256" y="29"/>
          <a:chExt cx="60" cy="46"/>
        </a:xfrm>
      </xdr:grpSpPr>
      <xdr:sp macro="" textlink="">
        <xdr:nvSpPr>
          <xdr:cNvPr id="1840" name="Freeform 18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1" name="Line 4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842" name="Group 1841"/>
        <xdr:cNvGrpSpPr>
          <a:grpSpLocks/>
        </xdr:cNvGrpSpPr>
      </xdr:nvGrpSpPr>
      <xdr:grpSpPr bwMode="auto">
        <a:xfrm flipH="1">
          <a:off x="13639800" y="1889760"/>
          <a:ext cx="449580" cy="708660"/>
          <a:chOff x="256" y="29"/>
          <a:chExt cx="60" cy="46"/>
        </a:xfrm>
      </xdr:grpSpPr>
      <xdr:sp macro="" textlink="">
        <xdr:nvSpPr>
          <xdr:cNvPr id="1843" name="Freeform 18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4" name="Line 4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845" name="Group 1844"/>
        <xdr:cNvGrpSpPr>
          <a:grpSpLocks/>
        </xdr:cNvGrpSpPr>
      </xdr:nvGrpSpPr>
      <xdr:grpSpPr bwMode="auto">
        <a:xfrm flipH="1">
          <a:off x="13639800" y="1889760"/>
          <a:ext cx="449580" cy="708660"/>
          <a:chOff x="256" y="29"/>
          <a:chExt cx="60" cy="46"/>
        </a:xfrm>
      </xdr:grpSpPr>
      <xdr:sp macro="" textlink="">
        <xdr:nvSpPr>
          <xdr:cNvPr id="1846" name="Freeform 18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7" name="Line 4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848" name="Group 1847"/>
        <xdr:cNvGrpSpPr>
          <a:grpSpLocks/>
        </xdr:cNvGrpSpPr>
      </xdr:nvGrpSpPr>
      <xdr:grpSpPr bwMode="auto">
        <a:xfrm>
          <a:off x="4038600" y="426720"/>
          <a:ext cx="449580" cy="708660"/>
          <a:chOff x="256" y="29"/>
          <a:chExt cx="60" cy="46"/>
        </a:xfrm>
      </xdr:grpSpPr>
      <xdr:sp macro="" textlink="">
        <xdr:nvSpPr>
          <xdr:cNvPr id="1849" name="Freeform 18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0" name="Line 4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851" name="Group 1850"/>
        <xdr:cNvGrpSpPr>
          <a:grpSpLocks/>
        </xdr:cNvGrpSpPr>
      </xdr:nvGrpSpPr>
      <xdr:grpSpPr bwMode="auto">
        <a:xfrm>
          <a:off x="4038600" y="1889760"/>
          <a:ext cx="449580" cy="708660"/>
          <a:chOff x="256" y="29"/>
          <a:chExt cx="60" cy="46"/>
        </a:xfrm>
      </xdr:grpSpPr>
      <xdr:sp macro="" textlink="">
        <xdr:nvSpPr>
          <xdr:cNvPr id="1852" name="Freeform 18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3" name="Line 4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854" name="Group 1853"/>
        <xdr:cNvGrpSpPr>
          <a:grpSpLocks/>
        </xdr:cNvGrpSpPr>
      </xdr:nvGrpSpPr>
      <xdr:grpSpPr bwMode="auto">
        <a:xfrm>
          <a:off x="4038600" y="3352800"/>
          <a:ext cx="449580" cy="708660"/>
          <a:chOff x="256" y="29"/>
          <a:chExt cx="60" cy="46"/>
        </a:xfrm>
      </xdr:grpSpPr>
      <xdr:sp macro="" textlink="">
        <xdr:nvSpPr>
          <xdr:cNvPr id="1855" name="Freeform 18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6" name="Line 4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857" name="Group 1856"/>
        <xdr:cNvGrpSpPr>
          <a:grpSpLocks/>
        </xdr:cNvGrpSpPr>
      </xdr:nvGrpSpPr>
      <xdr:grpSpPr bwMode="auto">
        <a:xfrm>
          <a:off x="4038600" y="4815840"/>
          <a:ext cx="449580" cy="708660"/>
          <a:chOff x="256" y="29"/>
          <a:chExt cx="60" cy="46"/>
        </a:xfrm>
      </xdr:grpSpPr>
      <xdr:sp macro="" textlink="">
        <xdr:nvSpPr>
          <xdr:cNvPr id="1858" name="Freeform 18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9" name="Line 4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860" name="Group 1859"/>
        <xdr:cNvGrpSpPr>
          <a:grpSpLocks/>
        </xdr:cNvGrpSpPr>
      </xdr:nvGrpSpPr>
      <xdr:grpSpPr bwMode="auto">
        <a:xfrm>
          <a:off x="5410200" y="777240"/>
          <a:ext cx="449580" cy="1455420"/>
          <a:chOff x="256" y="29"/>
          <a:chExt cx="60" cy="46"/>
        </a:xfrm>
      </xdr:grpSpPr>
      <xdr:sp macro="" textlink="">
        <xdr:nvSpPr>
          <xdr:cNvPr id="1861" name="Freeform 18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62" name="Line 4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863" name="Group 1862"/>
        <xdr:cNvGrpSpPr>
          <a:grpSpLocks/>
        </xdr:cNvGrpSpPr>
      </xdr:nvGrpSpPr>
      <xdr:grpSpPr bwMode="auto">
        <a:xfrm>
          <a:off x="5410200" y="3703320"/>
          <a:ext cx="449580" cy="1455420"/>
          <a:chOff x="256" y="29"/>
          <a:chExt cx="60" cy="46"/>
        </a:xfrm>
      </xdr:grpSpPr>
      <xdr:sp macro="" textlink="">
        <xdr:nvSpPr>
          <xdr:cNvPr id="1864" name="Freeform 18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65" name="Line 4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866" name="Group 1865"/>
        <xdr:cNvGrpSpPr>
          <a:grpSpLocks/>
        </xdr:cNvGrpSpPr>
      </xdr:nvGrpSpPr>
      <xdr:grpSpPr bwMode="auto">
        <a:xfrm>
          <a:off x="6781800" y="1508760"/>
          <a:ext cx="449580" cy="2918460"/>
          <a:chOff x="256" y="29"/>
          <a:chExt cx="60" cy="46"/>
        </a:xfrm>
      </xdr:grpSpPr>
      <xdr:sp macro="" textlink="">
        <xdr:nvSpPr>
          <xdr:cNvPr id="1867" name="Freeform 186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68" name="Line 4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869" name="Group 1868"/>
        <xdr:cNvGrpSpPr>
          <a:grpSpLocks/>
        </xdr:cNvGrpSpPr>
      </xdr:nvGrpSpPr>
      <xdr:grpSpPr bwMode="auto">
        <a:xfrm>
          <a:off x="4038600" y="6461760"/>
          <a:ext cx="449580" cy="708660"/>
          <a:chOff x="256" y="29"/>
          <a:chExt cx="60" cy="46"/>
        </a:xfrm>
      </xdr:grpSpPr>
      <xdr:sp macro="" textlink="">
        <xdr:nvSpPr>
          <xdr:cNvPr id="1870" name="Freeform 18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1" name="Line 4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872" name="Group 1871"/>
        <xdr:cNvGrpSpPr>
          <a:grpSpLocks/>
        </xdr:cNvGrpSpPr>
      </xdr:nvGrpSpPr>
      <xdr:grpSpPr bwMode="auto">
        <a:xfrm>
          <a:off x="4038600" y="7924800"/>
          <a:ext cx="449580" cy="708660"/>
          <a:chOff x="256" y="29"/>
          <a:chExt cx="60" cy="46"/>
        </a:xfrm>
      </xdr:grpSpPr>
      <xdr:sp macro="" textlink="">
        <xdr:nvSpPr>
          <xdr:cNvPr id="1873" name="Freeform 18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4" name="Line 4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875" name="Group 1874"/>
        <xdr:cNvGrpSpPr>
          <a:grpSpLocks/>
        </xdr:cNvGrpSpPr>
      </xdr:nvGrpSpPr>
      <xdr:grpSpPr bwMode="auto">
        <a:xfrm>
          <a:off x="4038600" y="9387840"/>
          <a:ext cx="449580" cy="708660"/>
          <a:chOff x="256" y="29"/>
          <a:chExt cx="60" cy="46"/>
        </a:xfrm>
      </xdr:grpSpPr>
      <xdr:sp macro="" textlink="">
        <xdr:nvSpPr>
          <xdr:cNvPr id="1876" name="Freeform 187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7" name="Line 4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878" name="Group 1877"/>
        <xdr:cNvGrpSpPr>
          <a:grpSpLocks/>
        </xdr:cNvGrpSpPr>
      </xdr:nvGrpSpPr>
      <xdr:grpSpPr bwMode="auto">
        <a:xfrm>
          <a:off x="4038600" y="10850880"/>
          <a:ext cx="449580" cy="708660"/>
          <a:chOff x="256" y="29"/>
          <a:chExt cx="60" cy="46"/>
        </a:xfrm>
      </xdr:grpSpPr>
      <xdr:sp macro="" textlink="">
        <xdr:nvSpPr>
          <xdr:cNvPr id="1879" name="Freeform 18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0" name="Line 4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881" name="Group 1880"/>
        <xdr:cNvGrpSpPr>
          <a:grpSpLocks/>
        </xdr:cNvGrpSpPr>
      </xdr:nvGrpSpPr>
      <xdr:grpSpPr bwMode="auto">
        <a:xfrm>
          <a:off x="5410200" y="6812280"/>
          <a:ext cx="449580" cy="1455420"/>
          <a:chOff x="256" y="29"/>
          <a:chExt cx="60" cy="46"/>
        </a:xfrm>
      </xdr:grpSpPr>
      <xdr:sp macro="" textlink="">
        <xdr:nvSpPr>
          <xdr:cNvPr id="1882" name="Freeform 18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3" name="Line 4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884" name="Group 1883"/>
        <xdr:cNvGrpSpPr>
          <a:grpSpLocks/>
        </xdr:cNvGrpSpPr>
      </xdr:nvGrpSpPr>
      <xdr:grpSpPr bwMode="auto">
        <a:xfrm>
          <a:off x="5410200" y="9738360"/>
          <a:ext cx="449580" cy="1455420"/>
          <a:chOff x="256" y="29"/>
          <a:chExt cx="60" cy="46"/>
        </a:xfrm>
      </xdr:grpSpPr>
      <xdr:sp macro="" textlink="">
        <xdr:nvSpPr>
          <xdr:cNvPr id="1885" name="Freeform 18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6" name="Line 4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887" name="Group 1886"/>
        <xdr:cNvGrpSpPr>
          <a:grpSpLocks/>
        </xdr:cNvGrpSpPr>
      </xdr:nvGrpSpPr>
      <xdr:grpSpPr bwMode="auto">
        <a:xfrm>
          <a:off x="6781800" y="7543800"/>
          <a:ext cx="449580" cy="2918460"/>
          <a:chOff x="256" y="29"/>
          <a:chExt cx="60" cy="46"/>
        </a:xfrm>
      </xdr:grpSpPr>
      <xdr:sp macro="" textlink="">
        <xdr:nvSpPr>
          <xdr:cNvPr id="1888" name="Freeform 18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9" name="Line 4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890" name="Freeform 1889"/>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891" name="Line 45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892" name="Line 45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893" name="Line 46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894" name="Freeform 1893"/>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895" name="Line 46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896" name="Group 1895"/>
        <xdr:cNvGrpSpPr>
          <a:grpSpLocks/>
        </xdr:cNvGrpSpPr>
      </xdr:nvGrpSpPr>
      <xdr:grpSpPr bwMode="auto">
        <a:xfrm flipH="1">
          <a:off x="10896600" y="7543800"/>
          <a:ext cx="449580" cy="2918460"/>
          <a:chOff x="256" y="29"/>
          <a:chExt cx="60" cy="46"/>
        </a:xfrm>
      </xdr:grpSpPr>
      <xdr:sp macro="" textlink="">
        <xdr:nvSpPr>
          <xdr:cNvPr id="1897" name="Freeform 18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98" name="Line 4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899" name="Group 1898"/>
        <xdr:cNvGrpSpPr>
          <a:grpSpLocks/>
        </xdr:cNvGrpSpPr>
      </xdr:nvGrpSpPr>
      <xdr:grpSpPr bwMode="auto">
        <a:xfrm flipH="1">
          <a:off x="10896600" y="1508760"/>
          <a:ext cx="449580" cy="2918460"/>
          <a:chOff x="256" y="29"/>
          <a:chExt cx="60" cy="46"/>
        </a:xfrm>
      </xdr:grpSpPr>
      <xdr:sp macro="" textlink="">
        <xdr:nvSpPr>
          <xdr:cNvPr id="1900" name="Freeform 18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1" name="Line 4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902" name="Group 1901"/>
        <xdr:cNvGrpSpPr>
          <a:grpSpLocks/>
        </xdr:cNvGrpSpPr>
      </xdr:nvGrpSpPr>
      <xdr:grpSpPr bwMode="auto">
        <a:xfrm flipH="1">
          <a:off x="12268200" y="9738360"/>
          <a:ext cx="449580" cy="1455420"/>
          <a:chOff x="256" y="29"/>
          <a:chExt cx="60" cy="46"/>
        </a:xfrm>
      </xdr:grpSpPr>
      <xdr:sp macro="" textlink="">
        <xdr:nvSpPr>
          <xdr:cNvPr id="1903" name="Freeform 19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4" name="Line 4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905" name="Group 1904"/>
        <xdr:cNvGrpSpPr>
          <a:grpSpLocks/>
        </xdr:cNvGrpSpPr>
      </xdr:nvGrpSpPr>
      <xdr:grpSpPr bwMode="auto">
        <a:xfrm flipH="1">
          <a:off x="12268200" y="6812280"/>
          <a:ext cx="449580" cy="1455420"/>
          <a:chOff x="256" y="29"/>
          <a:chExt cx="60" cy="46"/>
        </a:xfrm>
      </xdr:grpSpPr>
      <xdr:sp macro="" textlink="">
        <xdr:nvSpPr>
          <xdr:cNvPr id="1906" name="Freeform 19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7" name="Line 4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908" name="Group 1907"/>
        <xdr:cNvGrpSpPr>
          <a:grpSpLocks/>
        </xdr:cNvGrpSpPr>
      </xdr:nvGrpSpPr>
      <xdr:grpSpPr bwMode="auto">
        <a:xfrm flipH="1">
          <a:off x="12268200" y="3703320"/>
          <a:ext cx="449580" cy="1455420"/>
          <a:chOff x="256" y="29"/>
          <a:chExt cx="60" cy="46"/>
        </a:xfrm>
      </xdr:grpSpPr>
      <xdr:sp macro="" textlink="">
        <xdr:nvSpPr>
          <xdr:cNvPr id="1909" name="Freeform 19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0" name="Line 4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911" name="Group 1910"/>
        <xdr:cNvGrpSpPr>
          <a:grpSpLocks/>
        </xdr:cNvGrpSpPr>
      </xdr:nvGrpSpPr>
      <xdr:grpSpPr bwMode="auto">
        <a:xfrm flipH="1">
          <a:off x="12268200" y="777240"/>
          <a:ext cx="449580" cy="1455420"/>
          <a:chOff x="256" y="29"/>
          <a:chExt cx="60" cy="46"/>
        </a:xfrm>
      </xdr:grpSpPr>
      <xdr:sp macro="" textlink="">
        <xdr:nvSpPr>
          <xdr:cNvPr id="1912" name="Freeform 19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3" name="Line 4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914" name="Group 1913"/>
        <xdr:cNvGrpSpPr>
          <a:grpSpLocks/>
        </xdr:cNvGrpSpPr>
      </xdr:nvGrpSpPr>
      <xdr:grpSpPr bwMode="auto">
        <a:xfrm flipH="1">
          <a:off x="13639800" y="10850880"/>
          <a:ext cx="449580" cy="708660"/>
          <a:chOff x="256" y="29"/>
          <a:chExt cx="60" cy="46"/>
        </a:xfrm>
      </xdr:grpSpPr>
      <xdr:sp macro="" textlink="">
        <xdr:nvSpPr>
          <xdr:cNvPr id="1915" name="Freeform 19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6" name="Line 4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917" name="Group 1916"/>
        <xdr:cNvGrpSpPr>
          <a:grpSpLocks/>
        </xdr:cNvGrpSpPr>
      </xdr:nvGrpSpPr>
      <xdr:grpSpPr bwMode="auto">
        <a:xfrm flipH="1">
          <a:off x="13639800" y="9387840"/>
          <a:ext cx="449580" cy="708660"/>
          <a:chOff x="256" y="29"/>
          <a:chExt cx="60" cy="46"/>
        </a:xfrm>
      </xdr:grpSpPr>
      <xdr:sp macro="" textlink="">
        <xdr:nvSpPr>
          <xdr:cNvPr id="1918" name="Freeform 191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9" name="Line 4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920" name="Group 1919"/>
        <xdr:cNvGrpSpPr>
          <a:grpSpLocks/>
        </xdr:cNvGrpSpPr>
      </xdr:nvGrpSpPr>
      <xdr:grpSpPr bwMode="auto">
        <a:xfrm flipH="1">
          <a:off x="13639800" y="7924800"/>
          <a:ext cx="449580" cy="708660"/>
          <a:chOff x="256" y="29"/>
          <a:chExt cx="60" cy="46"/>
        </a:xfrm>
      </xdr:grpSpPr>
      <xdr:sp macro="" textlink="">
        <xdr:nvSpPr>
          <xdr:cNvPr id="1921" name="Freeform 19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22" name="Line 4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923" name="Group 1922"/>
        <xdr:cNvGrpSpPr>
          <a:grpSpLocks/>
        </xdr:cNvGrpSpPr>
      </xdr:nvGrpSpPr>
      <xdr:grpSpPr bwMode="auto">
        <a:xfrm flipH="1">
          <a:off x="13639800" y="6461760"/>
          <a:ext cx="449580" cy="708660"/>
          <a:chOff x="256" y="29"/>
          <a:chExt cx="60" cy="46"/>
        </a:xfrm>
      </xdr:grpSpPr>
      <xdr:sp macro="" textlink="">
        <xdr:nvSpPr>
          <xdr:cNvPr id="1924" name="Freeform 19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25" name="Line 4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26" name="Group 1925"/>
        <xdr:cNvGrpSpPr>
          <a:grpSpLocks/>
        </xdr:cNvGrpSpPr>
      </xdr:nvGrpSpPr>
      <xdr:grpSpPr bwMode="auto">
        <a:xfrm flipH="1">
          <a:off x="13639800" y="4815840"/>
          <a:ext cx="449580" cy="708660"/>
          <a:chOff x="256" y="29"/>
          <a:chExt cx="60" cy="46"/>
        </a:xfrm>
      </xdr:grpSpPr>
      <xdr:sp macro="" textlink="">
        <xdr:nvSpPr>
          <xdr:cNvPr id="1927" name="Freeform 19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28" name="Line 4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29" name="Group 1928"/>
        <xdr:cNvGrpSpPr>
          <a:grpSpLocks/>
        </xdr:cNvGrpSpPr>
      </xdr:nvGrpSpPr>
      <xdr:grpSpPr bwMode="auto">
        <a:xfrm flipH="1">
          <a:off x="13639800" y="3352800"/>
          <a:ext cx="449580" cy="708660"/>
          <a:chOff x="256" y="29"/>
          <a:chExt cx="60" cy="46"/>
        </a:xfrm>
      </xdr:grpSpPr>
      <xdr:sp macro="" textlink="">
        <xdr:nvSpPr>
          <xdr:cNvPr id="1930" name="Freeform 19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1" name="Line 4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932" name="Group 1931"/>
        <xdr:cNvGrpSpPr>
          <a:grpSpLocks/>
        </xdr:cNvGrpSpPr>
      </xdr:nvGrpSpPr>
      <xdr:grpSpPr bwMode="auto">
        <a:xfrm flipH="1">
          <a:off x="13639800" y="1889760"/>
          <a:ext cx="449580" cy="708660"/>
          <a:chOff x="256" y="29"/>
          <a:chExt cx="60" cy="46"/>
        </a:xfrm>
      </xdr:grpSpPr>
      <xdr:sp macro="" textlink="">
        <xdr:nvSpPr>
          <xdr:cNvPr id="1933" name="Freeform 19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4" name="Line 5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935" name="Group 1934"/>
        <xdr:cNvGrpSpPr>
          <a:grpSpLocks/>
        </xdr:cNvGrpSpPr>
      </xdr:nvGrpSpPr>
      <xdr:grpSpPr bwMode="auto">
        <a:xfrm flipH="1">
          <a:off x="13639800" y="426720"/>
          <a:ext cx="449580" cy="708660"/>
          <a:chOff x="256" y="29"/>
          <a:chExt cx="60" cy="46"/>
        </a:xfrm>
      </xdr:grpSpPr>
      <xdr:sp macro="" textlink="">
        <xdr:nvSpPr>
          <xdr:cNvPr id="1936" name="Freeform 19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7" name="Line 5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938" name="Group 1937"/>
        <xdr:cNvGrpSpPr>
          <a:grpSpLocks/>
        </xdr:cNvGrpSpPr>
      </xdr:nvGrpSpPr>
      <xdr:grpSpPr bwMode="auto">
        <a:xfrm flipH="1">
          <a:off x="13639800" y="6461760"/>
          <a:ext cx="449580" cy="708660"/>
          <a:chOff x="256" y="29"/>
          <a:chExt cx="60" cy="46"/>
        </a:xfrm>
      </xdr:grpSpPr>
      <xdr:sp macro="" textlink="">
        <xdr:nvSpPr>
          <xdr:cNvPr id="1939" name="Freeform 19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0" name="Line 5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41" name="Group 1940"/>
        <xdr:cNvGrpSpPr>
          <a:grpSpLocks/>
        </xdr:cNvGrpSpPr>
      </xdr:nvGrpSpPr>
      <xdr:grpSpPr bwMode="auto">
        <a:xfrm flipH="1">
          <a:off x="13639800" y="4815840"/>
          <a:ext cx="449580" cy="708660"/>
          <a:chOff x="256" y="29"/>
          <a:chExt cx="60" cy="46"/>
        </a:xfrm>
      </xdr:grpSpPr>
      <xdr:sp macro="" textlink="">
        <xdr:nvSpPr>
          <xdr:cNvPr id="1942" name="Freeform 19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3" name="Line 5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44" name="Group 1943"/>
        <xdr:cNvGrpSpPr>
          <a:grpSpLocks/>
        </xdr:cNvGrpSpPr>
      </xdr:nvGrpSpPr>
      <xdr:grpSpPr bwMode="auto">
        <a:xfrm flipH="1">
          <a:off x="13639800" y="4815840"/>
          <a:ext cx="449580" cy="708660"/>
          <a:chOff x="256" y="29"/>
          <a:chExt cx="60" cy="46"/>
        </a:xfrm>
      </xdr:grpSpPr>
      <xdr:sp macro="" textlink="">
        <xdr:nvSpPr>
          <xdr:cNvPr id="1945" name="Freeform 19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6" name="Line 5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47" name="Group 1946"/>
        <xdr:cNvGrpSpPr>
          <a:grpSpLocks/>
        </xdr:cNvGrpSpPr>
      </xdr:nvGrpSpPr>
      <xdr:grpSpPr bwMode="auto">
        <a:xfrm flipH="1">
          <a:off x="13639800" y="3352800"/>
          <a:ext cx="449580" cy="708660"/>
          <a:chOff x="256" y="29"/>
          <a:chExt cx="60" cy="46"/>
        </a:xfrm>
      </xdr:grpSpPr>
      <xdr:sp macro="" textlink="">
        <xdr:nvSpPr>
          <xdr:cNvPr id="1948" name="Freeform 19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9" name="Line 5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50" name="Group 1949"/>
        <xdr:cNvGrpSpPr>
          <a:grpSpLocks/>
        </xdr:cNvGrpSpPr>
      </xdr:nvGrpSpPr>
      <xdr:grpSpPr bwMode="auto">
        <a:xfrm flipH="1">
          <a:off x="13639800" y="3352800"/>
          <a:ext cx="449580" cy="708660"/>
          <a:chOff x="256" y="29"/>
          <a:chExt cx="60" cy="46"/>
        </a:xfrm>
      </xdr:grpSpPr>
      <xdr:sp macro="" textlink="">
        <xdr:nvSpPr>
          <xdr:cNvPr id="1951" name="Freeform 19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52" name="Line 5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953" name="Group 1952"/>
        <xdr:cNvGrpSpPr>
          <a:grpSpLocks/>
        </xdr:cNvGrpSpPr>
      </xdr:nvGrpSpPr>
      <xdr:grpSpPr bwMode="auto">
        <a:xfrm flipH="1">
          <a:off x="13639800" y="1889760"/>
          <a:ext cx="449580" cy="708660"/>
          <a:chOff x="256" y="29"/>
          <a:chExt cx="60" cy="46"/>
        </a:xfrm>
      </xdr:grpSpPr>
      <xdr:sp macro="" textlink="">
        <xdr:nvSpPr>
          <xdr:cNvPr id="1954" name="Freeform 19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55" name="Line 5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956" name="Group 1955"/>
        <xdr:cNvGrpSpPr>
          <a:grpSpLocks/>
        </xdr:cNvGrpSpPr>
      </xdr:nvGrpSpPr>
      <xdr:grpSpPr bwMode="auto">
        <a:xfrm flipH="1">
          <a:off x="13639800" y="1889760"/>
          <a:ext cx="449580" cy="708660"/>
          <a:chOff x="256" y="29"/>
          <a:chExt cx="60" cy="46"/>
        </a:xfrm>
      </xdr:grpSpPr>
      <xdr:sp macro="" textlink="">
        <xdr:nvSpPr>
          <xdr:cNvPr id="1957" name="Freeform 19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58" name="Line 5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959" name="Group 1958"/>
        <xdr:cNvGrpSpPr>
          <a:grpSpLocks/>
        </xdr:cNvGrpSpPr>
      </xdr:nvGrpSpPr>
      <xdr:grpSpPr bwMode="auto">
        <a:xfrm>
          <a:off x="4038600" y="426720"/>
          <a:ext cx="449580" cy="708660"/>
          <a:chOff x="256" y="29"/>
          <a:chExt cx="60" cy="46"/>
        </a:xfrm>
      </xdr:grpSpPr>
      <xdr:sp macro="" textlink="">
        <xdr:nvSpPr>
          <xdr:cNvPr id="1960" name="Freeform 195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1" name="Line 5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962" name="Group 1961"/>
        <xdr:cNvGrpSpPr>
          <a:grpSpLocks/>
        </xdr:cNvGrpSpPr>
      </xdr:nvGrpSpPr>
      <xdr:grpSpPr bwMode="auto">
        <a:xfrm>
          <a:off x="4038600" y="1889760"/>
          <a:ext cx="449580" cy="708660"/>
          <a:chOff x="256" y="29"/>
          <a:chExt cx="60" cy="46"/>
        </a:xfrm>
      </xdr:grpSpPr>
      <xdr:sp macro="" textlink="">
        <xdr:nvSpPr>
          <xdr:cNvPr id="1963" name="Freeform 196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4" name="Line 5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965" name="Group 1964"/>
        <xdr:cNvGrpSpPr>
          <a:grpSpLocks/>
        </xdr:cNvGrpSpPr>
      </xdr:nvGrpSpPr>
      <xdr:grpSpPr bwMode="auto">
        <a:xfrm>
          <a:off x="4038600" y="3352800"/>
          <a:ext cx="449580" cy="708660"/>
          <a:chOff x="256" y="29"/>
          <a:chExt cx="60" cy="46"/>
        </a:xfrm>
      </xdr:grpSpPr>
      <xdr:sp macro="" textlink="">
        <xdr:nvSpPr>
          <xdr:cNvPr id="1966" name="Freeform 19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7" name="Line 5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968" name="Group 1967"/>
        <xdr:cNvGrpSpPr>
          <a:grpSpLocks/>
        </xdr:cNvGrpSpPr>
      </xdr:nvGrpSpPr>
      <xdr:grpSpPr bwMode="auto">
        <a:xfrm>
          <a:off x="4038600" y="4815840"/>
          <a:ext cx="449580" cy="708660"/>
          <a:chOff x="256" y="29"/>
          <a:chExt cx="60" cy="46"/>
        </a:xfrm>
      </xdr:grpSpPr>
      <xdr:sp macro="" textlink="">
        <xdr:nvSpPr>
          <xdr:cNvPr id="1969" name="Freeform 196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0" name="Line 5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971" name="Group 1970"/>
        <xdr:cNvGrpSpPr>
          <a:grpSpLocks/>
        </xdr:cNvGrpSpPr>
      </xdr:nvGrpSpPr>
      <xdr:grpSpPr bwMode="auto">
        <a:xfrm>
          <a:off x="5410200" y="777240"/>
          <a:ext cx="449580" cy="1455420"/>
          <a:chOff x="256" y="29"/>
          <a:chExt cx="60" cy="46"/>
        </a:xfrm>
      </xdr:grpSpPr>
      <xdr:sp macro="" textlink="">
        <xdr:nvSpPr>
          <xdr:cNvPr id="1972" name="Freeform 197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3" name="Line 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974" name="Group 1973"/>
        <xdr:cNvGrpSpPr>
          <a:grpSpLocks/>
        </xdr:cNvGrpSpPr>
      </xdr:nvGrpSpPr>
      <xdr:grpSpPr bwMode="auto">
        <a:xfrm>
          <a:off x="5410200" y="3703320"/>
          <a:ext cx="449580" cy="1455420"/>
          <a:chOff x="256" y="29"/>
          <a:chExt cx="60" cy="46"/>
        </a:xfrm>
      </xdr:grpSpPr>
      <xdr:sp macro="" textlink="">
        <xdr:nvSpPr>
          <xdr:cNvPr id="1975" name="Freeform 19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6" name="Line 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977" name="Group 1976"/>
        <xdr:cNvGrpSpPr>
          <a:grpSpLocks/>
        </xdr:cNvGrpSpPr>
      </xdr:nvGrpSpPr>
      <xdr:grpSpPr bwMode="auto">
        <a:xfrm>
          <a:off x="6781800" y="1508760"/>
          <a:ext cx="449580" cy="2918460"/>
          <a:chOff x="256" y="29"/>
          <a:chExt cx="60" cy="46"/>
        </a:xfrm>
      </xdr:grpSpPr>
      <xdr:sp macro="" textlink="">
        <xdr:nvSpPr>
          <xdr:cNvPr id="1978" name="Freeform 197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9" name="Line 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980" name="Group 1979"/>
        <xdr:cNvGrpSpPr>
          <a:grpSpLocks/>
        </xdr:cNvGrpSpPr>
      </xdr:nvGrpSpPr>
      <xdr:grpSpPr bwMode="auto">
        <a:xfrm>
          <a:off x="4038600" y="6461760"/>
          <a:ext cx="449580" cy="708660"/>
          <a:chOff x="256" y="29"/>
          <a:chExt cx="60" cy="46"/>
        </a:xfrm>
      </xdr:grpSpPr>
      <xdr:sp macro="" textlink="">
        <xdr:nvSpPr>
          <xdr:cNvPr id="1981" name="Freeform 198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82" name="Line 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983" name="Group 1982"/>
        <xdr:cNvGrpSpPr>
          <a:grpSpLocks/>
        </xdr:cNvGrpSpPr>
      </xdr:nvGrpSpPr>
      <xdr:grpSpPr bwMode="auto">
        <a:xfrm>
          <a:off x="4038600" y="7924800"/>
          <a:ext cx="449580" cy="708660"/>
          <a:chOff x="256" y="29"/>
          <a:chExt cx="60" cy="46"/>
        </a:xfrm>
      </xdr:grpSpPr>
      <xdr:sp macro="" textlink="">
        <xdr:nvSpPr>
          <xdr:cNvPr id="1984" name="Freeform 19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85" name="Line 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986" name="Group 1985"/>
        <xdr:cNvGrpSpPr>
          <a:grpSpLocks/>
        </xdr:cNvGrpSpPr>
      </xdr:nvGrpSpPr>
      <xdr:grpSpPr bwMode="auto">
        <a:xfrm>
          <a:off x="4038600" y="9387840"/>
          <a:ext cx="449580" cy="708660"/>
          <a:chOff x="256" y="29"/>
          <a:chExt cx="60" cy="46"/>
        </a:xfrm>
      </xdr:grpSpPr>
      <xdr:sp macro="" textlink="">
        <xdr:nvSpPr>
          <xdr:cNvPr id="1987" name="Freeform 19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88" name="Line 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989" name="Group 1988"/>
        <xdr:cNvGrpSpPr>
          <a:grpSpLocks/>
        </xdr:cNvGrpSpPr>
      </xdr:nvGrpSpPr>
      <xdr:grpSpPr bwMode="auto">
        <a:xfrm>
          <a:off x="4038600" y="10850880"/>
          <a:ext cx="449580" cy="708660"/>
          <a:chOff x="256" y="29"/>
          <a:chExt cx="60" cy="46"/>
        </a:xfrm>
      </xdr:grpSpPr>
      <xdr:sp macro="" textlink="">
        <xdr:nvSpPr>
          <xdr:cNvPr id="1990" name="Freeform 19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1" name="Line 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992" name="Group 1991"/>
        <xdr:cNvGrpSpPr>
          <a:grpSpLocks/>
        </xdr:cNvGrpSpPr>
      </xdr:nvGrpSpPr>
      <xdr:grpSpPr bwMode="auto">
        <a:xfrm>
          <a:off x="5410200" y="6812280"/>
          <a:ext cx="449580" cy="1455420"/>
          <a:chOff x="256" y="29"/>
          <a:chExt cx="60" cy="46"/>
        </a:xfrm>
      </xdr:grpSpPr>
      <xdr:sp macro="" textlink="">
        <xdr:nvSpPr>
          <xdr:cNvPr id="1993" name="Freeform 19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4" name="Line 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995" name="Group 1994"/>
        <xdr:cNvGrpSpPr>
          <a:grpSpLocks/>
        </xdr:cNvGrpSpPr>
      </xdr:nvGrpSpPr>
      <xdr:grpSpPr bwMode="auto">
        <a:xfrm>
          <a:off x="5410200" y="9738360"/>
          <a:ext cx="449580" cy="1455420"/>
          <a:chOff x="256" y="29"/>
          <a:chExt cx="60" cy="46"/>
        </a:xfrm>
      </xdr:grpSpPr>
      <xdr:sp macro="" textlink="">
        <xdr:nvSpPr>
          <xdr:cNvPr id="1996" name="Freeform 19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7" name="Line 5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998" name="Group 1997"/>
        <xdr:cNvGrpSpPr>
          <a:grpSpLocks/>
        </xdr:cNvGrpSpPr>
      </xdr:nvGrpSpPr>
      <xdr:grpSpPr bwMode="auto">
        <a:xfrm>
          <a:off x="6781800" y="7543800"/>
          <a:ext cx="449580" cy="2918460"/>
          <a:chOff x="256" y="29"/>
          <a:chExt cx="60" cy="46"/>
        </a:xfrm>
      </xdr:grpSpPr>
      <xdr:sp macro="" textlink="">
        <xdr:nvSpPr>
          <xdr:cNvPr id="1999" name="Freeform 19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00" name="Line 5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001" name="Freeform 2000"/>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002" name="Line 56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003" name="Line 57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004" name="Line 57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005" name="Freeform 2004"/>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006" name="Line 57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007" name="Group 2006"/>
        <xdr:cNvGrpSpPr>
          <a:grpSpLocks/>
        </xdr:cNvGrpSpPr>
      </xdr:nvGrpSpPr>
      <xdr:grpSpPr bwMode="auto">
        <a:xfrm flipH="1">
          <a:off x="10896600" y="7543800"/>
          <a:ext cx="449580" cy="2918460"/>
          <a:chOff x="256" y="29"/>
          <a:chExt cx="60" cy="46"/>
        </a:xfrm>
      </xdr:grpSpPr>
      <xdr:sp macro="" textlink="">
        <xdr:nvSpPr>
          <xdr:cNvPr id="2008" name="Freeform 20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09" name="Line 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010" name="Group 2009"/>
        <xdr:cNvGrpSpPr>
          <a:grpSpLocks/>
        </xdr:cNvGrpSpPr>
      </xdr:nvGrpSpPr>
      <xdr:grpSpPr bwMode="auto">
        <a:xfrm flipH="1">
          <a:off x="10896600" y="1508760"/>
          <a:ext cx="449580" cy="2918460"/>
          <a:chOff x="256" y="29"/>
          <a:chExt cx="60" cy="46"/>
        </a:xfrm>
      </xdr:grpSpPr>
      <xdr:sp macro="" textlink="">
        <xdr:nvSpPr>
          <xdr:cNvPr id="2011" name="Freeform 20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12" name="Line 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013" name="Group 2012"/>
        <xdr:cNvGrpSpPr>
          <a:grpSpLocks/>
        </xdr:cNvGrpSpPr>
      </xdr:nvGrpSpPr>
      <xdr:grpSpPr bwMode="auto">
        <a:xfrm flipH="1">
          <a:off x="12268200" y="9738360"/>
          <a:ext cx="449580" cy="1455420"/>
          <a:chOff x="256" y="29"/>
          <a:chExt cx="60" cy="46"/>
        </a:xfrm>
      </xdr:grpSpPr>
      <xdr:sp macro="" textlink="">
        <xdr:nvSpPr>
          <xdr:cNvPr id="2014" name="Freeform 20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15" name="Line 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016" name="Group 2015"/>
        <xdr:cNvGrpSpPr>
          <a:grpSpLocks/>
        </xdr:cNvGrpSpPr>
      </xdr:nvGrpSpPr>
      <xdr:grpSpPr bwMode="auto">
        <a:xfrm flipH="1">
          <a:off x="12268200" y="6812280"/>
          <a:ext cx="449580" cy="1455420"/>
          <a:chOff x="256" y="29"/>
          <a:chExt cx="60" cy="46"/>
        </a:xfrm>
      </xdr:grpSpPr>
      <xdr:sp macro="" textlink="">
        <xdr:nvSpPr>
          <xdr:cNvPr id="2017" name="Freeform 20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18" name="Line 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019" name="Group 2018"/>
        <xdr:cNvGrpSpPr>
          <a:grpSpLocks/>
        </xdr:cNvGrpSpPr>
      </xdr:nvGrpSpPr>
      <xdr:grpSpPr bwMode="auto">
        <a:xfrm flipH="1">
          <a:off x="12268200" y="3703320"/>
          <a:ext cx="449580" cy="1455420"/>
          <a:chOff x="256" y="29"/>
          <a:chExt cx="60" cy="46"/>
        </a:xfrm>
      </xdr:grpSpPr>
      <xdr:sp macro="" textlink="">
        <xdr:nvSpPr>
          <xdr:cNvPr id="2020" name="Freeform 20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1" name="Line 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022" name="Group 2021"/>
        <xdr:cNvGrpSpPr>
          <a:grpSpLocks/>
        </xdr:cNvGrpSpPr>
      </xdr:nvGrpSpPr>
      <xdr:grpSpPr bwMode="auto">
        <a:xfrm flipH="1">
          <a:off x="12268200" y="777240"/>
          <a:ext cx="449580" cy="1455420"/>
          <a:chOff x="256" y="29"/>
          <a:chExt cx="60" cy="46"/>
        </a:xfrm>
      </xdr:grpSpPr>
      <xdr:sp macro="" textlink="">
        <xdr:nvSpPr>
          <xdr:cNvPr id="2023" name="Freeform 20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4" name="Line 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025" name="Group 2024"/>
        <xdr:cNvGrpSpPr>
          <a:grpSpLocks/>
        </xdr:cNvGrpSpPr>
      </xdr:nvGrpSpPr>
      <xdr:grpSpPr bwMode="auto">
        <a:xfrm flipH="1">
          <a:off x="13639800" y="10850880"/>
          <a:ext cx="449580" cy="708660"/>
          <a:chOff x="256" y="29"/>
          <a:chExt cx="60" cy="46"/>
        </a:xfrm>
      </xdr:grpSpPr>
      <xdr:sp macro="" textlink="">
        <xdr:nvSpPr>
          <xdr:cNvPr id="2026" name="Freeform 20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7" name="Line 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028" name="Group 2027"/>
        <xdr:cNvGrpSpPr>
          <a:grpSpLocks/>
        </xdr:cNvGrpSpPr>
      </xdr:nvGrpSpPr>
      <xdr:grpSpPr bwMode="auto">
        <a:xfrm flipH="1">
          <a:off x="13639800" y="9387840"/>
          <a:ext cx="449580" cy="708660"/>
          <a:chOff x="256" y="29"/>
          <a:chExt cx="60" cy="46"/>
        </a:xfrm>
      </xdr:grpSpPr>
      <xdr:sp macro="" textlink="">
        <xdr:nvSpPr>
          <xdr:cNvPr id="2029" name="Freeform 20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0" name="Line 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031" name="Group 2030"/>
        <xdr:cNvGrpSpPr>
          <a:grpSpLocks/>
        </xdr:cNvGrpSpPr>
      </xdr:nvGrpSpPr>
      <xdr:grpSpPr bwMode="auto">
        <a:xfrm flipH="1">
          <a:off x="13639800" y="7924800"/>
          <a:ext cx="449580" cy="708660"/>
          <a:chOff x="256" y="29"/>
          <a:chExt cx="60" cy="46"/>
        </a:xfrm>
      </xdr:grpSpPr>
      <xdr:sp macro="" textlink="">
        <xdr:nvSpPr>
          <xdr:cNvPr id="2032" name="Freeform 20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3" name="Line 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034" name="Group 2033"/>
        <xdr:cNvGrpSpPr>
          <a:grpSpLocks/>
        </xdr:cNvGrpSpPr>
      </xdr:nvGrpSpPr>
      <xdr:grpSpPr bwMode="auto">
        <a:xfrm flipH="1">
          <a:off x="13639800" y="6461760"/>
          <a:ext cx="449580" cy="708660"/>
          <a:chOff x="256" y="29"/>
          <a:chExt cx="60" cy="46"/>
        </a:xfrm>
      </xdr:grpSpPr>
      <xdr:sp macro="" textlink="">
        <xdr:nvSpPr>
          <xdr:cNvPr id="2035" name="Freeform 20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6" name="Line 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037" name="Group 2036"/>
        <xdr:cNvGrpSpPr>
          <a:grpSpLocks/>
        </xdr:cNvGrpSpPr>
      </xdr:nvGrpSpPr>
      <xdr:grpSpPr bwMode="auto">
        <a:xfrm flipH="1">
          <a:off x="13639800" y="4815840"/>
          <a:ext cx="449580" cy="708660"/>
          <a:chOff x="256" y="29"/>
          <a:chExt cx="60" cy="46"/>
        </a:xfrm>
      </xdr:grpSpPr>
      <xdr:sp macro="" textlink="">
        <xdr:nvSpPr>
          <xdr:cNvPr id="2038" name="Freeform 20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9" name="Line 6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40" name="Group 2039"/>
        <xdr:cNvGrpSpPr>
          <a:grpSpLocks/>
        </xdr:cNvGrpSpPr>
      </xdr:nvGrpSpPr>
      <xdr:grpSpPr bwMode="auto">
        <a:xfrm flipH="1">
          <a:off x="13639800" y="3352800"/>
          <a:ext cx="449580" cy="708660"/>
          <a:chOff x="256" y="29"/>
          <a:chExt cx="60" cy="46"/>
        </a:xfrm>
      </xdr:grpSpPr>
      <xdr:sp macro="" textlink="">
        <xdr:nvSpPr>
          <xdr:cNvPr id="2041" name="Freeform 20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42" name="Line 6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43" name="Group 2042"/>
        <xdr:cNvGrpSpPr>
          <a:grpSpLocks/>
        </xdr:cNvGrpSpPr>
      </xdr:nvGrpSpPr>
      <xdr:grpSpPr bwMode="auto">
        <a:xfrm flipH="1">
          <a:off x="13639800" y="1889760"/>
          <a:ext cx="449580" cy="708660"/>
          <a:chOff x="256" y="29"/>
          <a:chExt cx="60" cy="46"/>
        </a:xfrm>
      </xdr:grpSpPr>
      <xdr:sp macro="" textlink="">
        <xdr:nvSpPr>
          <xdr:cNvPr id="2044" name="Freeform 20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45" name="Line 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046" name="Group 2045"/>
        <xdr:cNvGrpSpPr>
          <a:grpSpLocks/>
        </xdr:cNvGrpSpPr>
      </xdr:nvGrpSpPr>
      <xdr:grpSpPr bwMode="auto">
        <a:xfrm flipH="1">
          <a:off x="13639800" y="426720"/>
          <a:ext cx="449580" cy="708660"/>
          <a:chOff x="256" y="29"/>
          <a:chExt cx="60" cy="46"/>
        </a:xfrm>
      </xdr:grpSpPr>
      <xdr:sp macro="" textlink="">
        <xdr:nvSpPr>
          <xdr:cNvPr id="2047" name="Freeform 20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48" name="Line 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049" name="Group 2048"/>
        <xdr:cNvGrpSpPr>
          <a:grpSpLocks/>
        </xdr:cNvGrpSpPr>
      </xdr:nvGrpSpPr>
      <xdr:grpSpPr bwMode="auto">
        <a:xfrm flipH="1">
          <a:off x="13639800" y="6461760"/>
          <a:ext cx="449580" cy="708660"/>
          <a:chOff x="256" y="29"/>
          <a:chExt cx="60" cy="46"/>
        </a:xfrm>
      </xdr:grpSpPr>
      <xdr:sp macro="" textlink="">
        <xdr:nvSpPr>
          <xdr:cNvPr id="2050" name="Freeform 20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1" name="Line 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052" name="Group 2051"/>
        <xdr:cNvGrpSpPr>
          <a:grpSpLocks/>
        </xdr:cNvGrpSpPr>
      </xdr:nvGrpSpPr>
      <xdr:grpSpPr bwMode="auto">
        <a:xfrm flipH="1">
          <a:off x="13639800" y="4815840"/>
          <a:ext cx="449580" cy="708660"/>
          <a:chOff x="256" y="29"/>
          <a:chExt cx="60" cy="46"/>
        </a:xfrm>
      </xdr:grpSpPr>
      <xdr:sp macro="" textlink="">
        <xdr:nvSpPr>
          <xdr:cNvPr id="2053" name="Freeform 20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4" name="Line 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055" name="Group 2054"/>
        <xdr:cNvGrpSpPr>
          <a:grpSpLocks/>
        </xdr:cNvGrpSpPr>
      </xdr:nvGrpSpPr>
      <xdr:grpSpPr bwMode="auto">
        <a:xfrm flipH="1">
          <a:off x="13639800" y="4815840"/>
          <a:ext cx="449580" cy="708660"/>
          <a:chOff x="256" y="29"/>
          <a:chExt cx="60" cy="46"/>
        </a:xfrm>
      </xdr:grpSpPr>
      <xdr:sp macro="" textlink="">
        <xdr:nvSpPr>
          <xdr:cNvPr id="2056" name="Freeform 20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7" name="Line 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58" name="Group 2057"/>
        <xdr:cNvGrpSpPr>
          <a:grpSpLocks/>
        </xdr:cNvGrpSpPr>
      </xdr:nvGrpSpPr>
      <xdr:grpSpPr bwMode="auto">
        <a:xfrm flipH="1">
          <a:off x="13639800" y="3352800"/>
          <a:ext cx="449580" cy="708660"/>
          <a:chOff x="256" y="29"/>
          <a:chExt cx="60" cy="46"/>
        </a:xfrm>
      </xdr:grpSpPr>
      <xdr:sp macro="" textlink="">
        <xdr:nvSpPr>
          <xdr:cNvPr id="2059" name="Freeform 20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0" name="Line 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61" name="Group 2060"/>
        <xdr:cNvGrpSpPr>
          <a:grpSpLocks/>
        </xdr:cNvGrpSpPr>
      </xdr:nvGrpSpPr>
      <xdr:grpSpPr bwMode="auto">
        <a:xfrm flipH="1">
          <a:off x="13639800" y="3352800"/>
          <a:ext cx="449580" cy="708660"/>
          <a:chOff x="256" y="29"/>
          <a:chExt cx="60" cy="46"/>
        </a:xfrm>
      </xdr:grpSpPr>
      <xdr:sp macro="" textlink="">
        <xdr:nvSpPr>
          <xdr:cNvPr id="2062" name="Freeform 20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3" name="Line 6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64" name="Group 2063"/>
        <xdr:cNvGrpSpPr>
          <a:grpSpLocks/>
        </xdr:cNvGrpSpPr>
      </xdr:nvGrpSpPr>
      <xdr:grpSpPr bwMode="auto">
        <a:xfrm flipH="1">
          <a:off x="13639800" y="1889760"/>
          <a:ext cx="449580" cy="708660"/>
          <a:chOff x="256" y="29"/>
          <a:chExt cx="60" cy="46"/>
        </a:xfrm>
      </xdr:grpSpPr>
      <xdr:sp macro="" textlink="">
        <xdr:nvSpPr>
          <xdr:cNvPr id="2065" name="Freeform 20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6" name="Line 6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67" name="Group 2066"/>
        <xdr:cNvGrpSpPr>
          <a:grpSpLocks/>
        </xdr:cNvGrpSpPr>
      </xdr:nvGrpSpPr>
      <xdr:grpSpPr bwMode="auto">
        <a:xfrm flipH="1">
          <a:off x="13639800" y="1889760"/>
          <a:ext cx="449580" cy="708660"/>
          <a:chOff x="256" y="29"/>
          <a:chExt cx="60" cy="46"/>
        </a:xfrm>
      </xdr:grpSpPr>
      <xdr:sp macro="" textlink="">
        <xdr:nvSpPr>
          <xdr:cNvPr id="2068" name="Freeform 20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9" name="Line 6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070" name="Group 2069"/>
        <xdr:cNvGrpSpPr>
          <a:grpSpLocks/>
        </xdr:cNvGrpSpPr>
      </xdr:nvGrpSpPr>
      <xdr:grpSpPr bwMode="auto">
        <a:xfrm>
          <a:off x="5410200" y="777240"/>
          <a:ext cx="449580" cy="1455420"/>
          <a:chOff x="256" y="29"/>
          <a:chExt cx="60" cy="46"/>
        </a:xfrm>
      </xdr:grpSpPr>
      <xdr:sp macro="" textlink="">
        <xdr:nvSpPr>
          <xdr:cNvPr id="2071" name="Freeform 20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72" name="Line 6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073" name="Group 2072"/>
        <xdr:cNvGrpSpPr>
          <a:grpSpLocks/>
        </xdr:cNvGrpSpPr>
      </xdr:nvGrpSpPr>
      <xdr:grpSpPr bwMode="auto">
        <a:xfrm>
          <a:off x="5410200" y="3703320"/>
          <a:ext cx="449580" cy="1455420"/>
          <a:chOff x="256" y="29"/>
          <a:chExt cx="60" cy="46"/>
        </a:xfrm>
      </xdr:grpSpPr>
      <xdr:sp macro="" textlink="">
        <xdr:nvSpPr>
          <xdr:cNvPr id="2074" name="Freeform 20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75" name="Line 6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076" name="Group 2075"/>
        <xdr:cNvGrpSpPr>
          <a:grpSpLocks/>
        </xdr:cNvGrpSpPr>
      </xdr:nvGrpSpPr>
      <xdr:grpSpPr bwMode="auto">
        <a:xfrm>
          <a:off x="6781800" y="1508760"/>
          <a:ext cx="449580" cy="2918460"/>
          <a:chOff x="256" y="29"/>
          <a:chExt cx="60" cy="46"/>
        </a:xfrm>
      </xdr:grpSpPr>
      <xdr:sp macro="" textlink="">
        <xdr:nvSpPr>
          <xdr:cNvPr id="2077" name="Freeform 20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78" name="Line 6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079" name="Group 2078"/>
        <xdr:cNvGrpSpPr>
          <a:grpSpLocks/>
        </xdr:cNvGrpSpPr>
      </xdr:nvGrpSpPr>
      <xdr:grpSpPr bwMode="auto">
        <a:xfrm>
          <a:off x="5410200" y="6812280"/>
          <a:ext cx="449580" cy="1455420"/>
          <a:chOff x="256" y="29"/>
          <a:chExt cx="60" cy="46"/>
        </a:xfrm>
      </xdr:grpSpPr>
      <xdr:sp macro="" textlink="">
        <xdr:nvSpPr>
          <xdr:cNvPr id="2080" name="Freeform 207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1" name="Line 6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082" name="Group 2081"/>
        <xdr:cNvGrpSpPr>
          <a:grpSpLocks/>
        </xdr:cNvGrpSpPr>
      </xdr:nvGrpSpPr>
      <xdr:grpSpPr bwMode="auto">
        <a:xfrm>
          <a:off x="5410200" y="9738360"/>
          <a:ext cx="449580" cy="1455420"/>
          <a:chOff x="256" y="29"/>
          <a:chExt cx="60" cy="46"/>
        </a:xfrm>
      </xdr:grpSpPr>
      <xdr:sp macro="" textlink="">
        <xdr:nvSpPr>
          <xdr:cNvPr id="2083" name="Freeform 20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4" name="Line 6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085" name="Group 2084"/>
        <xdr:cNvGrpSpPr>
          <a:grpSpLocks/>
        </xdr:cNvGrpSpPr>
      </xdr:nvGrpSpPr>
      <xdr:grpSpPr bwMode="auto">
        <a:xfrm>
          <a:off x="6781800" y="7543800"/>
          <a:ext cx="449580" cy="2918460"/>
          <a:chOff x="256" y="29"/>
          <a:chExt cx="60" cy="46"/>
        </a:xfrm>
      </xdr:grpSpPr>
      <xdr:sp macro="" textlink="">
        <xdr:nvSpPr>
          <xdr:cNvPr id="2086" name="Freeform 20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7" name="Line 6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088" name="Freeform 208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089" name="Line 65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090" name="Line 65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091" name="Line 65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092" name="Freeform 209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093" name="Line 66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094" name="Group 2093"/>
        <xdr:cNvGrpSpPr>
          <a:grpSpLocks/>
        </xdr:cNvGrpSpPr>
      </xdr:nvGrpSpPr>
      <xdr:grpSpPr bwMode="auto">
        <a:xfrm flipH="1">
          <a:off x="10896600" y="7543800"/>
          <a:ext cx="449580" cy="2918460"/>
          <a:chOff x="256" y="29"/>
          <a:chExt cx="60" cy="46"/>
        </a:xfrm>
      </xdr:grpSpPr>
      <xdr:sp macro="" textlink="">
        <xdr:nvSpPr>
          <xdr:cNvPr id="2095" name="Freeform 20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96" name="Line 6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097" name="Group 2096"/>
        <xdr:cNvGrpSpPr>
          <a:grpSpLocks/>
        </xdr:cNvGrpSpPr>
      </xdr:nvGrpSpPr>
      <xdr:grpSpPr bwMode="auto">
        <a:xfrm flipH="1">
          <a:off x="10896600" y="1508760"/>
          <a:ext cx="449580" cy="2918460"/>
          <a:chOff x="256" y="29"/>
          <a:chExt cx="60" cy="46"/>
        </a:xfrm>
      </xdr:grpSpPr>
      <xdr:sp macro="" textlink="">
        <xdr:nvSpPr>
          <xdr:cNvPr id="2098" name="Freeform 20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99" name="Line 6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100" name="Group 2099"/>
        <xdr:cNvGrpSpPr>
          <a:grpSpLocks/>
        </xdr:cNvGrpSpPr>
      </xdr:nvGrpSpPr>
      <xdr:grpSpPr bwMode="auto">
        <a:xfrm flipH="1">
          <a:off x="12268200" y="9738360"/>
          <a:ext cx="449580" cy="1455420"/>
          <a:chOff x="256" y="29"/>
          <a:chExt cx="60" cy="46"/>
        </a:xfrm>
      </xdr:grpSpPr>
      <xdr:sp macro="" textlink="">
        <xdr:nvSpPr>
          <xdr:cNvPr id="2101" name="Freeform 21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02" name="Line 6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103" name="Group 2102"/>
        <xdr:cNvGrpSpPr>
          <a:grpSpLocks/>
        </xdr:cNvGrpSpPr>
      </xdr:nvGrpSpPr>
      <xdr:grpSpPr bwMode="auto">
        <a:xfrm flipH="1">
          <a:off x="12268200" y="6812280"/>
          <a:ext cx="449580" cy="1455420"/>
          <a:chOff x="256" y="29"/>
          <a:chExt cx="60" cy="46"/>
        </a:xfrm>
      </xdr:grpSpPr>
      <xdr:sp macro="" textlink="">
        <xdr:nvSpPr>
          <xdr:cNvPr id="2104" name="Freeform 21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05" name="Line 6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106" name="Group 2105"/>
        <xdr:cNvGrpSpPr>
          <a:grpSpLocks/>
        </xdr:cNvGrpSpPr>
      </xdr:nvGrpSpPr>
      <xdr:grpSpPr bwMode="auto">
        <a:xfrm flipH="1">
          <a:off x="12268200" y="3703320"/>
          <a:ext cx="449580" cy="1455420"/>
          <a:chOff x="256" y="29"/>
          <a:chExt cx="60" cy="46"/>
        </a:xfrm>
      </xdr:grpSpPr>
      <xdr:sp macro="" textlink="">
        <xdr:nvSpPr>
          <xdr:cNvPr id="2107" name="Freeform 21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08" name="Line 6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109" name="Group 2108"/>
        <xdr:cNvGrpSpPr>
          <a:grpSpLocks/>
        </xdr:cNvGrpSpPr>
      </xdr:nvGrpSpPr>
      <xdr:grpSpPr bwMode="auto">
        <a:xfrm flipH="1">
          <a:off x="12268200" y="777240"/>
          <a:ext cx="449580" cy="1455420"/>
          <a:chOff x="256" y="29"/>
          <a:chExt cx="60" cy="46"/>
        </a:xfrm>
      </xdr:grpSpPr>
      <xdr:sp macro="" textlink="">
        <xdr:nvSpPr>
          <xdr:cNvPr id="2110" name="Freeform 21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1" name="Line 6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112" name="Group 2111"/>
        <xdr:cNvGrpSpPr>
          <a:grpSpLocks/>
        </xdr:cNvGrpSpPr>
      </xdr:nvGrpSpPr>
      <xdr:grpSpPr bwMode="auto">
        <a:xfrm>
          <a:off x="5410200" y="777240"/>
          <a:ext cx="449580" cy="1455420"/>
          <a:chOff x="256" y="29"/>
          <a:chExt cx="60" cy="46"/>
        </a:xfrm>
      </xdr:grpSpPr>
      <xdr:sp macro="" textlink="">
        <xdr:nvSpPr>
          <xdr:cNvPr id="2113" name="Freeform 21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4" name="Line 6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115" name="Group 2114"/>
        <xdr:cNvGrpSpPr>
          <a:grpSpLocks/>
        </xdr:cNvGrpSpPr>
      </xdr:nvGrpSpPr>
      <xdr:grpSpPr bwMode="auto">
        <a:xfrm>
          <a:off x="5410200" y="3703320"/>
          <a:ext cx="449580" cy="1455420"/>
          <a:chOff x="256" y="29"/>
          <a:chExt cx="60" cy="46"/>
        </a:xfrm>
      </xdr:grpSpPr>
      <xdr:sp macro="" textlink="">
        <xdr:nvSpPr>
          <xdr:cNvPr id="2116" name="Freeform 21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7" name="Line 6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118" name="Group 2117"/>
        <xdr:cNvGrpSpPr>
          <a:grpSpLocks/>
        </xdr:cNvGrpSpPr>
      </xdr:nvGrpSpPr>
      <xdr:grpSpPr bwMode="auto">
        <a:xfrm>
          <a:off x="6781800" y="1508760"/>
          <a:ext cx="449580" cy="2918460"/>
          <a:chOff x="256" y="29"/>
          <a:chExt cx="60" cy="46"/>
        </a:xfrm>
      </xdr:grpSpPr>
      <xdr:sp macro="" textlink="">
        <xdr:nvSpPr>
          <xdr:cNvPr id="2119" name="Freeform 21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0" name="Line 6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121" name="Group 2120"/>
        <xdr:cNvGrpSpPr>
          <a:grpSpLocks/>
        </xdr:cNvGrpSpPr>
      </xdr:nvGrpSpPr>
      <xdr:grpSpPr bwMode="auto">
        <a:xfrm>
          <a:off x="5410200" y="6812280"/>
          <a:ext cx="449580" cy="1455420"/>
          <a:chOff x="256" y="29"/>
          <a:chExt cx="60" cy="46"/>
        </a:xfrm>
      </xdr:grpSpPr>
      <xdr:sp macro="" textlink="">
        <xdr:nvSpPr>
          <xdr:cNvPr id="2122" name="Freeform 21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3" name="Line 6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124" name="Group 2123"/>
        <xdr:cNvGrpSpPr>
          <a:grpSpLocks/>
        </xdr:cNvGrpSpPr>
      </xdr:nvGrpSpPr>
      <xdr:grpSpPr bwMode="auto">
        <a:xfrm>
          <a:off x="5410200" y="9738360"/>
          <a:ext cx="449580" cy="1455420"/>
          <a:chOff x="256" y="29"/>
          <a:chExt cx="60" cy="46"/>
        </a:xfrm>
      </xdr:grpSpPr>
      <xdr:sp macro="" textlink="">
        <xdr:nvSpPr>
          <xdr:cNvPr id="2125" name="Freeform 21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6" name="Line 6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127" name="Group 2126"/>
        <xdr:cNvGrpSpPr>
          <a:grpSpLocks/>
        </xdr:cNvGrpSpPr>
      </xdr:nvGrpSpPr>
      <xdr:grpSpPr bwMode="auto">
        <a:xfrm>
          <a:off x="6781800" y="7543800"/>
          <a:ext cx="449580" cy="2918460"/>
          <a:chOff x="256" y="29"/>
          <a:chExt cx="60" cy="46"/>
        </a:xfrm>
      </xdr:grpSpPr>
      <xdr:sp macro="" textlink="">
        <xdr:nvSpPr>
          <xdr:cNvPr id="2128" name="Freeform 21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9" name="Line 6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130" name="Freeform 2129"/>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131" name="Line 69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132" name="Line 69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133" name="Line 70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134" name="Freeform 2133"/>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135" name="Line 70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136" name="Group 2135"/>
        <xdr:cNvGrpSpPr>
          <a:grpSpLocks/>
        </xdr:cNvGrpSpPr>
      </xdr:nvGrpSpPr>
      <xdr:grpSpPr bwMode="auto">
        <a:xfrm flipH="1">
          <a:off x="10896600" y="7543800"/>
          <a:ext cx="449580" cy="2918460"/>
          <a:chOff x="256" y="29"/>
          <a:chExt cx="60" cy="46"/>
        </a:xfrm>
      </xdr:grpSpPr>
      <xdr:sp macro="" textlink="">
        <xdr:nvSpPr>
          <xdr:cNvPr id="2137" name="Freeform 21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38" name="Line 7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139" name="Group 2138"/>
        <xdr:cNvGrpSpPr>
          <a:grpSpLocks/>
        </xdr:cNvGrpSpPr>
      </xdr:nvGrpSpPr>
      <xdr:grpSpPr bwMode="auto">
        <a:xfrm flipH="1">
          <a:off x="10896600" y="1508760"/>
          <a:ext cx="449580" cy="2918460"/>
          <a:chOff x="256" y="29"/>
          <a:chExt cx="60" cy="46"/>
        </a:xfrm>
      </xdr:grpSpPr>
      <xdr:sp macro="" textlink="">
        <xdr:nvSpPr>
          <xdr:cNvPr id="2140" name="Freeform 21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1" name="Line 7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142" name="Group 2141"/>
        <xdr:cNvGrpSpPr>
          <a:grpSpLocks/>
        </xdr:cNvGrpSpPr>
      </xdr:nvGrpSpPr>
      <xdr:grpSpPr bwMode="auto">
        <a:xfrm flipH="1">
          <a:off x="12268200" y="9738360"/>
          <a:ext cx="449580" cy="1455420"/>
          <a:chOff x="256" y="29"/>
          <a:chExt cx="60" cy="46"/>
        </a:xfrm>
      </xdr:grpSpPr>
      <xdr:sp macro="" textlink="">
        <xdr:nvSpPr>
          <xdr:cNvPr id="2143" name="Freeform 21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4" name="Line 7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145" name="Group 2144"/>
        <xdr:cNvGrpSpPr>
          <a:grpSpLocks/>
        </xdr:cNvGrpSpPr>
      </xdr:nvGrpSpPr>
      <xdr:grpSpPr bwMode="auto">
        <a:xfrm flipH="1">
          <a:off x="12268200" y="6812280"/>
          <a:ext cx="449580" cy="1455420"/>
          <a:chOff x="256" y="29"/>
          <a:chExt cx="60" cy="46"/>
        </a:xfrm>
      </xdr:grpSpPr>
      <xdr:sp macro="" textlink="">
        <xdr:nvSpPr>
          <xdr:cNvPr id="2146" name="Freeform 21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7" name="Line 7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148" name="Group 2147"/>
        <xdr:cNvGrpSpPr>
          <a:grpSpLocks/>
        </xdr:cNvGrpSpPr>
      </xdr:nvGrpSpPr>
      <xdr:grpSpPr bwMode="auto">
        <a:xfrm flipH="1">
          <a:off x="12268200" y="3703320"/>
          <a:ext cx="449580" cy="1455420"/>
          <a:chOff x="256" y="29"/>
          <a:chExt cx="60" cy="46"/>
        </a:xfrm>
      </xdr:grpSpPr>
      <xdr:sp macro="" textlink="">
        <xdr:nvSpPr>
          <xdr:cNvPr id="2149" name="Freeform 21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0" name="Line 7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151" name="Group 2150"/>
        <xdr:cNvGrpSpPr>
          <a:grpSpLocks/>
        </xdr:cNvGrpSpPr>
      </xdr:nvGrpSpPr>
      <xdr:grpSpPr bwMode="auto">
        <a:xfrm flipH="1">
          <a:off x="12268200" y="777240"/>
          <a:ext cx="449580" cy="1455420"/>
          <a:chOff x="256" y="29"/>
          <a:chExt cx="60" cy="46"/>
        </a:xfrm>
      </xdr:grpSpPr>
      <xdr:sp macro="" textlink="">
        <xdr:nvSpPr>
          <xdr:cNvPr id="2152" name="Freeform 21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3" name="Line 7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154" name="Group 2153"/>
        <xdr:cNvGrpSpPr>
          <a:grpSpLocks/>
        </xdr:cNvGrpSpPr>
      </xdr:nvGrpSpPr>
      <xdr:grpSpPr bwMode="auto">
        <a:xfrm>
          <a:off x="5410200" y="777240"/>
          <a:ext cx="449580" cy="1455420"/>
          <a:chOff x="256" y="29"/>
          <a:chExt cx="60" cy="46"/>
        </a:xfrm>
      </xdr:grpSpPr>
      <xdr:sp macro="" textlink="">
        <xdr:nvSpPr>
          <xdr:cNvPr id="2155" name="Freeform 21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6" name="Line 7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157" name="Group 2156"/>
        <xdr:cNvGrpSpPr>
          <a:grpSpLocks/>
        </xdr:cNvGrpSpPr>
      </xdr:nvGrpSpPr>
      <xdr:grpSpPr bwMode="auto">
        <a:xfrm>
          <a:off x="5410200" y="3703320"/>
          <a:ext cx="449580" cy="1455420"/>
          <a:chOff x="256" y="29"/>
          <a:chExt cx="60" cy="46"/>
        </a:xfrm>
      </xdr:grpSpPr>
      <xdr:sp macro="" textlink="">
        <xdr:nvSpPr>
          <xdr:cNvPr id="2158" name="Freeform 21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9" name="Line 7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160" name="Group 2159"/>
        <xdr:cNvGrpSpPr>
          <a:grpSpLocks/>
        </xdr:cNvGrpSpPr>
      </xdr:nvGrpSpPr>
      <xdr:grpSpPr bwMode="auto">
        <a:xfrm>
          <a:off x="6781800" y="1508760"/>
          <a:ext cx="449580" cy="2918460"/>
          <a:chOff x="256" y="29"/>
          <a:chExt cx="60" cy="46"/>
        </a:xfrm>
      </xdr:grpSpPr>
      <xdr:sp macro="" textlink="">
        <xdr:nvSpPr>
          <xdr:cNvPr id="2161" name="Freeform 21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62" name="Line 7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163" name="Group 2162"/>
        <xdr:cNvGrpSpPr>
          <a:grpSpLocks/>
        </xdr:cNvGrpSpPr>
      </xdr:nvGrpSpPr>
      <xdr:grpSpPr bwMode="auto">
        <a:xfrm>
          <a:off x="5410200" y="6812280"/>
          <a:ext cx="449580" cy="1455420"/>
          <a:chOff x="256" y="29"/>
          <a:chExt cx="60" cy="46"/>
        </a:xfrm>
      </xdr:grpSpPr>
      <xdr:sp macro="" textlink="">
        <xdr:nvSpPr>
          <xdr:cNvPr id="2164" name="Freeform 21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65" name="Line 7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166" name="Group 2165"/>
        <xdr:cNvGrpSpPr>
          <a:grpSpLocks/>
        </xdr:cNvGrpSpPr>
      </xdr:nvGrpSpPr>
      <xdr:grpSpPr bwMode="auto">
        <a:xfrm>
          <a:off x="5410200" y="9738360"/>
          <a:ext cx="449580" cy="1455420"/>
          <a:chOff x="256" y="29"/>
          <a:chExt cx="60" cy="46"/>
        </a:xfrm>
      </xdr:grpSpPr>
      <xdr:sp macro="" textlink="">
        <xdr:nvSpPr>
          <xdr:cNvPr id="2167" name="Freeform 216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68" name="Line 7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169" name="Group 2168"/>
        <xdr:cNvGrpSpPr>
          <a:grpSpLocks/>
        </xdr:cNvGrpSpPr>
      </xdr:nvGrpSpPr>
      <xdr:grpSpPr bwMode="auto">
        <a:xfrm>
          <a:off x="6781800" y="7543800"/>
          <a:ext cx="449580" cy="2918460"/>
          <a:chOff x="256" y="29"/>
          <a:chExt cx="60" cy="46"/>
        </a:xfrm>
      </xdr:grpSpPr>
      <xdr:sp macro="" textlink="">
        <xdr:nvSpPr>
          <xdr:cNvPr id="2170" name="Freeform 21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71" name="Line 7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172" name="Freeform 2171"/>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173" name="Line 740"/>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174" name="Line 741"/>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175" name="Line 742"/>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176" name="Freeform 2175"/>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177" name="Line 744"/>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178" name="Group 2177"/>
        <xdr:cNvGrpSpPr>
          <a:grpSpLocks/>
        </xdr:cNvGrpSpPr>
      </xdr:nvGrpSpPr>
      <xdr:grpSpPr bwMode="auto">
        <a:xfrm flipH="1">
          <a:off x="10896600" y="7543800"/>
          <a:ext cx="449580" cy="2918460"/>
          <a:chOff x="256" y="29"/>
          <a:chExt cx="60" cy="46"/>
        </a:xfrm>
      </xdr:grpSpPr>
      <xdr:sp macro="" textlink="">
        <xdr:nvSpPr>
          <xdr:cNvPr id="2179" name="Freeform 21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0" name="Line 7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181" name="Group 2180"/>
        <xdr:cNvGrpSpPr>
          <a:grpSpLocks/>
        </xdr:cNvGrpSpPr>
      </xdr:nvGrpSpPr>
      <xdr:grpSpPr bwMode="auto">
        <a:xfrm flipH="1">
          <a:off x="10896600" y="1508760"/>
          <a:ext cx="449580" cy="2918460"/>
          <a:chOff x="256" y="29"/>
          <a:chExt cx="60" cy="46"/>
        </a:xfrm>
      </xdr:grpSpPr>
      <xdr:sp macro="" textlink="">
        <xdr:nvSpPr>
          <xdr:cNvPr id="2182" name="Freeform 21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3" name="Line 7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184" name="Group 2183"/>
        <xdr:cNvGrpSpPr>
          <a:grpSpLocks/>
        </xdr:cNvGrpSpPr>
      </xdr:nvGrpSpPr>
      <xdr:grpSpPr bwMode="auto">
        <a:xfrm flipH="1">
          <a:off x="12268200" y="9738360"/>
          <a:ext cx="449580" cy="1455420"/>
          <a:chOff x="256" y="29"/>
          <a:chExt cx="60" cy="46"/>
        </a:xfrm>
      </xdr:grpSpPr>
      <xdr:sp macro="" textlink="">
        <xdr:nvSpPr>
          <xdr:cNvPr id="2185" name="Freeform 21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6" name="Line 7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187" name="Group 2186"/>
        <xdr:cNvGrpSpPr>
          <a:grpSpLocks/>
        </xdr:cNvGrpSpPr>
      </xdr:nvGrpSpPr>
      <xdr:grpSpPr bwMode="auto">
        <a:xfrm flipH="1">
          <a:off x="12268200" y="6812280"/>
          <a:ext cx="449580" cy="1455420"/>
          <a:chOff x="256" y="29"/>
          <a:chExt cx="60" cy="46"/>
        </a:xfrm>
      </xdr:grpSpPr>
      <xdr:sp macro="" textlink="">
        <xdr:nvSpPr>
          <xdr:cNvPr id="2188" name="Freeform 21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9" name="Line 7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190" name="Group 2189"/>
        <xdr:cNvGrpSpPr>
          <a:grpSpLocks/>
        </xdr:cNvGrpSpPr>
      </xdr:nvGrpSpPr>
      <xdr:grpSpPr bwMode="auto">
        <a:xfrm flipH="1">
          <a:off x="12268200" y="3703320"/>
          <a:ext cx="449580" cy="1455420"/>
          <a:chOff x="256" y="29"/>
          <a:chExt cx="60" cy="46"/>
        </a:xfrm>
      </xdr:grpSpPr>
      <xdr:sp macro="" textlink="">
        <xdr:nvSpPr>
          <xdr:cNvPr id="2191" name="Freeform 21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92" name="Line 7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193" name="Group 2192"/>
        <xdr:cNvGrpSpPr>
          <a:grpSpLocks/>
        </xdr:cNvGrpSpPr>
      </xdr:nvGrpSpPr>
      <xdr:grpSpPr bwMode="auto">
        <a:xfrm flipH="1">
          <a:off x="12268200" y="777240"/>
          <a:ext cx="449580" cy="1455420"/>
          <a:chOff x="256" y="29"/>
          <a:chExt cx="60" cy="46"/>
        </a:xfrm>
      </xdr:grpSpPr>
      <xdr:sp macro="" textlink="">
        <xdr:nvSpPr>
          <xdr:cNvPr id="2194" name="Freeform 21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95" name="Line 7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196" name="Group 2195"/>
        <xdr:cNvGrpSpPr>
          <a:grpSpLocks/>
        </xdr:cNvGrpSpPr>
      </xdr:nvGrpSpPr>
      <xdr:grpSpPr bwMode="auto">
        <a:xfrm>
          <a:off x="5410200" y="777240"/>
          <a:ext cx="449580" cy="1455420"/>
          <a:chOff x="256" y="29"/>
          <a:chExt cx="60" cy="46"/>
        </a:xfrm>
      </xdr:grpSpPr>
      <xdr:sp macro="" textlink="">
        <xdr:nvSpPr>
          <xdr:cNvPr id="2197" name="Freeform 21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98" name="Line 7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199" name="Group 2198"/>
        <xdr:cNvGrpSpPr>
          <a:grpSpLocks/>
        </xdr:cNvGrpSpPr>
      </xdr:nvGrpSpPr>
      <xdr:grpSpPr bwMode="auto">
        <a:xfrm>
          <a:off x="5410200" y="3703320"/>
          <a:ext cx="449580" cy="1455420"/>
          <a:chOff x="256" y="29"/>
          <a:chExt cx="60" cy="46"/>
        </a:xfrm>
      </xdr:grpSpPr>
      <xdr:sp macro="" textlink="">
        <xdr:nvSpPr>
          <xdr:cNvPr id="2200" name="Freeform 21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1" name="Line 7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202" name="Group 2201"/>
        <xdr:cNvGrpSpPr>
          <a:grpSpLocks/>
        </xdr:cNvGrpSpPr>
      </xdr:nvGrpSpPr>
      <xdr:grpSpPr bwMode="auto">
        <a:xfrm>
          <a:off x="6781800" y="1508760"/>
          <a:ext cx="449580" cy="2918460"/>
          <a:chOff x="256" y="29"/>
          <a:chExt cx="60" cy="46"/>
        </a:xfrm>
      </xdr:grpSpPr>
      <xdr:sp macro="" textlink="">
        <xdr:nvSpPr>
          <xdr:cNvPr id="2203" name="Freeform 22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4" name="Line 7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205" name="Group 2204"/>
        <xdr:cNvGrpSpPr>
          <a:grpSpLocks/>
        </xdr:cNvGrpSpPr>
      </xdr:nvGrpSpPr>
      <xdr:grpSpPr bwMode="auto">
        <a:xfrm>
          <a:off x="5410200" y="6812280"/>
          <a:ext cx="449580" cy="1455420"/>
          <a:chOff x="256" y="29"/>
          <a:chExt cx="60" cy="46"/>
        </a:xfrm>
      </xdr:grpSpPr>
      <xdr:sp macro="" textlink="">
        <xdr:nvSpPr>
          <xdr:cNvPr id="2206" name="Freeform 22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7" name="Line 7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208" name="Group 2207"/>
        <xdr:cNvGrpSpPr>
          <a:grpSpLocks/>
        </xdr:cNvGrpSpPr>
      </xdr:nvGrpSpPr>
      <xdr:grpSpPr bwMode="auto">
        <a:xfrm>
          <a:off x="5410200" y="9738360"/>
          <a:ext cx="449580" cy="1455420"/>
          <a:chOff x="256" y="29"/>
          <a:chExt cx="60" cy="46"/>
        </a:xfrm>
      </xdr:grpSpPr>
      <xdr:sp macro="" textlink="">
        <xdr:nvSpPr>
          <xdr:cNvPr id="2209" name="Freeform 22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10" name="Line 7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211" name="Group 2210"/>
        <xdr:cNvGrpSpPr>
          <a:grpSpLocks/>
        </xdr:cNvGrpSpPr>
      </xdr:nvGrpSpPr>
      <xdr:grpSpPr bwMode="auto">
        <a:xfrm>
          <a:off x="6781800" y="7543800"/>
          <a:ext cx="449580" cy="2918460"/>
          <a:chOff x="256" y="29"/>
          <a:chExt cx="60" cy="46"/>
        </a:xfrm>
      </xdr:grpSpPr>
      <xdr:sp macro="" textlink="">
        <xdr:nvSpPr>
          <xdr:cNvPr id="2212" name="Freeform 22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13" name="Line 7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214" name="Freeform 2213"/>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215" name="Line 78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216" name="Line 78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17" name="Line 78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18" name="Freeform 2217"/>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19" name="Line 78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20" name="Group 2219"/>
        <xdr:cNvGrpSpPr>
          <a:grpSpLocks/>
        </xdr:cNvGrpSpPr>
      </xdr:nvGrpSpPr>
      <xdr:grpSpPr bwMode="auto">
        <a:xfrm flipH="1">
          <a:off x="10896600" y="7543800"/>
          <a:ext cx="449580" cy="2918460"/>
          <a:chOff x="256" y="29"/>
          <a:chExt cx="60" cy="46"/>
        </a:xfrm>
      </xdr:grpSpPr>
      <xdr:sp macro="" textlink="">
        <xdr:nvSpPr>
          <xdr:cNvPr id="2221" name="Freeform 22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22" name="Line 7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23" name="Group 2222"/>
        <xdr:cNvGrpSpPr>
          <a:grpSpLocks/>
        </xdr:cNvGrpSpPr>
      </xdr:nvGrpSpPr>
      <xdr:grpSpPr bwMode="auto">
        <a:xfrm flipH="1">
          <a:off x="10896600" y="1508760"/>
          <a:ext cx="449580" cy="2918460"/>
          <a:chOff x="256" y="29"/>
          <a:chExt cx="60" cy="46"/>
        </a:xfrm>
      </xdr:grpSpPr>
      <xdr:sp macro="" textlink="">
        <xdr:nvSpPr>
          <xdr:cNvPr id="2224" name="Freeform 22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25" name="Line 7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226" name="Group 2225"/>
        <xdr:cNvGrpSpPr>
          <a:grpSpLocks/>
        </xdr:cNvGrpSpPr>
      </xdr:nvGrpSpPr>
      <xdr:grpSpPr bwMode="auto">
        <a:xfrm flipH="1">
          <a:off x="12268200" y="9738360"/>
          <a:ext cx="449580" cy="1455420"/>
          <a:chOff x="256" y="29"/>
          <a:chExt cx="60" cy="46"/>
        </a:xfrm>
      </xdr:grpSpPr>
      <xdr:sp macro="" textlink="">
        <xdr:nvSpPr>
          <xdr:cNvPr id="2227" name="Freeform 22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28" name="Line 7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229" name="Group 2228"/>
        <xdr:cNvGrpSpPr>
          <a:grpSpLocks/>
        </xdr:cNvGrpSpPr>
      </xdr:nvGrpSpPr>
      <xdr:grpSpPr bwMode="auto">
        <a:xfrm flipH="1">
          <a:off x="12268200" y="6812280"/>
          <a:ext cx="449580" cy="1455420"/>
          <a:chOff x="256" y="29"/>
          <a:chExt cx="60" cy="46"/>
        </a:xfrm>
      </xdr:grpSpPr>
      <xdr:sp macro="" textlink="">
        <xdr:nvSpPr>
          <xdr:cNvPr id="2230" name="Freeform 22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1" name="Line 7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232" name="Group 2231"/>
        <xdr:cNvGrpSpPr>
          <a:grpSpLocks/>
        </xdr:cNvGrpSpPr>
      </xdr:nvGrpSpPr>
      <xdr:grpSpPr bwMode="auto">
        <a:xfrm flipH="1">
          <a:off x="12268200" y="3703320"/>
          <a:ext cx="449580" cy="1455420"/>
          <a:chOff x="256" y="29"/>
          <a:chExt cx="60" cy="46"/>
        </a:xfrm>
      </xdr:grpSpPr>
      <xdr:sp macro="" textlink="">
        <xdr:nvSpPr>
          <xdr:cNvPr id="2233" name="Freeform 22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4" name="Line 8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235" name="Group 2234"/>
        <xdr:cNvGrpSpPr>
          <a:grpSpLocks/>
        </xdr:cNvGrpSpPr>
      </xdr:nvGrpSpPr>
      <xdr:grpSpPr bwMode="auto">
        <a:xfrm flipH="1">
          <a:off x="12268200" y="777240"/>
          <a:ext cx="449580" cy="1455420"/>
          <a:chOff x="256" y="29"/>
          <a:chExt cx="60" cy="46"/>
        </a:xfrm>
      </xdr:grpSpPr>
      <xdr:sp macro="" textlink="">
        <xdr:nvSpPr>
          <xdr:cNvPr id="2236" name="Freeform 22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7" name="Line 8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238" name="Line 80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39" name="Line 80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40" name="Freeform 223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41" name="Line 80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42" name="Group 2241"/>
        <xdr:cNvGrpSpPr>
          <a:grpSpLocks/>
        </xdr:cNvGrpSpPr>
      </xdr:nvGrpSpPr>
      <xdr:grpSpPr bwMode="auto">
        <a:xfrm flipH="1">
          <a:off x="10896600" y="7543800"/>
          <a:ext cx="449580" cy="2918460"/>
          <a:chOff x="256" y="29"/>
          <a:chExt cx="60" cy="46"/>
        </a:xfrm>
      </xdr:grpSpPr>
      <xdr:sp macro="" textlink="">
        <xdr:nvSpPr>
          <xdr:cNvPr id="2243" name="Freeform 22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44" name="Line 8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45" name="Group 2244"/>
        <xdr:cNvGrpSpPr>
          <a:grpSpLocks/>
        </xdr:cNvGrpSpPr>
      </xdr:nvGrpSpPr>
      <xdr:grpSpPr bwMode="auto">
        <a:xfrm flipH="1">
          <a:off x="10896600" y="1508760"/>
          <a:ext cx="449580" cy="2918460"/>
          <a:chOff x="256" y="29"/>
          <a:chExt cx="60" cy="46"/>
        </a:xfrm>
      </xdr:grpSpPr>
      <xdr:sp macro="" textlink="">
        <xdr:nvSpPr>
          <xdr:cNvPr id="2246" name="Freeform 22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47" name="Line 8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248" name="Line 81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49" name="Line 81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50" name="Freeform 224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51" name="Line 81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52" name="Group 2251"/>
        <xdr:cNvGrpSpPr>
          <a:grpSpLocks/>
        </xdr:cNvGrpSpPr>
      </xdr:nvGrpSpPr>
      <xdr:grpSpPr bwMode="auto">
        <a:xfrm flipH="1">
          <a:off x="10896600" y="7543800"/>
          <a:ext cx="449580" cy="2918460"/>
          <a:chOff x="256" y="29"/>
          <a:chExt cx="60" cy="46"/>
        </a:xfrm>
      </xdr:grpSpPr>
      <xdr:sp macro="" textlink="">
        <xdr:nvSpPr>
          <xdr:cNvPr id="2253" name="Freeform 22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54" name="Line 8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55" name="Group 2254"/>
        <xdr:cNvGrpSpPr>
          <a:grpSpLocks/>
        </xdr:cNvGrpSpPr>
      </xdr:nvGrpSpPr>
      <xdr:grpSpPr bwMode="auto">
        <a:xfrm flipH="1">
          <a:off x="10896600" y="1508760"/>
          <a:ext cx="449580" cy="2918460"/>
          <a:chOff x="256" y="29"/>
          <a:chExt cx="60" cy="46"/>
        </a:xfrm>
      </xdr:grpSpPr>
      <xdr:sp macro="" textlink="">
        <xdr:nvSpPr>
          <xdr:cNvPr id="2256" name="Freeform 22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57" name="Line 8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258" name="Group 2257"/>
        <xdr:cNvGrpSpPr>
          <a:grpSpLocks/>
        </xdr:cNvGrpSpPr>
      </xdr:nvGrpSpPr>
      <xdr:grpSpPr bwMode="auto">
        <a:xfrm>
          <a:off x="5410200" y="777240"/>
          <a:ext cx="449580" cy="1455420"/>
          <a:chOff x="256" y="29"/>
          <a:chExt cx="60" cy="46"/>
        </a:xfrm>
      </xdr:grpSpPr>
      <xdr:sp macro="" textlink="">
        <xdr:nvSpPr>
          <xdr:cNvPr id="2259" name="Freeform 22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0" name="Line 8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261" name="Group 2260"/>
        <xdr:cNvGrpSpPr>
          <a:grpSpLocks/>
        </xdr:cNvGrpSpPr>
      </xdr:nvGrpSpPr>
      <xdr:grpSpPr bwMode="auto">
        <a:xfrm>
          <a:off x="5410200" y="3703320"/>
          <a:ext cx="449580" cy="1455420"/>
          <a:chOff x="256" y="29"/>
          <a:chExt cx="60" cy="46"/>
        </a:xfrm>
      </xdr:grpSpPr>
      <xdr:sp macro="" textlink="">
        <xdr:nvSpPr>
          <xdr:cNvPr id="2262" name="Freeform 22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3" name="Line 8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264" name="Group 2263"/>
        <xdr:cNvGrpSpPr>
          <a:grpSpLocks/>
        </xdr:cNvGrpSpPr>
      </xdr:nvGrpSpPr>
      <xdr:grpSpPr bwMode="auto">
        <a:xfrm>
          <a:off x="6781800" y="1508760"/>
          <a:ext cx="449580" cy="2918460"/>
          <a:chOff x="256" y="29"/>
          <a:chExt cx="60" cy="46"/>
        </a:xfrm>
      </xdr:grpSpPr>
      <xdr:sp macro="" textlink="">
        <xdr:nvSpPr>
          <xdr:cNvPr id="2265" name="Freeform 22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6" name="Line 8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267" name="Group 2266"/>
        <xdr:cNvGrpSpPr>
          <a:grpSpLocks/>
        </xdr:cNvGrpSpPr>
      </xdr:nvGrpSpPr>
      <xdr:grpSpPr bwMode="auto">
        <a:xfrm>
          <a:off x="5410200" y="6812280"/>
          <a:ext cx="449580" cy="1455420"/>
          <a:chOff x="256" y="29"/>
          <a:chExt cx="60" cy="46"/>
        </a:xfrm>
      </xdr:grpSpPr>
      <xdr:sp macro="" textlink="">
        <xdr:nvSpPr>
          <xdr:cNvPr id="2268" name="Freeform 22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9" name="Line 8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270" name="Group 2269"/>
        <xdr:cNvGrpSpPr>
          <a:grpSpLocks/>
        </xdr:cNvGrpSpPr>
      </xdr:nvGrpSpPr>
      <xdr:grpSpPr bwMode="auto">
        <a:xfrm>
          <a:off x="5410200" y="9738360"/>
          <a:ext cx="449580" cy="1455420"/>
          <a:chOff x="256" y="29"/>
          <a:chExt cx="60" cy="46"/>
        </a:xfrm>
      </xdr:grpSpPr>
      <xdr:sp macro="" textlink="">
        <xdr:nvSpPr>
          <xdr:cNvPr id="2271" name="Freeform 22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72" name="Line 8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273" name="Group 2272"/>
        <xdr:cNvGrpSpPr>
          <a:grpSpLocks/>
        </xdr:cNvGrpSpPr>
      </xdr:nvGrpSpPr>
      <xdr:grpSpPr bwMode="auto">
        <a:xfrm>
          <a:off x="6781800" y="7543800"/>
          <a:ext cx="449580" cy="2918460"/>
          <a:chOff x="256" y="29"/>
          <a:chExt cx="60" cy="46"/>
        </a:xfrm>
      </xdr:grpSpPr>
      <xdr:sp macro="" textlink="">
        <xdr:nvSpPr>
          <xdr:cNvPr id="2274" name="Freeform 22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75" name="Line 8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276" name="Freeform 2275"/>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277" name="Line 844"/>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278" name="Line 84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79" name="Line 84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80" name="Freeform 227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81" name="Line 84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82" name="Group 2281"/>
        <xdr:cNvGrpSpPr>
          <a:grpSpLocks/>
        </xdr:cNvGrpSpPr>
      </xdr:nvGrpSpPr>
      <xdr:grpSpPr bwMode="auto">
        <a:xfrm flipH="1">
          <a:off x="10896600" y="7543800"/>
          <a:ext cx="449580" cy="2918460"/>
          <a:chOff x="256" y="29"/>
          <a:chExt cx="60" cy="46"/>
        </a:xfrm>
      </xdr:grpSpPr>
      <xdr:sp macro="" textlink="">
        <xdr:nvSpPr>
          <xdr:cNvPr id="2283" name="Freeform 22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84" name="Line 8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85" name="Group 2284"/>
        <xdr:cNvGrpSpPr>
          <a:grpSpLocks/>
        </xdr:cNvGrpSpPr>
      </xdr:nvGrpSpPr>
      <xdr:grpSpPr bwMode="auto">
        <a:xfrm flipH="1">
          <a:off x="10896600" y="1508760"/>
          <a:ext cx="449580" cy="2918460"/>
          <a:chOff x="256" y="29"/>
          <a:chExt cx="60" cy="46"/>
        </a:xfrm>
      </xdr:grpSpPr>
      <xdr:sp macro="" textlink="">
        <xdr:nvSpPr>
          <xdr:cNvPr id="2286" name="Freeform 22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87" name="Line 8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288" name="Group 2287"/>
        <xdr:cNvGrpSpPr>
          <a:grpSpLocks/>
        </xdr:cNvGrpSpPr>
      </xdr:nvGrpSpPr>
      <xdr:grpSpPr bwMode="auto">
        <a:xfrm flipH="1">
          <a:off x="12268200" y="9738360"/>
          <a:ext cx="449580" cy="1455420"/>
          <a:chOff x="256" y="29"/>
          <a:chExt cx="60" cy="46"/>
        </a:xfrm>
      </xdr:grpSpPr>
      <xdr:sp macro="" textlink="">
        <xdr:nvSpPr>
          <xdr:cNvPr id="2289" name="Freeform 228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0" name="Line 8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291" name="Group 2290"/>
        <xdr:cNvGrpSpPr>
          <a:grpSpLocks/>
        </xdr:cNvGrpSpPr>
      </xdr:nvGrpSpPr>
      <xdr:grpSpPr bwMode="auto">
        <a:xfrm flipH="1">
          <a:off x="12268200" y="6812280"/>
          <a:ext cx="449580" cy="1455420"/>
          <a:chOff x="256" y="29"/>
          <a:chExt cx="60" cy="46"/>
        </a:xfrm>
      </xdr:grpSpPr>
      <xdr:sp macro="" textlink="">
        <xdr:nvSpPr>
          <xdr:cNvPr id="2292" name="Freeform 229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3" name="Line 8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294" name="Group 2293"/>
        <xdr:cNvGrpSpPr>
          <a:grpSpLocks/>
        </xdr:cNvGrpSpPr>
      </xdr:nvGrpSpPr>
      <xdr:grpSpPr bwMode="auto">
        <a:xfrm flipH="1">
          <a:off x="12268200" y="3703320"/>
          <a:ext cx="449580" cy="1455420"/>
          <a:chOff x="256" y="29"/>
          <a:chExt cx="60" cy="46"/>
        </a:xfrm>
      </xdr:grpSpPr>
      <xdr:sp macro="" textlink="">
        <xdr:nvSpPr>
          <xdr:cNvPr id="2295" name="Freeform 22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6" name="Line 8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297" name="Group 2296"/>
        <xdr:cNvGrpSpPr>
          <a:grpSpLocks/>
        </xdr:cNvGrpSpPr>
      </xdr:nvGrpSpPr>
      <xdr:grpSpPr bwMode="auto">
        <a:xfrm flipH="1">
          <a:off x="12268200" y="777240"/>
          <a:ext cx="449580" cy="1455420"/>
          <a:chOff x="256" y="29"/>
          <a:chExt cx="60" cy="46"/>
        </a:xfrm>
      </xdr:grpSpPr>
      <xdr:sp macro="" textlink="">
        <xdr:nvSpPr>
          <xdr:cNvPr id="2298" name="Freeform 22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9" name="Line 8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300" name="Group 2299"/>
        <xdr:cNvGrpSpPr>
          <a:grpSpLocks/>
        </xdr:cNvGrpSpPr>
      </xdr:nvGrpSpPr>
      <xdr:grpSpPr bwMode="auto">
        <a:xfrm>
          <a:off x="5410200" y="777240"/>
          <a:ext cx="449580" cy="1455420"/>
          <a:chOff x="256" y="29"/>
          <a:chExt cx="60" cy="46"/>
        </a:xfrm>
      </xdr:grpSpPr>
      <xdr:sp macro="" textlink="">
        <xdr:nvSpPr>
          <xdr:cNvPr id="2301" name="Freeform 23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02" name="Line 8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303" name="Group 2302"/>
        <xdr:cNvGrpSpPr>
          <a:grpSpLocks/>
        </xdr:cNvGrpSpPr>
      </xdr:nvGrpSpPr>
      <xdr:grpSpPr bwMode="auto">
        <a:xfrm>
          <a:off x="5410200" y="3703320"/>
          <a:ext cx="449580" cy="1455420"/>
          <a:chOff x="256" y="29"/>
          <a:chExt cx="60" cy="46"/>
        </a:xfrm>
      </xdr:grpSpPr>
      <xdr:sp macro="" textlink="">
        <xdr:nvSpPr>
          <xdr:cNvPr id="2304" name="Freeform 23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05" name="Line 8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306" name="Group 2305"/>
        <xdr:cNvGrpSpPr>
          <a:grpSpLocks/>
        </xdr:cNvGrpSpPr>
      </xdr:nvGrpSpPr>
      <xdr:grpSpPr bwMode="auto">
        <a:xfrm>
          <a:off x="6781800" y="1508760"/>
          <a:ext cx="449580" cy="2918460"/>
          <a:chOff x="256" y="29"/>
          <a:chExt cx="60" cy="46"/>
        </a:xfrm>
      </xdr:grpSpPr>
      <xdr:sp macro="" textlink="">
        <xdr:nvSpPr>
          <xdr:cNvPr id="2307" name="Freeform 23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08" name="Line 8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309" name="Group 2308"/>
        <xdr:cNvGrpSpPr>
          <a:grpSpLocks/>
        </xdr:cNvGrpSpPr>
      </xdr:nvGrpSpPr>
      <xdr:grpSpPr bwMode="auto">
        <a:xfrm>
          <a:off x="5410200" y="6812280"/>
          <a:ext cx="449580" cy="1455420"/>
          <a:chOff x="256" y="29"/>
          <a:chExt cx="60" cy="46"/>
        </a:xfrm>
      </xdr:grpSpPr>
      <xdr:sp macro="" textlink="">
        <xdr:nvSpPr>
          <xdr:cNvPr id="2310" name="Freeform 23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11" name="Line 8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312" name="Group 2311"/>
        <xdr:cNvGrpSpPr>
          <a:grpSpLocks/>
        </xdr:cNvGrpSpPr>
      </xdr:nvGrpSpPr>
      <xdr:grpSpPr bwMode="auto">
        <a:xfrm>
          <a:off x="5410200" y="9738360"/>
          <a:ext cx="449580" cy="1455420"/>
          <a:chOff x="256" y="29"/>
          <a:chExt cx="60" cy="46"/>
        </a:xfrm>
      </xdr:grpSpPr>
      <xdr:sp macro="" textlink="">
        <xdr:nvSpPr>
          <xdr:cNvPr id="2313" name="Freeform 23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14" name="Line 8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315" name="Group 2314"/>
        <xdr:cNvGrpSpPr>
          <a:grpSpLocks/>
        </xdr:cNvGrpSpPr>
      </xdr:nvGrpSpPr>
      <xdr:grpSpPr bwMode="auto">
        <a:xfrm>
          <a:off x="6781800" y="7543800"/>
          <a:ext cx="449580" cy="2918460"/>
          <a:chOff x="256" y="29"/>
          <a:chExt cx="60" cy="46"/>
        </a:xfrm>
      </xdr:grpSpPr>
      <xdr:sp macro="" textlink="">
        <xdr:nvSpPr>
          <xdr:cNvPr id="2316" name="Freeform 23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17" name="Line 8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318" name="Freeform 231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319" name="Line 88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320" name="Line 88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321" name="Line 88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322" name="Freeform 232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323" name="Line 89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324" name="Group 2323"/>
        <xdr:cNvGrpSpPr>
          <a:grpSpLocks/>
        </xdr:cNvGrpSpPr>
      </xdr:nvGrpSpPr>
      <xdr:grpSpPr bwMode="auto">
        <a:xfrm flipH="1">
          <a:off x="10896600" y="7543800"/>
          <a:ext cx="449580" cy="2918460"/>
          <a:chOff x="256" y="29"/>
          <a:chExt cx="60" cy="46"/>
        </a:xfrm>
      </xdr:grpSpPr>
      <xdr:sp macro="" textlink="">
        <xdr:nvSpPr>
          <xdr:cNvPr id="2325" name="Freeform 23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26" name="Line 8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327" name="Group 2326"/>
        <xdr:cNvGrpSpPr>
          <a:grpSpLocks/>
        </xdr:cNvGrpSpPr>
      </xdr:nvGrpSpPr>
      <xdr:grpSpPr bwMode="auto">
        <a:xfrm flipH="1">
          <a:off x="10896600" y="1508760"/>
          <a:ext cx="449580" cy="2918460"/>
          <a:chOff x="256" y="29"/>
          <a:chExt cx="60" cy="46"/>
        </a:xfrm>
      </xdr:grpSpPr>
      <xdr:sp macro="" textlink="">
        <xdr:nvSpPr>
          <xdr:cNvPr id="2328" name="Freeform 23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29" name="Line 8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330" name="Group 2329"/>
        <xdr:cNvGrpSpPr>
          <a:grpSpLocks/>
        </xdr:cNvGrpSpPr>
      </xdr:nvGrpSpPr>
      <xdr:grpSpPr bwMode="auto">
        <a:xfrm flipH="1">
          <a:off x="12268200" y="9738360"/>
          <a:ext cx="449580" cy="1455420"/>
          <a:chOff x="256" y="29"/>
          <a:chExt cx="60" cy="46"/>
        </a:xfrm>
      </xdr:grpSpPr>
      <xdr:sp macro="" textlink="">
        <xdr:nvSpPr>
          <xdr:cNvPr id="2331" name="Freeform 23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32" name="Line 8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333" name="Group 2332"/>
        <xdr:cNvGrpSpPr>
          <a:grpSpLocks/>
        </xdr:cNvGrpSpPr>
      </xdr:nvGrpSpPr>
      <xdr:grpSpPr bwMode="auto">
        <a:xfrm flipH="1">
          <a:off x="12268200" y="6812280"/>
          <a:ext cx="449580" cy="1455420"/>
          <a:chOff x="256" y="29"/>
          <a:chExt cx="60" cy="46"/>
        </a:xfrm>
      </xdr:grpSpPr>
      <xdr:sp macro="" textlink="">
        <xdr:nvSpPr>
          <xdr:cNvPr id="2334" name="Freeform 23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35" name="Line 9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336" name="Group 2335"/>
        <xdr:cNvGrpSpPr>
          <a:grpSpLocks/>
        </xdr:cNvGrpSpPr>
      </xdr:nvGrpSpPr>
      <xdr:grpSpPr bwMode="auto">
        <a:xfrm flipH="1">
          <a:off x="12268200" y="3703320"/>
          <a:ext cx="449580" cy="1455420"/>
          <a:chOff x="256" y="29"/>
          <a:chExt cx="60" cy="46"/>
        </a:xfrm>
      </xdr:grpSpPr>
      <xdr:sp macro="" textlink="">
        <xdr:nvSpPr>
          <xdr:cNvPr id="2337" name="Freeform 23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38" name="Line 9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339" name="Group 2338"/>
        <xdr:cNvGrpSpPr>
          <a:grpSpLocks/>
        </xdr:cNvGrpSpPr>
      </xdr:nvGrpSpPr>
      <xdr:grpSpPr bwMode="auto">
        <a:xfrm flipH="1">
          <a:off x="12268200" y="777240"/>
          <a:ext cx="449580" cy="1455420"/>
          <a:chOff x="256" y="29"/>
          <a:chExt cx="60" cy="46"/>
        </a:xfrm>
      </xdr:grpSpPr>
      <xdr:sp macro="" textlink="">
        <xdr:nvSpPr>
          <xdr:cNvPr id="2340" name="Freeform 23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41" name="Line 9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342" name="Group 912"/>
        <xdr:cNvGrpSpPr>
          <a:grpSpLocks/>
        </xdr:cNvGrpSpPr>
      </xdr:nvGrpSpPr>
      <xdr:grpSpPr bwMode="auto">
        <a:xfrm>
          <a:off x="4038600" y="426720"/>
          <a:ext cx="449580" cy="708660"/>
          <a:chOff x="256" y="29"/>
          <a:chExt cx="60" cy="46"/>
        </a:xfrm>
      </xdr:grpSpPr>
      <xdr:sp macro="" textlink="">
        <xdr:nvSpPr>
          <xdr:cNvPr id="2343" name="Freeform 9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44" name="Line 9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345" name="Group 915"/>
        <xdr:cNvGrpSpPr>
          <a:grpSpLocks/>
        </xdr:cNvGrpSpPr>
      </xdr:nvGrpSpPr>
      <xdr:grpSpPr bwMode="auto">
        <a:xfrm>
          <a:off x="4038600" y="1889760"/>
          <a:ext cx="449580" cy="708660"/>
          <a:chOff x="256" y="29"/>
          <a:chExt cx="60" cy="46"/>
        </a:xfrm>
      </xdr:grpSpPr>
      <xdr:sp macro="" textlink="">
        <xdr:nvSpPr>
          <xdr:cNvPr id="2346" name="Freeform 9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47" name="Line 9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348" name="Group 918"/>
        <xdr:cNvGrpSpPr>
          <a:grpSpLocks/>
        </xdr:cNvGrpSpPr>
      </xdr:nvGrpSpPr>
      <xdr:grpSpPr bwMode="auto">
        <a:xfrm>
          <a:off x="4038600" y="3352800"/>
          <a:ext cx="449580" cy="708660"/>
          <a:chOff x="256" y="29"/>
          <a:chExt cx="60" cy="46"/>
        </a:xfrm>
      </xdr:grpSpPr>
      <xdr:sp macro="" textlink="">
        <xdr:nvSpPr>
          <xdr:cNvPr id="2349" name="Freeform 9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0" name="Line 9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351" name="Group 921"/>
        <xdr:cNvGrpSpPr>
          <a:grpSpLocks/>
        </xdr:cNvGrpSpPr>
      </xdr:nvGrpSpPr>
      <xdr:grpSpPr bwMode="auto">
        <a:xfrm>
          <a:off x="4038600" y="4815840"/>
          <a:ext cx="449580" cy="708660"/>
          <a:chOff x="256" y="29"/>
          <a:chExt cx="60" cy="46"/>
        </a:xfrm>
      </xdr:grpSpPr>
      <xdr:sp macro="" textlink="">
        <xdr:nvSpPr>
          <xdr:cNvPr id="2352" name="Freeform 9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3" name="Line 9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354" name="Group 924"/>
        <xdr:cNvGrpSpPr>
          <a:grpSpLocks/>
        </xdr:cNvGrpSpPr>
      </xdr:nvGrpSpPr>
      <xdr:grpSpPr bwMode="auto">
        <a:xfrm>
          <a:off x="5410200" y="777240"/>
          <a:ext cx="449580" cy="1455420"/>
          <a:chOff x="256" y="29"/>
          <a:chExt cx="60" cy="46"/>
        </a:xfrm>
      </xdr:grpSpPr>
      <xdr:sp macro="" textlink="">
        <xdr:nvSpPr>
          <xdr:cNvPr id="2355" name="Freeform 9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6" name="Line 9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357" name="Group 927"/>
        <xdr:cNvGrpSpPr>
          <a:grpSpLocks/>
        </xdr:cNvGrpSpPr>
      </xdr:nvGrpSpPr>
      <xdr:grpSpPr bwMode="auto">
        <a:xfrm>
          <a:off x="5410200" y="3703320"/>
          <a:ext cx="449580" cy="1455420"/>
          <a:chOff x="256" y="29"/>
          <a:chExt cx="60" cy="46"/>
        </a:xfrm>
      </xdr:grpSpPr>
      <xdr:sp macro="" textlink="">
        <xdr:nvSpPr>
          <xdr:cNvPr id="2358" name="Freeform 9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9" name="Line 9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360" name="Group 930"/>
        <xdr:cNvGrpSpPr>
          <a:grpSpLocks/>
        </xdr:cNvGrpSpPr>
      </xdr:nvGrpSpPr>
      <xdr:grpSpPr bwMode="auto">
        <a:xfrm>
          <a:off x="6781800" y="1508760"/>
          <a:ext cx="449580" cy="2918460"/>
          <a:chOff x="256" y="29"/>
          <a:chExt cx="60" cy="46"/>
        </a:xfrm>
      </xdr:grpSpPr>
      <xdr:sp macro="" textlink="">
        <xdr:nvSpPr>
          <xdr:cNvPr id="2361" name="Freeform 9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62" name="Line 9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363" name="Group 933"/>
        <xdr:cNvGrpSpPr>
          <a:grpSpLocks/>
        </xdr:cNvGrpSpPr>
      </xdr:nvGrpSpPr>
      <xdr:grpSpPr bwMode="auto">
        <a:xfrm>
          <a:off x="4038600" y="6461760"/>
          <a:ext cx="449580" cy="708660"/>
          <a:chOff x="256" y="29"/>
          <a:chExt cx="60" cy="46"/>
        </a:xfrm>
      </xdr:grpSpPr>
      <xdr:sp macro="" textlink="">
        <xdr:nvSpPr>
          <xdr:cNvPr id="2364" name="Freeform 9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65" name="Line 9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366" name="Group 936"/>
        <xdr:cNvGrpSpPr>
          <a:grpSpLocks/>
        </xdr:cNvGrpSpPr>
      </xdr:nvGrpSpPr>
      <xdr:grpSpPr bwMode="auto">
        <a:xfrm>
          <a:off x="4038600" y="7924800"/>
          <a:ext cx="449580" cy="708660"/>
          <a:chOff x="256" y="29"/>
          <a:chExt cx="60" cy="46"/>
        </a:xfrm>
      </xdr:grpSpPr>
      <xdr:sp macro="" textlink="">
        <xdr:nvSpPr>
          <xdr:cNvPr id="2367" name="Freeform 9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68" name="Line 9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369" name="Group 939"/>
        <xdr:cNvGrpSpPr>
          <a:grpSpLocks/>
        </xdr:cNvGrpSpPr>
      </xdr:nvGrpSpPr>
      <xdr:grpSpPr bwMode="auto">
        <a:xfrm>
          <a:off x="4038600" y="9387840"/>
          <a:ext cx="449580" cy="708660"/>
          <a:chOff x="256" y="29"/>
          <a:chExt cx="60" cy="46"/>
        </a:xfrm>
      </xdr:grpSpPr>
      <xdr:sp macro="" textlink="">
        <xdr:nvSpPr>
          <xdr:cNvPr id="2370" name="Freeform 9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71" name="Line 9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372" name="Group 942"/>
        <xdr:cNvGrpSpPr>
          <a:grpSpLocks/>
        </xdr:cNvGrpSpPr>
      </xdr:nvGrpSpPr>
      <xdr:grpSpPr bwMode="auto">
        <a:xfrm>
          <a:off x="4038600" y="10850880"/>
          <a:ext cx="449580" cy="708660"/>
          <a:chOff x="256" y="29"/>
          <a:chExt cx="60" cy="46"/>
        </a:xfrm>
      </xdr:grpSpPr>
      <xdr:sp macro="" textlink="">
        <xdr:nvSpPr>
          <xdr:cNvPr id="2373" name="Freeform 9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74" name="Line 9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375" name="Group 945"/>
        <xdr:cNvGrpSpPr>
          <a:grpSpLocks/>
        </xdr:cNvGrpSpPr>
      </xdr:nvGrpSpPr>
      <xdr:grpSpPr bwMode="auto">
        <a:xfrm>
          <a:off x="5410200" y="6812280"/>
          <a:ext cx="449580" cy="1455420"/>
          <a:chOff x="256" y="29"/>
          <a:chExt cx="60" cy="46"/>
        </a:xfrm>
      </xdr:grpSpPr>
      <xdr:sp macro="" textlink="">
        <xdr:nvSpPr>
          <xdr:cNvPr id="2376" name="Freeform 9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77" name="Line 9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378" name="Group 948"/>
        <xdr:cNvGrpSpPr>
          <a:grpSpLocks/>
        </xdr:cNvGrpSpPr>
      </xdr:nvGrpSpPr>
      <xdr:grpSpPr bwMode="auto">
        <a:xfrm>
          <a:off x="5410200" y="9738360"/>
          <a:ext cx="449580" cy="1455420"/>
          <a:chOff x="256" y="29"/>
          <a:chExt cx="60" cy="46"/>
        </a:xfrm>
      </xdr:grpSpPr>
      <xdr:sp macro="" textlink="">
        <xdr:nvSpPr>
          <xdr:cNvPr id="2379" name="Freeform 9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80" name="Line 9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381" name="Group 951"/>
        <xdr:cNvGrpSpPr>
          <a:grpSpLocks/>
        </xdr:cNvGrpSpPr>
      </xdr:nvGrpSpPr>
      <xdr:grpSpPr bwMode="auto">
        <a:xfrm>
          <a:off x="6781800" y="7543800"/>
          <a:ext cx="449580" cy="2918460"/>
          <a:chOff x="256" y="29"/>
          <a:chExt cx="60" cy="46"/>
        </a:xfrm>
      </xdr:grpSpPr>
      <xdr:sp macro="" textlink="">
        <xdr:nvSpPr>
          <xdr:cNvPr id="2382" name="Freeform 9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83" name="Line 9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384" name="Freeform 954"/>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385" name="Line 95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386" name="Line 95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387" name="Line 95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388" name="Freeform 958"/>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389" name="Line 95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390" name="Group 960"/>
        <xdr:cNvGrpSpPr>
          <a:grpSpLocks/>
        </xdr:cNvGrpSpPr>
      </xdr:nvGrpSpPr>
      <xdr:grpSpPr bwMode="auto">
        <a:xfrm flipH="1">
          <a:off x="10896600" y="7543800"/>
          <a:ext cx="449580" cy="2918460"/>
          <a:chOff x="256" y="29"/>
          <a:chExt cx="60" cy="46"/>
        </a:xfrm>
      </xdr:grpSpPr>
      <xdr:sp macro="" textlink="">
        <xdr:nvSpPr>
          <xdr:cNvPr id="2391" name="Freeform 9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92" name="Line 9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393" name="Group 963"/>
        <xdr:cNvGrpSpPr>
          <a:grpSpLocks/>
        </xdr:cNvGrpSpPr>
      </xdr:nvGrpSpPr>
      <xdr:grpSpPr bwMode="auto">
        <a:xfrm flipH="1">
          <a:off x="10896600" y="1508760"/>
          <a:ext cx="449580" cy="2918460"/>
          <a:chOff x="256" y="29"/>
          <a:chExt cx="60" cy="46"/>
        </a:xfrm>
      </xdr:grpSpPr>
      <xdr:sp macro="" textlink="">
        <xdr:nvSpPr>
          <xdr:cNvPr id="2394" name="Freeform 9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95" name="Line 9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396" name="Group 966"/>
        <xdr:cNvGrpSpPr>
          <a:grpSpLocks/>
        </xdr:cNvGrpSpPr>
      </xdr:nvGrpSpPr>
      <xdr:grpSpPr bwMode="auto">
        <a:xfrm flipH="1">
          <a:off x="12268200" y="9738360"/>
          <a:ext cx="449580" cy="1455420"/>
          <a:chOff x="256" y="29"/>
          <a:chExt cx="60" cy="46"/>
        </a:xfrm>
      </xdr:grpSpPr>
      <xdr:sp macro="" textlink="">
        <xdr:nvSpPr>
          <xdr:cNvPr id="2397" name="Freeform 9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98" name="Line 9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399" name="Group 969"/>
        <xdr:cNvGrpSpPr>
          <a:grpSpLocks/>
        </xdr:cNvGrpSpPr>
      </xdr:nvGrpSpPr>
      <xdr:grpSpPr bwMode="auto">
        <a:xfrm flipH="1">
          <a:off x="12268200" y="6812280"/>
          <a:ext cx="449580" cy="1455420"/>
          <a:chOff x="256" y="29"/>
          <a:chExt cx="60" cy="46"/>
        </a:xfrm>
      </xdr:grpSpPr>
      <xdr:sp macro="" textlink="">
        <xdr:nvSpPr>
          <xdr:cNvPr id="2400" name="Freeform 9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01" name="Line 9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402" name="Group 972"/>
        <xdr:cNvGrpSpPr>
          <a:grpSpLocks/>
        </xdr:cNvGrpSpPr>
      </xdr:nvGrpSpPr>
      <xdr:grpSpPr bwMode="auto">
        <a:xfrm flipH="1">
          <a:off x="12268200" y="3703320"/>
          <a:ext cx="449580" cy="1455420"/>
          <a:chOff x="256" y="29"/>
          <a:chExt cx="60" cy="46"/>
        </a:xfrm>
      </xdr:grpSpPr>
      <xdr:sp macro="" textlink="">
        <xdr:nvSpPr>
          <xdr:cNvPr id="2403" name="Freeform 9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04" name="Line 9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405" name="Group 975"/>
        <xdr:cNvGrpSpPr>
          <a:grpSpLocks/>
        </xdr:cNvGrpSpPr>
      </xdr:nvGrpSpPr>
      <xdr:grpSpPr bwMode="auto">
        <a:xfrm flipH="1">
          <a:off x="12268200" y="777240"/>
          <a:ext cx="449580" cy="1455420"/>
          <a:chOff x="256" y="29"/>
          <a:chExt cx="60" cy="46"/>
        </a:xfrm>
      </xdr:grpSpPr>
      <xdr:sp macro="" textlink="">
        <xdr:nvSpPr>
          <xdr:cNvPr id="2406" name="Freeform 9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07" name="Line 9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408" name="Group 978"/>
        <xdr:cNvGrpSpPr>
          <a:grpSpLocks/>
        </xdr:cNvGrpSpPr>
      </xdr:nvGrpSpPr>
      <xdr:grpSpPr bwMode="auto">
        <a:xfrm flipH="1">
          <a:off x="13639800" y="10850880"/>
          <a:ext cx="449580" cy="708660"/>
          <a:chOff x="256" y="29"/>
          <a:chExt cx="60" cy="46"/>
        </a:xfrm>
      </xdr:grpSpPr>
      <xdr:sp macro="" textlink="">
        <xdr:nvSpPr>
          <xdr:cNvPr id="2409" name="Freeform 97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0" name="Line 9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411" name="Group 981"/>
        <xdr:cNvGrpSpPr>
          <a:grpSpLocks/>
        </xdr:cNvGrpSpPr>
      </xdr:nvGrpSpPr>
      <xdr:grpSpPr bwMode="auto">
        <a:xfrm flipH="1">
          <a:off x="13639800" y="9387840"/>
          <a:ext cx="449580" cy="708660"/>
          <a:chOff x="256" y="29"/>
          <a:chExt cx="60" cy="46"/>
        </a:xfrm>
      </xdr:grpSpPr>
      <xdr:sp macro="" textlink="">
        <xdr:nvSpPr>
          <xdr:cNvPr id="2412" name="Freeform 9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3" name="Line 9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414" name="Group 984"/>
        <xdr:cNvGrpSpPr>
          <a:grpSpLocks/>
        </xdr:cNvGrpSpPr>
      </xdr:nvGrpSpPr>
      <xdr:grpSpPr bwMode="auto">
        <a:xfrm flipH="1">
          <a:off x="13639800" y="7924800"/>
          <a:ext cx="449580" cy="708660"/>
          <a:chOff x="256" y="29"/>
          <a:chExt cx="60" cy="46"/>
        </a:xfrm>
      </xdr:grpSpPr>
      <xdr:sp macro="" textlink="">
        <xdr:nvSpPr>
          <xdr:cNvPr id="2415" name="Freeform 9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6" name="Line 9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417" name="Group 987"/>
        <xdr:cNvGrpSpPr>
          <a:grpSpLocks/>
        </xdr:cNvGrpSpPr>
      </xdr:nvGrpSpPr>
      <xdr:grpSpPr bwMode="auto">
        <a:xfrm flipH="1">
          <a:off x="13639800" y="6461760"/>
          <a:ext cx="449580" cy="708660"/>
          <a:chOff x="256" y="29"/>
          <a:chExt cx="60" cy="46"/>
        </a:xfrm>
      </xdr:grpSpPr>
      <xdr:sp macro="" textlink="">
        <xdr:nvSpPr>
          <xdr:cNvPr id="2418" name="Freeform 98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9" name="Line 9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420" name="Group 990"/>
        <xdr:cNvGrpSpPr>
          <a:grpSpLocks/>
        </xdr:cNvGrpSpPr>
      </xdr:nvGrpSpPr>
      <xdr:grpSpPr bwMode="auto">
        <a:xfrm flipH="1">
          <a:off x="13639800" y="4815840"/>
          <a:ext cx="449580" cy="708660"/>
          <a:chOff x="256" y="29"/>
          <a:chExt cx="60" cy="46"/>
        </a:xfrm>
      </xdr:grpSpPr>
      <xdr:sp macro="" textlink="">
        <xdr:nvSpPr>
          <xdr:cNvPr id="2421" name="Freeform 99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22" name="Line 9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423" name="Group 993"/>
        <xdr:cNvGrpSpPr>
          <a:grpSpLocks/>
        </xdr:cNvGrpSpPr>
      </xdr:nvGrpSpPr>
      <xdr:grpSpPr bwMode="auto">
        <a:xfrm flipH="1">
          <a:off x="13639800" y="3352800"/>
          <a:ext cx="449580" cy="708660"/>
          <a:chOff x="256" y="29"/>
          <a:chExt cx="60" cy="46"/>
        </a:xfrm>
      </xdr:grpSpPr>
      <xdr:sp macro="" textlink="">
        <xdr:nvSpPr>
          <xdr:cNvPr id="2424" name="Freeform 9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25" name="Line 9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426" name="Group 996"/>
        <xdr:cNvGrpSpPr>
          <a:grpSpLocks/>
        </xdr:cNvGrpSpPr>
      </xdr:nvGrpSpPr>
      <xdr:grpSpPr bwMode="auto">
        <a:xfrm flipH="1">
          <a:off x="13639800" y="1889760"/>
          <a:ext cx="449580" cy="708660"/>
          <a:chOff x="256" y="29"/>
          <a:chExt cx="60" cy="46"/>
        </a:xfrm>
      </xdr:grpSpPr>
      <xdr:sp macro="" textlink="">
        <xdr:nvSpPr>
          <xdr:cNvPr id="2427" name="Freeform 9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28" name="Line 9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429" name="Group 999"/>
        <xdr:cNvGrpSpPr>
          <a:grpSpLocks/>
        </xdr:cNvGrpSpPr>
      </xdr:nvGrpSpPr>
      <xdr:grpSpPr bwMode="auto">
        <a:xfrm flipH="1">
          <a:off x="13639800" y="426720"/>
          <a:ext cx="449580" cy="708660"/>
          <a:chOff x="256" y="29"/>
          <a:chExt cx="60" cy="46"/>
        </a:xfrm>
      </xdr:grpSpPr>
      <xdr:sp macro="" textlink="">
        <xdr:nvSpPr>
          <xdr:cNvPr id="2430" name="Freeform 10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31" name="Line 10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432" name="Group 1002"/>
        <xdr:cNvGrpSpPr>
          <a:grpSpLocks/>
        </xdr:cNvGrpSpPr>
      </xdr:nvGrpSpPr>
      <xdr:grpSpPr bwMode="auto">
        <a:xfrm flipH="1">
          <a:off x="13639800" y="6461760"/>
          <a:ext cx="449580" cy="708660"/>
          <a:chOff x="256" y="29"/>
          <a:chExt cx="60" cy="46"/>
        </a:xfrm>
      </xdr:grpSpPr>
      <xdr:sp macro="" textlink="">
        <xdr:nvSpPr>
          <xdr:cNvPr id="2433" name="Freeform 10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34" name="Line 10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435" name="Group 1005"/>
        <xdr:cNvGrpSpPr>
          <a:grpSpLocks/>
        </xdr:cNvGrpSpPr>
      </xdr:nvGrpSpPr>
      <xdr:grpSpPr bwMode="auto">
        <a:xfrm flipH="1">
          <a:off x="13639800" y="4815840"/>
          <a:ext cx="449580" cy="708660"/>
          <a:chOff x="256" y="29"/>
          <a:chExt cx="60" cy="46"/>
        </a:xfrm>
      </xdr:grpSpPr>
      <xdr:sp macro="" textlink="">
        <xdr:nvSpPr>
          <xdr:cNvPr id="2436" name="Freeform 10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37" name="Line 10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438" name="Group 1008"/>
        <xdr:cNvGrpSpPr>
          <a:grpSpLocks/>
        </xdr:cNvGrpSpPr>
      </xdr:nvGrpSpPr>
      <xdr:grpSpPr bwMode="auto">
        <a:xfrm flipH="1">
          <a:off x="13639800" y="4815840"/>
          <a:ext cx="449580" cy="708660"/>
          <a:chOff x="256" y="29"/>
          <a:chExt cx="60" cy="46"/>
        </a:xfrm>
      </xdr:grpSpPr>
      <xdr:sp macro="" textlink="">
        <xdr:nvSpPr>
          <xdr:cNvPr id="2439" name="Freeform 10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0" name="Line 10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441" name="Group 1011"/>
        <xdr:cNvGrpSpPr>
          <a:grpSpLocks/>
        </xdr:cNvGrpSpPr>
      </xdr:nvGrpSpPr>
      <xdr:grpSpPr bwMode="auto">
        <a:xfrm flipH="1">
          <a:off x="13639800" y="3352800"/>
          <a:ext cx="449580" cy="708660"/>
          <a:chOff x="256" y="29"/>
          <a:chExt cx="60" cy="46"/>
        </a:xfrm>
      </xdr:grpSpPr>
      <xdr:sp macro="" textlink="">
        <xdr:nvSpPr>
          <xdr:cNvPr id="2442" name="Freeform 10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3" name="Line 10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444" name="Group 1014"/>
        <xdr:cNvGrpSpPr>
          <a:grpSpLocks/>
        </xdr:cNvGrpSpPr>
      </xdr:nvGrpSpPr>
      <xdr:grpSpPr bwMode="auto">
        <a:xfrm flipH="1">
          <a:off x="13639800" y="3352800"/>
          <a:ext cx="449580" cy="708660"/>
          <a:chOff x="256" y="29"/>
          <a:chExt cx="60" cy="46"/>
        </a:xfrm>
      </xdr:grpSpPr>
      <xdr:sp macro="" textlink="">
        <xdr:nvSpPr>
          <xdr:cNvPr id="2445" name="Freeform 10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6" name="Line 10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447" name="Group 1017"/>
        <xdr:cNvGrpSpPr>
          <a:grpSpLocks/>
        </xdr:cNvGrpSpPr>
      </xdr:nvGrpSpPr>
      <xdr:grpSpPr bwMode="auto">
        <a:xfrm flipH="1">
          <a:off x="13639800" y="1889760"/>
          <a:ext cx="449580" cy="708660"/>
          <a:chOff x="256" y="29"/>
          <a:chExt cx="60" cy="46"/>
        </a:xfrm>
      </xdr:grpSpPr>
      <xdr:sp macro="" textlink="">
        <xdr:nvSpPr>
          <xdr:cNvPr id="2448" name="Freeform 10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9" name="Line 10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450" name="Group 1020"/>
        <xdr:cNvGrpSpPr>
          <a:grpSpLocks/>
        </xdr:cNvGrpSpPr>
      </xdr:nvGrpSpPr>
      <xdr:grpSpPr bwMode="auto">
        <a:xfrm flipH="1">
          <a:off x="13639800" y="1889760"/>
          <a:ext cx="449580" cy="708660"/>
          <a:chOff x="256" y="29"/>
          <a:chExt cx="60" cy="46"/>
        </a:xfrm>
      </xdr:grpSpPr>
      <xdr:sp macro="" textlink="">
        <xdr:nvSpPr>
          <xdr:cNvPr id="2451" name="Freeform 10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52" name="Line 10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453" name="Group 1023"/>
        <xdr:cNvGrpSpPr>
          <a:grpSpLocks/>
        </xdr:cNvGrpSpPr>
      </xdr:nvGrpSpPr>
      <xdr:grpSpPr bwMode="auto">
        <a:xfrm>
          <a:off x="4038600" y="426720"/>
          <a:ext cx="449580" cy="708660"/>
          <a:chOff x="256" y="29"/>
          <a:chExt cx="60" cy="46"/>
        </a:xfrm>
      </xdr:grpSpPr>
      <xdr:sp macro="" textlink="">
        <xdr:nvSpPr>
          <xdr:cNvPr id="2454" name="Freeform 10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55" name="Line 10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456" name="Group 1026"/>
        <xdr:cNvGrpSpPr>
          <a:grpSpLocks/>
        </xdr:cNvGrpSpPr>
      </xdr:nvGrpSpPr>
      <xdr:grpSpPr bwMode="auto">
        <a:xfrm>
          <a:off x="4038600" y="1889760"/>
          <a:ext cx="449580" cy="708660"/>
          <a:chOff x="256" y="29"/>
          <a:chExt cx="60" cy="46"/>
        </a:xfrm>
      </xdr:grpSpPr>
      <xdr:sp macro="" textlink="">
        <xdr:nvSpPr>
          <xdr:cNvPr id="2457" name="Freeform 10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58" name="Line 10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459" name="Group 1029"/>
        <xdr:cNvGrpSpPr>
          <a:grpSpLocks/>
        </xdr:cNvGrpSpPr>
      </xdr:nvGrpSpPr>
      <xdr:grpSpPr bwMode="auto">
        <a:xfrm>
          <a:off x="4038600" y="3352800"/>
          <a:ext cx="449580" cy="708660"/>
          <a:chOff x="256" y="29"/>
          <a:chExt cx="60" cy="46"/>
        </a:xfrm>
      </xdr:grpSpPr>
      <xdr:sp macro="" textlink="">
        <xdr:nvSpPr>
          <xdr:cNvPr id="2460" name="Freeform 10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61" name="Line 10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462" name="Group 1032"/>
        <xdr:cNvGrpSpPr>
          <a:grpSpLocks/>
        </xdr:cNvGrpSpPr>
      </xdr:nvGrpSpPr>
      <xdr:grpSpPr bwMode="auto">
        <a:xfrm>
          <a:off x="4038600" y="4815840"/>
          <a:ext cx="449580" cy="708660"/>
          <a:chOff x="256" y="29"/>
          <a:chExt cx="60" cy="46"/>
        </a:xfrm>
      </xdr:grpSpPr>
      <xdr:sp macro="" textlink="">
        <xdr:nvSpPr>
          <xdr:cNvPr id="2463" name="Freeform 10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64" name="Line 10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465" name="Group 1035"/>
        <xdr:cNvGrpSpPr>
          <a:grpSpLocks/>
        </xdr:cNvGrpSpPr>
      </xdr:nvGrpSpPr>
      <xdr:grpSpPr bwMode="auto">
        <a:xfrm>
          <a:off x="5410200" y="777240"/>
          <a:ext cx="449580" cy="1455420"/>
          <a:chOff x="256" y="29"/>
          <a:chExt cx="60" cy="46"/>
        </a:xfrm>
      </xdr:grpSpPr>
      <xdr:sp macro="" textlink="">
        <xdr:nvSpPr>
          <xdr:cNvPr id="2466" name="Freeform 10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67" name="Line 10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468" name="Group 1038"/>
        <xdr:cNvGrpSpPr>
          <a:grpSpLocks/>
        </xdr:cNvGrpSpPr>
      </xdr:nvGrpSpPr>
      <xdr:grpSpPr bwMode="auto">
        <a:xfrm>
          <a:off x="5410200" y="3703320"/>
          <a:ext cx="449580" cy="1455420"/>
          <a:chOff x="256" y="29"/>
          <a:chExt cx="60" cy="46"/>
        </a:xfrm>
      </xdr:grpSpPr>
      <xdr:sp macro="" textlink="">
        <xdr:nvSpPr>
          <xdr:cNvPr id="2469" name="Freeform 10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0" name="Line 10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471" name="Group 1041"/>
        <xdr:cNvGrpSpPr>
          <a:grpSpLocks/>
        </xdr:cNvGrpSpPr>
      </xdr:nvGrpSpPr>
      <xdr:grpSpPr bwMode="auto">
        <a:xfrm>
          <a:off x="6781800" y="1508760"/>
          <a:ext cx="449580" cy="2918460"/>
          <a:chOff x="256" y="29"/>
          <a:chExt cx="60" cy="46"/>
        </a:xfrm>
      </xdr:grpSpPr>
      <xdr:sp macro="" textlink="">
        <xdr:nvSpPr>
          <xdr:cNvPr id="2472" name="Freeform 10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3" name="Line 10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474" name="Group 1044"/>
        <xdr:cNvGrpSpPr>
          <a:grpSpLocks/>
        </xdr:cNvGrpSpPr>
      </xdr:nvGrpSpPr>
      <xdr:grpSpPr bwMode="auto">
        <a:xfrm>
          <a:off x="4038600" y="6461760"/>
          <a:ext cx="449580" cy="708660"/>
          <a:chOff x="256" y="29"/>
          <a:chExt cx="60" cy="46"/>
        </a:xfrm>
      </xdr:grpSpPr>
      <xdr:sp macro="" textlink="">
        <xdr:nvSpPr>
          <xdr:cNvPr id="2475" name="Freeform 10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6" name="Line 10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477" name="Group 1047"/>
        <xdr:cNvGrpSpPr>
          <a:grpSpLocks/>
        </xdr:cNvGrpSpPr>
      </xdr:nvGrpSpPr>
      <xdr:grpSpPr bwMode="auto">
        <a:xfrm>
          <a:off x="4038600" y="7924800"/>
          <a:ext cx="449580" cy="708660"/>
          <a:chOff x="256" y="29"/>
          <a:chExt cx="60" cy="46"/>
        </a:xfrm>
      </xdr:grpSpPr>
      <xdr:sp macro="" textlink="">
        <xdr:nvSpPr>
          <xdr:cNvPr id="2478" name="Freeform 10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9" name="Line 10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480" name="Group 1050"/>
        <xdr:cNvGrpSpPr>
          <a:grpSpLocks/>
        </xdr:cNvGrpSpPr>
      </xdr:nvGrpSpPr>
      <xdr:grpSpPr bwMode="auto">
        <a:xfrm>
          <a:off x="4038600" y="9387840"/>
          <a:ext cx="449580" cy="708660"/>
          <a:chOff x="256" y="29"/>
          <a:chExt cx="60" cy="46"/>
        </a:xfrm>
      </xdr:grpSpPr>
      <xdr:sp macro="" textlink="">
        <xdr:nvSpPr>
          <xdr:cNvPr id="2481" name="Freeform 10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82" name="Line 10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483" name="Group 1053"/>
        <xdr:cNvGrpSpPr>
          <a:grpSpLocks/>
        </xdr:cNvGrpSpPr>
      </xdr:nvGrpSpPr>
      <xdr:grpSpPr bwMode="auto">
        <a:xfrm>
          <a:off x="4038600" y="10850880"/>
          <a:ext cx="449580" cy="708660"/>
          <a:chOff x="256" y="29"/>
          <a:chExt cx="60" cy="46"/>
        </a:xfrm>
      </xdr:grpSpPr>
      <xdr:sp macro="" textlink="">
        <xdr:nvSpPr>
          <xdr:cNvPr id="2484" name="Freeform 10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85" name="Line 10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486" name="Group 1056"/>
        <xdr:cNvGrpSpPr>
          <a:grpSpLocks/>
        </xdr:cNvGrpSpPr>
      </xdr:nvGrpSpPr>
      <xdr:grpSpPr bwMode="auto">
        <a:xfrm>
          <a:off x="5410200" y="6812280"/>
          <a:ext cx="449580" cy="1455420"/>
          <a:chOff x="256" y="29"/>
          <a:chExt cx="60" cy="46"/>
        </a:xfrm>
      </xdr:grpSpPr>
      <xdr:sp macro="" textlink="">
        <xdr:nvSpPr>
          <xdr:cNvPr id="2487" name="Freeform 10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88" name="Line 10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489" name="Group 1059"/>
        <xdr:cNvGrpSpPr>
          <a:grpSpLocks/>
        </xdr:cNvGrpSpPr>
      </xdr:nvGrpSpPr>
      <xdr:grpSpPr bwMode="auto">
        <a:xfrm>
          <a:off x="5410200" y="9738360"/>
          <a:ext cx="449580" cy="1455420"/>
          <a:chOff x="256" y="29"/>
          <a:chExt cx="60" cy="46"/>
        </a:xfrm>
      </xdr:grpSpPr>
      <xdr:sp macro="" textlink="">
        <xdr:nvSpPr>
          <xdr:cNvPr id="2490" name="Freeform 10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91" name="Line 10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492" name="Group 1062"/>
        <xdr:cNvGrpSpPr>
          <a:grpSpLocks/>
        </xdr:cNvGrpSpPr>
      </xdr:nvGrpSpPr>
      <xdr:grpSpPr bwMode="auto">
        <a:xfrm>
          <a:off x="6781800" y="7543800"/>
          <a:ext cx="449580" cy="2918460"/>
          <a:chOff x="256" y="29"/>
          <a:chExt cx="60" cy="46"/>
        </a:xfrm>
      </xdr:grpSpPr>
      <xdr:sp macro="" textlink="">
        <xdr:nvSpPr>
          <xdr:cNvPr id="2493" name="Freeform 10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94" name="Line 10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495" name="Freeform 1065"/>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496" name="Line 106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497" name="Line 106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498" name="Line 106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499" name="Freeform 106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500" name="Line 107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501" name="Group 1071"/>
        <xdr:cNvGrpSpPr>
          <a:grpSpLocks/>
        </xdr:cNvGrpSpPr>
      </xdr:nvGrpSpPr>
      <xdr:grpSpPr bwMode="auto">
        <a:xfrm flipH="1">
          <a:off x="10896600" y="7543800"/>
          <a:ext cx="449580" cy="2918460"/>
          <a:chOff x="256" y="29"/>
          <a:chExt cx="60" cy="46"/>
        </a:xfrm>
      </xdr:grpSpPr>
      <xdr:sp macro="" textlink="">
        <xdr:nvSpPr>
          <xdr:cNvPr id="2502" name="Freeform 10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3" name="Line 10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504" name="Group 1074"/>
        <xdr:cNvGrpSpPr>
          <a:grpSpLocks/>
        </xdr:cNvGrpSpPr>
      </xdr:nvGrpSpPr>
      <xdr:grpSpPr bwMode="auto">
        <a:xfrm flipH="1">
          <a:off x="10896600" y="1508760"/>
          <a:ext cx="449580" cy="2918460"/>
          <a:chOff x="256" y="29"/>
          <a:chExt cx="60" cy="46"/>
        </a:xfrm>
      </xdr:grpSpPr>
      <xdr:sp macro="" textlink="">
        <xdr:nvSpPr>
          <xdr:cNvPr id="2505" name="Freeform 107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6" name="Line 10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507" name="Group 1077"/>
        <xdr:cNvGrpSpPr>
          <a:grpSpLocks/>
        </xdr:cNvGrpSpPr>
      </xdr:nvGrpSpPr>
      <xdr:grpSpPr bwMode="auto">
        <a:xfrm flipH="1">
          <a:off x="12268200" y="9738360"/>
          <a:ext cx="449580" cy="1455420"/>
          <a:chOff x="256" y="29"/>
          <a:chExt cx="60" cy="46"/>
        </a:xfrm>
      </xdr:grpSpPr>
      <xdr:sp macro="" textlink="">
        <xdr:nvSpPr>
          <xdr:cNvPr id="2508" name="Freeform 10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9" name="Line 10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510" name="Group 1080"/>
        <xdr:cNvGrpSpPr>
          <a:grpSpLocks/>
        </xdr:cNvGrpSpPr>
      </xdr:nvGrpSpPr>
      <xdr:grpSpPr bwMode="auto">
        <a:xfrm flipH="1">
          <a:off x="12268200" y="6812280"/>
          <a:ext cx="449580" cy="1455420"/>
          <a:chOff x="256" y="29"/>
          <a:chExt cx="60" cy="46"/>
        </a:xfrm>
      </xdr:grpSpPr>
      <xdr:sp macro="" textlink="">
        <xdr:nvSpPr>
          <xdr:cNvPr id="2511" name="Freeform 10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12" name="Line 10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513" name="Group 1083"/>
        <xdr:cNvGrpSpPr>
          <a:grpSpLocks/>
        </xdr:cNvGrpSpPr>
      </xdr:nvGrpSpPr>
      <xdr:grpSpPr bwMode="auto">
        <a:xfrm flipH="1">
          <a:off x="12268200" y="3703320"/>
          <a:ext cx="449580" cy="1455420"/>
          <a:chOff x="256" y="29"/>
          <a:chExt cx="60" cy="46"/>
        </a:xfrm>
      </xdr:grpSpPr>
      <xdr:sp macro="" textlink="">
        <xdr:nvSpPr>
          <xdr:cNvPr id="2514" name="Freeform 10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15" name="Line 10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516" name="Group 1086"/>
        <xdr:cNvGrpSpPr>
          <a:grpSpLocks/>
        </xdr:cNvGrpSpPr>
      </xdr:nvGrpSpPr>
      <xdr:grpSpPr bwMode="auto">
        <a:xfrm flipH="1">
          <a:off x="12268200" y="777240"/>
          <a:ext cx="449580" cy="1455420"/>
          <a:chOff x="256" y="29"/>
          <a:chExt cx="60" cy="46"/>
        </a:xfrm>
      </xdr:grpSpPr>
      <xdr:sp macro="" textlink="">
        <xdr:nvSpPr>
          <xdr:cNvPr id="2517" name="Freeform 10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18" name="Line 10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519" name="Group 1089"/>
        <xdr:cNvGrpSpPr>
          <a:grpSpLocks/>
        </xdr:cNvGrpSpPr>
      </xdr:nvGrpSpPr>
      <xdr:grpSpPr bwMode="auto">
        <a:xfrm flipH="1">
          <a:off x="13639800" y="10850880"/>
          <a:ext cx="449580" cy="708660"/>
          <a:chOff x="256" y="29"/>
          <a:chExt cx="60" cy="46"/>
        </a:xfrm>
      </xdr:grpSpPr>
      <xdr:sp macro="" textlink="">
        <xdr:nvSpPr>
          <xdr:cNvPr id="2520" name="Freeform 10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21" name="Line 10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522" name="Group 1092"/>
        <xdr:cNvGrpSpPr>
          <a:grpSpLocks/>
        </xdr:cNvGrpSpPr>
      </xdr:nvGrpSpPr>
      <xdr:grpSpPr bwMode="auto">
        <a:xfrm flipH="1">
          <a:off x="13639800" y="9387840"/>
          <a:ext cx="449580" cy="708660"/>
          <a:chOff x="256" y="29"/>
          <a:chExt cx="60" cy="46"/>
        </a:xfrm>
      </xdr:grpSpPr>
      <xdr:sp macro="" textlink="">
        <xdr:nvSpPr>
          <xdr:cNvPr id="2523" name="Freeform 10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24" name="Line 10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525" name="Group 1095"/>
        <xdr:cNvGrpSpPr>
          <a:grpSpLocks/>
        </xdr:cNvGrpSpPr>
      </xdr:nvGrpSpPr>
      <xdr:grpSpPr bwMode="auto">
        <a:xfrm flipH="1">
          <a:off x="13639800" y="7924800"/>
          <a:ext cx="449580" cy="708660"/>
          <a:chOff x="256" y="29"/>
          <a:chExt cx="60" cy="46"/>
        </a:xfrm>
      </xdr:grpSpPr>
      <xdr:sp macro="" textlink="">
        <xdr:nvSpPr>
          <xdr:cNvPr id="2526" name="Freeform 10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27" name="Line 10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528" name="Group 1098"/>
        <xdr:cNvGrpSpPr>
          <a:grpSpLocks/>
        </xdr:cNvGrpSpPr>
      </xdr:nvGrpSpPr>
      <xdr:grpSpPr bwMode="auto">
        <a:xfrm flipH="1">
          <a:off x="13639800" y="6461760"/>
          <a:ext cx="449580" cy="708660"/>
          <a:chOff x="256" y="29"/>
          <a:chExt cx="60" cy="46"/>
        </a:xfrm>
      </xdr:grpSpPr>
      <xdr:sp macro="" textlink="">
        <xdr:nvSpPr>
          <xdr:cNvPr id="2529" name="Freeform 10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0" name="Line 11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531" name="Group 1101"/>
        <xdr:cNvGrpSpPr>
          <a:grpSpLocks/>
        </xdr:cNvGrpSpPr>
      </xdr:nvGrpSpPr>
      <xdr:grpSpPr bwMode="auto">
        <a:xfrm flipH="1">
          <a:off x="13639800" y="4815840"/>
          <a:ext cx="449580" cy="708660"/>
          <a:chOff x="256" y="29"/>
          <a:chExt cx="60" cy="46"/>
        </a:xfrm>
      </xdr:grpSpPr>
      <xdr:sp macro="" textlink="">
        <xdr:nvSpPr>
          <xdr:cNvPr id="2532" name="Freeform 11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3" name="Line 11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534" name="Group 1104"/>
        <xdr:cNvGrpSpPr>
          <a:grpSpLocks/>
        </xdr:cNvGrpSpPr>
      </xdr:nvGrpSpPr>
      <xdr:grpSpPr bwMode="auto">
        <a:xfrm flipH="1">
          <a:off x="13639800" y="3352800"/>
          <a:ext cx="449580" cy="708660"/>
          <a:chOff x="256" y="29"/>
          <a:chExt cx="60" cy="46"/>
        </a:xfrm>
      </xdr:grpSpPr>
      <xdr:sp macro="" textlink="">
        <xdr:nvSpPr>
          <xdr:cNvPr id="2535" name="Freeform 11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6" name="Line 11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537" name="Group 1107"/>
        <xdr:cNvGrpSpPr>
          <a:grpSpLocks/>
        </xdr:cNvGrpSpPr>
      </xdr:nvGrpSpPr>
      <xdr:grpSpPr bwMode="auto">
        <a:xfrm flipH="1">
          <a:off x="13639800" y="1889760"/>
          <a:ext cx="449580" cy="708660"/>
          <a:chOff x="256" y="29"/>
          <a:chExt cx="60" cy="46"/>
        </a:xfrm>
      </xdr:grpSpPr>
      <xdr:sp macro="" textlink="">
        <xdr:nvSpPr>
          <xdr:cNvPr id="2538" name="Freeform 11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9" name="Line 11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540" name="Group 1110"/>
        <xdr:cNvGrpSpPr>
          <a:grpSpLocks/>
        </xdr:cNvGrpSpPr>
      </xdr:nvGrpSpPr>
      <xdr:grpSpPr bwMode="auto">
        <a:xfrm flipH="1">
          <a:off x="13639800" y="426720"/>
          <a:ext cx="449580" cy="708660"/>
          <a:chOff x="256" y="29"/>
          <a:chExt cx="60" cy="46"/>
        </a:xfrm>
      </xdr:grpSpPr>
      <xdr:sp macro="" textlink="">
        <xdr:nvSpPr>
          <xdr:cNvPr id="2541" name="Freeform 11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42" name="Line 11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543" name="Group 1113"/>
        <xdr:cNvGrpSpPr>
          <a:grpSpLocks/>
        </xdr:cNvGrpSpPr>
      </xdr:nvGrpSpPr>
      <xdr:grpSpPr bwMode="auto">
        <a:xfrm flipH="1">
          <a:off x="13639800" y="6461760"/>
          <a:ext cx="449580" cy="708660"/>
          <a:chOff x="256" y="29"/>
          <a:chExt cx="60" cy="46"/>
        </a:xfrm>
      </xdr:grpSpPr>
      <xdr:sp macro="" textlink="">
        <xdr:nvSpPr>
          <xdr:cNvPr id="2544" name="Freeform 11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45" name="Line 11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546" name="Group 1116"/>
        <xdr:cNvGrpSpPr>
          <a:grpSpLocks/>
        </xdr:cNvGrpSpPr>
      </xdr:nvGrpSpPr>
      <xdr:grpSpPr bwMode="auto">
        <a:xfrm flipH="1">
          <a:off x="13639800" y="4815840"/>
          <a:ext cx="449580" cy="708660"/>
          <a:chOff x="256" y="29"/>
          <a:chExt cx="60" cy="46"/>
        </a:xfrm>
      </xdr:grpSpPr>
      <xdr:sp macro="" textlink="">
        <xdr:nvSpPr>
          <xdr:cNvPr id="2547" name="Freeform 111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48" name="Line 11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549" name="Group 1119"/>
        <xdr:cNvGrpSpPr>
          <a:grpSpLocks/>
        </xdr:cNvGrpSpPr>
      </xdr:nvGrpSpPr>
      <xdr:grpSpPr bwMode="auto">
        <a:xfrm flipH="1">
          <a:off x="13639800" y="4815840"/>
          <a:ext cx="449580" cy="708660"/>
          <a:chOff x="256" y="29"/>
          <a:chExt cx="60" cy="46"/>
        </a:xfrm>
      </xdr:grpSpPr>
      <xdr:sp macro="" textlink="">
        <xdr:nvSpPr>
          <xdr:cNvPr id="2550" name="Freeform 11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51" name="Line 11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552" name="Group 1122"/>
        <xdr:cNvGrpSpPr>
          <a:grpSpLocks/>
        </xdr:cNvGrpSpPr>
      </xdr:nvGrpSpPr>
      <xdr:grpSpPr bwMode="auto">
        <a:xfrm flipH="1">
          <a:off x="13639800" y="3352800"/>
          <a:ext cx="449580" cy="708660"/>
          <a:chOff x="256" y="29"/>
          <a:chExt cx="60" cy="46"/>
        </a:xfrm>
      </xdr:grpSpPr>
      <xdr:sp macro="" textlink="">
        <xdr:nvSpPr>
          <xdr:cNvPr id="2553" name="Freeform 11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54" name="Line 11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555" name="Group 1125"/>
        <xdr:cNvGrpSpPr>
          <a:grpSpLocks/>
        </xdr:cNvGrpSpPr>
      </xdr:nvGrpSpPr>
      <xdr:grpSpPr bwMode="auto">
        <a:xfrm flipH="1">
          <a:off x="13639800" y="3352800"/>
          <a:ext cx="449580" cy="708660"/>
          <a:chOff x="256" y="29"/>
          <a:chExt cx="60" cy="46"/>
        </a:xfrm>
      </xdr:grpSpPr>
      <xdr:sp macro="" textlink="">
        <xdr:nvSpPr>
          <xdr:cNvPr id="2556" name="Freeform 11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57" name="Line 11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558" name="Group 1128"/>
        <xdr:cNvGrpSpPr>
          <a:grpSpLocks/>
        </xdr:cNvGrpSpPr>
      </xdr:nvGrpSpPr>
      <xdr:grpSpPr bwMode="auto">
        <a:xfrm flipH="1">
          <a:off x="13639800" y="1889760"/>
          <a:ext cx="449580" cy="708660"/>
          <a:chOff x="256" y="29"/>
          <a:chExt cx="60" cy="46"/>
        </a:xfrm>
      </xdr:grpSpPr>
      <xdr:sp macro="" textlink="">
        <xdr:nvSpPr>
          <xdr:cNvPr id="2559" name="Freeform 11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0" name="Line 11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561" name="Group 1131"/>
        <xdr:cNvGrpSpPr>
          <a:grpSpLocks/>
        </xdr:cNvGrpSpPr>
      </xdr:nvGrpSpPr>
      <xdr:grpSpPr bwMode="auto">
        <a:xfrm flipH="1">
          <a:off x="13639800" y="1889760"/>
          <a:ext cx="449580" cy="708660"/>
          <a:chOff x="256" y="29"/>
          <a:chExt cx="60" cy="46"/>
        </a:xfrm>
      </xdr:grpSpPr>
      <xdr:sp macro="" textlink="">
        <xdr:nvSpPr>
          <xdr:cNvPr id="2562" name="Freeform 11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3" name="Line 11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564" name="Group 1134"/>
        <xdr:cNvGrpSpPr>
          <a:grpSpLocks/>
        </xdr:cNvGrpSpPr>
      </xdr:nvGrpSpPr>
      <xdr:grpSpPr bwMode="auto">
        <a:xfrm>
          <a:off x="4038600" y="426720"/>
          <a:ext cx="449580" cy="708660"/>
          <a:chOff x="256" y="29"/>
          <a:chExt cx="60" cy="46"/>
        </a:xfrm>
      </xdr:grpSpPr>
      <xdr:sp macro="" textlink="">
        <xdr:nvSpPr>
          <xdr:cNvPr id="2565" name="Freeform 11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6" name="Line 11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567" name="Group 1137"/>
        <xdr:cNvGrpSpPr>
          <a:grpSpLocks/>
        </xdr:cNvGrpSpPr>
      </xdr:nvGrpSpPr>
      <xdr:grpSpPr bwMode="auto">
        <a:xfrm>
          <a:off x="4038600" y="1889760"/>
          <a:ext cx="449580" cy="708660"/>
          <a:chOff x="256" y="29"/>
          <a:chExt cx="60" cy="46"/>
        </a:xfrm>
      </xdr:grpSpPr>
      <xdr:sp macro="" textlink="">
        <xdr:nvSpPr>
          <xdr:cNvPr id="2568" name="Freeform 11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9" name="Line 11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570" name="Group 1140"/>
        <xdr:cNvGrpSpPr>
          <a:grpSpLocks/>
        </xdr:cNvGrpSpPr>
      </xdr:nvGrpSpPr>
      <xdr:grpSpPr bwMode="auto">
        <a:xfrm>
          <a:off x="4038600" y="3352800"/>
          <a:ext cx="449580" cy="708660"/>
          <a:chOff x="256" y="29"/>
          <a:chExt cx="60" cy="46"/>
        </a:xfrm>
      </xdr:grpSpPr>
      <xdr:sp macro="" textlink="">
        <xdr:nvSpPr>
          <xdr:cNvPr id="2571" name="Freeform 11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72" name="Line 11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573" name="Group 1143"/>
        <xdr:cNvGrpSpPr>
          <a:grpSpLocks/>
        </xdr:cNvGrpSpPr>
      </xdr:nvGrpSpPr>
      <xdr:grpSpPr bwMode="auto">
        <a:xfrm>
          <a:off x="4038600" y="4815840"/>
          <a:ext cx="449580" cy="708660"/>
          <a:chOff x="256" y="29"/>
          <a:chExt cx="60" cy="46"/>
        </a:xfrm>
      </xdr:grpSpPr>
      <xdr:sp macro="" textlink="">
        <xdr:nvSpPr>
          <xdr:cNvPr id="2574" name="Freeform 11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75" name="Line 11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576" name="Group 1146"/>
        <xdr:cNvGrpSpPr>
          <a:grpSpLocks/>
        </xdr:cNvGrpSpPr>
      </xdr:nvGrpSpPr>
      <xdr:grpSpPr bwMode="auto">
        <a:xfrm>
          <a:off x="5410200" y="777240"/>
          <a:ext cx="449580" cy="1455420"/>
          <a:chOff x="256" y="29"/>
          <a:chExt cx="60" cy="46"/>
        </a:xfrm>
      </xdr:grpSpPr>
      <xdr:sp macro="" textlink="">
        <xdr:nvSpPr>
          <xdr:cNvPr id="2577" name="Freeform 11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78" name="Line 11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579" name="Group 1149"/>
        <xdr:cNvGrpSpPr>
          <a:grpSpLocks/>
        </xdr:cNvGrpSpPr>
      </xdr:nvGrpSpPr>
      <xdr:grpSpPr bwMode="auto">
        <a:xfrm>
          <a:off x="5410200" y="3703320"/>
          <a:ext cx="449580" cy="1455420"/>
          <a:chOff x="256" y="29"/>
          <a:chExt cx="60" cy="46"/>
        </a:xfrm>
      </xdr:grpSpPr>
      <xdr:sp macro="" textlink="">
        <xdr:nvSpPr>
          <xdr:cNvPr id="2580" name="Freeform 11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81" name="Line 11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582" name="Group 1152"/>
        <xdr:cNvGrpSpPr>
          <a:grpSpLocks/>
        </xdr:cNvGrpSpPr>
      </xdr:nvGrpSpPr>
      <xdr:grpSpPr bwMode="auto">
        <a:xfrm>
          <a:off x="6781800" y="1508760"/>
          <a:ext cx="449580" cy="2918460"/>
          <a:chOff x="256" y="29"/>
          <a:chExt cx="60" cy="46"/>
        </a:xfrm>
      </xdr:grpSpPr>
      <xdr:sp macro="" textlink="">
        <xdr:nvSpPr>
          <xdr:cNvPr id="2583" name="Freeform 11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84" name="Line 11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585" name="Group 1155"/>
        <xdr:cNvGrpSpPr>
          <a:grpSpLocks/>
        </xdr:cNvGrpSpPr>
      </xdr:nvGrpSpPr>
      <xdr:grpSpPr bwMode="auto">
        <a:xfrm>
          <a:off x="4038600" y="6461760"/>
          <a:ext cx="449580" cy="708660"/>
          <a:chOff x="256" y="29"/>
          <a:chExt cx="60" cy="46"/>
        </a:xfrm>
      </xdr:grpSpPr>
      <xdr:sp macro="" textlink="">
        <xdr:nvSpPr>
          <xdr:cNvPr id="2586" name="Freeform 11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87" name="Line 11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588" name="Group 1158"/>
        <xdr:cNvGrpSpPr>
          <a:grpSpLocks/>
        </xdr:cNvGrpSpPr>
      </xdr:nvGrpSpPr>
      <xdr:grpSpPr bwMode="auto">
        <a:xfrm>
          <a:off x="4038600" y="7924800"/>
          <a:ext cx="449580" cy="708660"/>
          <a:chOff x="256" y="29"/>
          <a:chExt cx="60" cy="46"/>
        </a:xfrm>
      </xdr:grpSpPr>
      <xdr:sp macro="" textlink="">
        <xdr:nvSpPr>
          <xdr:cNvPr id="2589" name="Freeform 115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0" name="Line 11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591" name="Group 1161"/>
        <xdr:cNvGrpSpPr>
          <a:grpSpLocks/>
        </xdr:cNvGrpSpPr>
      </xdr:nvGrpSpPr>
      <xdr:grpSpPr bwMode="auto">
        <a:xfrm>
          <a:off x="4038600" y="9387840"/>
          <a:ext cx="449580" cy="708660"/>
          <a:chOff x="256" y="29"/>
          <a:chExt cx="60" cy="46"/>
        </a:xfrm>
      </xdr:grpSpPr>
      <xdr:sp macro="" textlink="">
        <xdr:nvSpPr>
          <xdr:cNvPr id="2592" name="Freeform 116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3" name="Line 11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594" name="Group 1164"/>
        <xdr:cNvGrpSpPr>
          <a:grpSpLocks/>
        </xdr:cNvGrpSpPr>
      </xdr:nvGrpSpPr>
      <xdr:grpSpPr bwMode="auto">
        <a:xfrm>
          <a:off x="4038600" y="10850880"/>
          <a:ext cx="449580" cy="708660"/>
          <a:chOff x="256" y="29"/>
          <a:chExt cx="60" cy="46"/>
        </a:xfrm>
      </xdr:grpSpPr>
      <xdr:sp macro="" textlink="">
        <xdr:nvSpPr>
          <xdr:cNvPr id="2595" name="Freeform 11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6" name="Line 11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597" name="Group 1167"/>
        <xdr:cNvGrpSpPr>
          <a:grpSpLocks/>
        </xdr:cNvGrpSpPr>
      </xdr:nvGrpSpPr>
      <xdr:grpSpPr bwMode="auto">
        <a:xfrm>
          <a:off x="5410200" y="6812280"/>
          <a:ext cx="449580" cy="1455420"/>
          <a:chOff x="256" y="29"/>
          <a:chExt cx="60" cy="46"/>
        </a:xfrm>
      </xdr:grpSpPr>
      <xdr:sp macro="" textlink="">
        <xdr:nvSpPr>
          <xdr:cNvPr id="2598" name="Freeform 116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9" name="Line 11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600" name="Group 1170"/>
        <xdr:cNvGrpSpPr>
          <a:grpSpLocks/>
        </xdr:cNvGrpSpPr>
      </xdr:nvGrpSpPr>
      <xdr:grpSpPr bwMode="auto">
        <a:xfrm>
          <a:off x="5410200" y="9738360"/>
          <a:ext cx="449580" cy="1455420"/>
          <a:chOff x="256" y="29"/>
          <a:chExt cx="60" cy="46"/>
        </a:xfrm>
      </xdr:grpSpPr>
      <xdr:sp macro="" textlink="">
        <xdr:nvSpPr>
          <xdr:cNvPr id="2601" name="Freeform 117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02" name="Line 11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603" name="Group 1173"/>
        <xdr:cNvGrpSpPr>
          <a:grpSpLocks/>
        </xdr:cNvGrpSpPr>
      </xdr:nvGrpSpPr>
      <xdr:grpSpPr bwMode="auto">
        <a:xfrm>
          <a:off x="6781800" y="7543800"/>
          <a:ext cx="449580" cy="2918460"/>
          <a:chOff x="256" y="29"/>
          <a:chExt cx="60" cy="46"/>
        </a:xfrm>
      </xdr:grpSpPr>
      <xdr:sp macro="" textlink="">
        <xdr:nvSpPr>
          <xdr:cNvPr id="2604" name="Freeform 11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05" name="Line 11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606" name="Freeform 1176"/>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607" name="Line 117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608" name="Line 117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609" name="Line 117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610" name="Freeform 1180"/>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611" name="Line 118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612" name="Group 1182"/>
        <xdr:cNvGrpSpPr>
          <a:grpSpLocks/>
        </xdr:cNvGrpSpPr>
      </xdr:nvGrpSpPr>
      <xdr:grpSpPr bwMode="auto">
        <a:xfrm flipH="1">
          <a:off x="10896600" y="7543800"/>
          <a:ext cx="449580" cy="2918460"/>
          <a:chOff x="256" y="29"/>
          <a:chExt cx="60" cy="46"/>
        </a:xfrm>
      </xdr:grpSpPr>
      <xdr:sp macro="" textlink="">
        <xdr:nvSpPr>
          <xdr:cNvPr id="2613" name="Freeform 11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14" name="Line 11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615" name="Group 1185"/>
        <xdr:cNvGrpSpPr>
          <a:grpSpLocks/>
        </xdr:cNvGrpSpPr>
      </xdr:nvGrpSpPr>
      <xdr:grpSpPr bwMode="auto">
        <a:xfrm flipH="1">
          <a:off x="10896600" y="1508760"/>
          <a:ext cx="449580" cy="2918460"/>
          <a:chOff x="256" y="29"/>
          <a:chExt cx="60" cy="46"/>
        </a:xfrm>
      </xdr:grpSpPr>
      <xdr:sp macro="" textlink="">
        <xdr:nvSpPr>
          <xdr:cNvPr id="2616" name="Freeform 11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17" name="Line 11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618" name="Group 1188"/>
        <xdr:cNvGrpSpPr>
          <a:grpSpLocks/>
        </xdr:cNvGrpSpPr>
      </xdr:nvGrpSpPr>
      <xdr:grpSpPr bwMode="auto">
        <a:xfrm flipH="1">
          <a:off x="12268200" y="9738360"/>
          <a:ext cx="449580" cy="1455420"/>
          <a:chOff x="256" y="29"/>
          <a:chExt cx="60" cy="46"/>
        </a:xfrm>
      </xdr:grpSpPr>
      <xdr:sp macro="" textlink="">
        <xdr:nvSpPr>
          <xdr:cNvPr id="2619" name="Freeform 11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0" name="Line 11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621" name="Group 1191"/>
        <xdr:cNvGrpSpPr>
          <a:grpSpLocks/>
        </xdr:cNvGrpSpPr>
      </xdr:nvGrpSpPr>
      <xdr:grpSpPr bwMode="auto">
        <a:xfrm flipH="1">
          <a:off x="12268200" y="6812280"/>
          <a:ext cx="449580" cy="1455420"/>
          <a:chOff x="256" y="29"/>
          <a:chExt cx="60" cy="46"/>
        </a:xfrm>
      </xdr:grpSpPr>
      <xdr:sp macro="" textlink="">
        <xdr:nvSpPr>
          <xdr:cNvPr id="2622" name="Freeform 11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3" name="Line 11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624" name="Group 1194"/>
        <xdr:cNvGrpSpPr>
          <a:grpSpLocks/>
        </xdr:cNvGrpSpPr>
      </xdr:nvGrpSpPr>
      <xdr:grpSpPr bwMode="auto">
        <a:xfrm flipH="1">
          <a:off x="12268200" y="3703320"/>
          <a:ext cx="449580" cy="1455420"/>
          <a:chOff x="256" y="29"/>
          <a:chExt cx="60" cy="46"/>
        </a:xfrm>
      </xdr:grpSpPr>
      <xdr:sp macro="" textlink="">
        <xdr:nvSpPr>
          <xdr:cNvPr id="2625" name="Freeform 11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6" name="Line 11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627" name="Group 1197"/>
        <xdr:cNvGrpSpPr>
          <a:grpSpLocks/>
        </xdr:cNvGrpSpPr>
      </xdr:nvGrpSpPr>
      <xdr:grpSpPr bwMode="auto">
        <a:xfrm flipH="1">
          <a:off x="12268200" y="777240"/>
          <a:ext cx="449580" cy="1455420"/>
          <a:chOff x="256" y="29"/>
          <a:chExt cx="60" cy="46"/>
        </a:xfrm>
      </xdr:grpSpPr>
      <xdr:sp macro="" textlink="">
        <xdr:nvSpPr>
          <xdr:cNvPr id="2628" name="Freeform 11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9" name="Line 11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630" name="Group 1200"/>
        <xdr:cNvGrpSpPr>
          <a:grpSpLocks/>
        </xdr:cNvGrpSpPr>
      </xdr:nvGrpSpPr>
      <xdr:grpSpPr bwMode="auto">
        <a:xfrm flipH="1">
          <a:off x="13639800" y="10850880"/>
          <a:ext cx="449580" cy="708660"/>
          <a:chOff x="256" y="29"/>
          <a:chExt cx="60" cy="46"/>
        </a:xfrm>
      </xdr:grpSpPr>
      <xdr:sp macro="" textlink="">
        <xdr:nvSpPr>
          <xdr:cNvPr id="2631" name="Freeform 120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32" name="Line 12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633" name="Group 1203"/>
        <xdr:cNvGrpSpPr>
          <a:grpSpLocks/>
        </xdr:cNvGrpSpPr>
      </xdr:nvGrpSpPr>
      <xdr:grpSpPr bwMode="auto">
        <a:xfrm flipH="1">
          <a:off x="13639800" y="9387840"/>
          <a:ext cx="449580" cy="708660"/>
          <a:chOff x="256" y="29"/>
          <a:chExt cx="60" cy="46"/>
        </a:xfrm>
      </xdr:grpSpPr>
      <xdr:sp macro="" textlink="">
        <xdr:nvSpPr>
          <xdr:cNvPr id="2634" name="Freeform 120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35" name="Line 12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636" name="Group 1206"/>
        <xdr:cNvGrpSpPr>
          <a:grpSpLocks/>
        </xdr:cNvGrpSpPr>
      </xdr:nvGrpSpPr>
      <xdr:grpSpPr bwMode="auto">
        <a:xfrm flipH="1">
          <a:off x="13639800" y="7924800"/>
          <a:ext cx="449580" cy="708660"/>
          <a:chOff x="256" y="29"/>
          <a:chExt cx="60" cy="46"/>
        </a:xfrm>
      </xdr:grpSpPr>
      <xdr:sp macro="" textlink="">
        <xdr:nvSpPr>
          <xdr:cNvPr id="2637" name="Freeform 12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38" name="Line 12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639" name="Group 1209"/>
        <xdr:cNvGrpSpPr>
          <a:grpSpLocks/>
        </xdr:cNvGrpSpPr>
      </xdr:nvGrpSpPr>
      <xdr:grpSpPr bwMode="auto">
        <a:xfrm flipH="1">
          <a:off x="13639800" y="6461760"/>
          <a:ext cx="449580" cy="708660"/>
          <a:chOff x="256" y="29"/>
          <a:chExt cx="60" cy="46"/>
        </a:xfrm>
      </xdr:grpSpPr>
      <xdr:sp macro="" textlink="">
        <xdr:nvSpPr>
          <xdr:cNvPr id="2640" name="Freeform 12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41" name="Line 12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642" name="Group 1212"/>
        <xdr:cNvGrpSpPr>
          <a:grpSpLocks/>
        </xdr:cNvGrpSpPr>
      </xdr:nvGrpSpPr>
      <xdr:grpSpPr bwMode="auto">
        <a:xfrm flipH="1">
          <a:off x="13639800" y="4815840"/>
          <a:ext cx="449580" cy="708660"/>
          <a:chOff x="256" y="29"/>
          <a:chExt cx="60" cy="46"/>
        </a:xfrm>
      </xdr:grpSpPr>
      <xdr:sp macro="" textlink="">
        <xdr:nvSpPr>
          <xdr:cNvPr id="2643" name="Freeform 12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44" name="Line 12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645" name="Group 1215"/>
        <xdr:cNvGrpSpPr>
          <a:grpSpLocks/>
        </xdr:cNvGrpSpPr>
      </xdr:nvGrpSpPr>
      <xdr:grpSpPr bwMode="auto">
        <a:xfrm flipH="1">
          <a:off x="13639800" y="3352800"/>
          <a:ext cx="449580" cy="708660"/>
          <a:chOff x="256" y="29"/>
          <a:chExt cx="60" cy="46"/>
        </a:xfrm>
      </xdr:grpSpPr>
      <xdr:sp macro="" textlink="">
        <xdr:nvSpPr>
          <xdr:cNvPr id="2646" name="Freeform 12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47" name="Line 12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648" name="Group 1218"/>
        <xdr:cNvGrpSpPr>
          <a:grpSpLocks/>
        </xdr:cNvGrpSpPr>
      </xdr:nvGrpSpPr>
      <xdr:grpSpPr bwMode="auto">
        <a:xfrm flipH="1">
          <a:off x="13639800" y="1889760"/>
          <a:ext cx="449580" cy="708660"/>
          <a:chOff x="256" y="29"/>
          <a:chExt cx="60" cy="46"/>
        </a:xfrm>
      </xdr:grpSpPr>
      <xdr:sp macro="" textlink="">
        <xdr:nvSpPr>
          <xdr:cNvPr id="2649" name="Freeform 12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0" name="Line 12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651" name="Group 1221"/>
        <xdr:cNvGrpSpPr>
          <a:grpSpLocks/>
        </xdr:cNvGrpSpPr>
      </xdr:nvGrpSpPr>
      <xdr:grpSpPr bwMode="auto">
        <a:xfrm flipH="1">
          <a:off x="13639800" y="426720"/>
          <a:ext cx="449580" cy="708660"/>
          <a:chOff x="256" y="29"/>
          <a:chExt cx="60" cy="46"/>
        </a:xfrm>
      </xdr:grpSpPr>
      <xdr:sp macro="" textlink="">
        <xdr:nvSpPr>
          <xdr:cNvPr id="2652" name="Freeform 12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3" name="Line 12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654" name="Group 1224"/>
        <xdr:cNvGrpSpPr>
          <a:grpSpLocks/>
        </xdr:cNvGrpSpPr>
      </xdr:nvGrpSpPr>
      <xdr:grpSpPr bwMode="auto">
        <a:xfrm flipH="1">
          <a:off x="13639800" y="6461760"/>
          <a:ext cx="449580" cy="708660"/>
          <a:chOff x="256" y="29"/>
          <a:chExt cx="60" cy="46"/>
        </a:xfrm>
      </xdr:grpSpPr>
      <xdr:sp macro="" textlink="">
        <xdr:nvSpPr>
          <xdr:cNvPr id="2655" name="Freeform 12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6" name="Line 12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657" name="Group 1227"/>
        <xdr:cNvGrpSpPr>
          <a:grpSpLocks/>
        </xdr:cNvGrpSpPr>
      </xdr:nvGrpSpPr>
      <xdr:grpSpPr bwMode="auto">
        <a:xfrm flipH="1">
          <a:off x="13639800" y="4815840"/>
          <a:ext cx="449580" cy="708660"/>
          <a:chOff x="256" y="29"/>
          <a:chExt cx="60" cy="46"/>
        </a:xfrm>
      </xdr:grpSpPr>
      <xdr:sp macro="" textlink="">
        <xdr:nvSpPr>
          <xdr:cNvPr id="2658" name="Freeform 12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9" name="Line 12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660" name="Group 1230"/>
        <xdr:cNvGrpSpPr>
          <a:grpSpLocks/>
        </xdr:cNvGrpSpPr>
      </xdr:nvGrpSpPr>
      <xdr:grpSpPr bwMode="auto">
        <a:xfrm flipH="1">
          <a:off x="13639800" y="4815840"/>
          <a:ext cx="449580" cy="708660"/>
          <a:chOff x="256" y="29"/>
          <a:chExt cx="60" cy="46"/>
        </a:xfrm>
      </xdr:grpSpPr>
      <xdr:sp macro="" textlink="">
        <xdr:nvSpPr>
          <xdr:cNvPr id="2661" name="Freeform 12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62" name="Line 12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663" name="Group 1233"/>
        <xdr:cNvGrpSpPr>
          <a:grpSpLocks/>
        </xdr:cNvGrpSpPr>
      </xdr:nvGrpSpPr>
      <xdr:grpSpPr bwMode="auto">
        <a:xfrm flipH="1">
          <a:off x="13639800" y="3352800"/>
          <a:ext cx="449580" cy="708660"/>
          <a:chOff x="256" y="29"/>
          <a:chExt cx="60" cy="46"/>
        </a:xfrm>
      </xdr:grpSpPr>
      <xdr:sp macro="" textlink="">
        <xdr:nvSpPr>
          <xdr:cNvPr id="2664" name="Freeform 12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65" name="Line 12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666" name="Group 1236"/>
        <xdr:cNvGrpSpPr>
          <a:grpSpLocks/>
        </xdr:cNvGrpSpPr>
      </xdr:nvGrpSpPr>
      <xdr:grpSpPr bwMode="auto">
        <a:xfrm flipH="1">
          <a:off x="13639800" y="3352800"/>
          <a:ext cx="449580" cy="708660"/>
          <a:chOff x="256" y="29"/>
          <a:chExt cx="60" cy="46"/>
        </a:xfrm>
      </xdr:grpSpPr>
      <xdr:sp macro="" textlink="">
        <xdr:nvSpPr>
          <xdr:cNvPr id="2667" name="Freeform 12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68" name="Line 12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669" name="Group 1239"/>
        <xdr:cNvGrpSpPr>
          <a:grpSpLocks/>
        </xdr:cNvGrpSpPr>
      </xdr:nvGrpSpPr>
      <xdr:grpSpPr bwMode="auto">
        <a:xfrm flipH="1">
          <a:off x="13639800" y="1889760"/>
          <a:ext cx="449580" cy="708660"/>
          <a:chOff x="256" y="29"/>
          <a:chExt cx="60" cy="46"/>
        </a:xfrm>
      </xdr:grpSpPr>
      <xdr:sp macro="" textlink="">
        <xdr:nvSpPr>
          <xdr:cNvPr id="2670" name="Freeform 12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71" name="Line 12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672" name="Group 1242"/>
        <xdr:cNvGrpSpPr>
          <a:grpSpLocks/>
        </xdr:cNvGrpSpPr>
      </xdr:nvGrpSpPr>
      <xdr:grpSpPr bwMode="auto">
        <a:xfrm flipH="1">
          <a:off x="13639800" y="1889760"/>
          <a:ext cx="449580" cy="708660"/>
          <a:chOff x="256" y="29"/>
          <a:chExt cx="60" cy="46"/>
        </a:xfrm>
      </xdr:grpSpPr>
      <xdr:sp macro="" textlink="">
        <xdr:nvSpPr>
          <xdr:cNvPr id="2673" name="Freeform 12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74" name="Line 12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675" name="Group 1245"/>
        <xdr:cNvGrpSpPr>
          <a:grpSpLocks/>
        </xdr:cNvGrpSpPr>
      </xdr:nvGrpSpPr>
      <xdr:grpSpPr bwMode="auto">
        <a:xfrm>
          <a:off x="4038600" y="426720"/>
          <a:ext cx="449580" cy="708660"/>
          <a:chOff x="256" y="29"/>
          <a:chExt cx="60" cy="46"/>
        </a:xfrm>
      </xdr:grpSpPr>
      <xdr:sp macro="" textlink="">
        <xdr:nvSpPr>
          <xdr:cNvPr id="2676" name="Freeform 12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77" name="Line 12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678" name="Group 1248"/>
        <xdr:cNvGrpSpPr>
          <a:grpSpLocks/>
        </xdr:cNvGrpSpPr>
      </xdr:nvGrpSpPr>
      <xdr:grpSpPr bwMode="auto">
        <a:xfrm>
          <a:off x="4038600" y="1889760"/>
          <a:ext cx="449580" cy="708660"/>
          <a:chOff x="256" y="29"/>
          <a:chExt cx="60" cy="46"/>
        </a:xfrm>
      </xdr:grpSpPr>
      <xdr:sp macro="" textlink="">
        <xdr:nvSpPr>
          <xdr:cNvPr id="2679" name="Freeform 12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0" name="Line 12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681" name="Group 1251"/>
        <xdr:cNvGrpSpPr>
          <a:grpSpLocks/>
        </xdr:cNvGrpSpPr>
      </xdr:nvGrpSpPr>
      <xdr:grpSpPr bwMode="auto">
        <a:xfrm>
          <a:off x="4038600" y="3352800"/>
          <a:ext cx="449580" cy="708660"/>
          <a:chOff x="256" y="29"/>
          <a:chExt cx="60" cy="46"/>
        </a:xfrm>
      </xdr:grpSpPr>
      <xdr:sp macro="" textlink="">
        <xdr:nvSpPr>
          <xdr:cNvPr id="2682" name="Freeform 12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3" name="Line 12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684" name="Group 1254"/>
        <xdr:cNvGrpSpPr>
          <a:grpSpLocks/>
        </xdr:cNvGrpSpPr>
      </xdr:nvGrpSpPr>
      <xdr:grpSpPr bwMode="auto">
        <a:xfrm>
          <a:off x="4038600" y="4815840"/>
          <a:ext cx="449580" cy="708660"/>
          <a:chOff x="256" y="29"/>
          <a:chExt cx="60" cy="46"/>
        </a:xfrm>
      </xdr:grpSpPr>
      <xdr:sp macro="" textlink="">
        <xdr:nvSpPr>
          <xdr:cNvPr id="2685" name="Freeform 12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6" name="Line 12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687" name="Group 1257"/>
        <xdr:cNvGrpSpPr>
          <a:grpSpLocks/>
        </xdr:cNvGrpSpPr>
      </xdr:nvGrpSpPr>
      <xdr:grpSpPr bwMode="auto">
        <a:xfrm>
          <a:off x="5410200" y="777240"/>
          <a:ext cx="449580" cy="1455420"/>
          <a:chOff x="256" y="29"/>
          <a:chExt cx="60" cy="46"/>
        </a:xfrm>
      </xdr:grpSpPr>
      <xdr:sp macro="" textlink="">
        <xdr:nvSpPr>
          <xdr:cNvPr id="2688" name="Freeform 12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9" name="Line 12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690" name="Group 1260"/>
        <xdr:cNvGrpSpPr>
          <a:grpSpLocks/>
        </xdr:cNvGrpSpPr>
      </xdr:nvGrpSpPr>
      <xdr:grpSpPr bwMode="auto">
        <a:xfrm>
          <a:off x="5410200" y="3703320"/>
          <a:ext cx="449580" cy="1455420"/>
          <a:chOff x="256" y="29"/>
          <a:chExt cx="60" cy="46"/>
        </a:xfrm>
      </xdr:grpSpPr>
      <xdr:sp macro="" textlink="">
        <xdr:nvSpPr>
          <xdr:cNvPr id="2691" name="Freeform 12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92" name="Line 12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693" name="Group 1263"/>
        <xdr:cNvGrpSpPr>
          <a:grpSpLocks/>
        </xdr:cNvGrpSpPr>
      </xdr:nvGrpSpPr>
      <xdr:grpSpPr bwMode="auto">
        <a:xfrm>
          <a:off x="6781800" y="1508760"/>
          <a:ext cx="449580" cy="2918460"/>
          <a:chOff x="256" y="29"/>
          <a:chExt cx="60" cy="46"/>
        </a:xfrm>
      </xdr:grpSpPr>
      <xdr:sp macro="" textlink="">
        <xdr:nvSpPr>
          <xdr:cNvPr id="2694" name="Freeform 12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95" name="Line 12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696" name="Group 1266"/>
        <xdr:cNvGrpSpPr>
          <a:grpSpLocks/>
        </xdr:cNvGrpSpPr>
      </xdr:nvGrpSpPr>
      <xdr:grpSpPr bwMode="auto">
        <a:xfrm>
          <a:off x="4038600" y="6461760"/>
          <a:ext cx="449580" cy="708660"/>
          <a:chOff x="256" y="29"/>
          <a:chExt cx="60" cy="46"/>
        </a:xfrm>
      </xdr:grpSpPr>
      <xdr:sp macro="" textlink="">
        <xdr:nvSpPr>
          <xdr:cNvPr id="2697" name="Freeform 12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98" name="Line 12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699" name="Group 1269"/>
        <xdr:cNvGrpSpPr>
          <a:grpSpLocks/>
        </xdr:cNvGrpSpPr>
      </xdr:nvGrpSpPr>
      <xdr:grpSpPr bwMode="auto">
        <a:xfrm>
          <a:off x="4038600" y="7924800"/>
          <a:ext cx="449580" cy="708660"/>
          <a:chOff x="256" y="29"/>
          <a:chExt cx="60" cy="46"/>
        </a:xfrm>
      </xdr:grpSpPr>
      <xdr:sp macro="" textlink="">
        <xdr:nvSpPr>
          <xdr:cNvPr id="2700" name="Freeform 12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01" name="Line 12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702" name="Group 1272"/>
        <xdr:cNvGrpSpPr>
          <a:grpSpLocks/>
        </xdr:cNvGrpSpPr>
      </xdr:nvGrpSpPr>
      <xdr:grpSpPr bwMode="auto">
        <a:xfrm>
          <a:off x="4038600" y="9387840"/>
          <a:ext cx="449580" cy="708660"/>
          <a:chOff x="256" y="29"/>
          <a:chExt cx="60" cy="46"/>
        </a:xfrm>
      </xdr:grpSpPr>
      <xdr:sp macro="" textlink="">
        <xdr:nvSpPr>
          <xdr:cNvPr id="2703" name="Freeform 12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04" name="Line 12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705" name="Group 1275"/>
        <xdr:cNvGrpSpPr>
          <a:grpSpLocks/>
        </xdr:cNvGrpSpPr>
      </xdr:nvGrpSpPr>
      <xdr:grpSpPr bwMode="auto">
        <a:xfrm>
          <a:off x="4038600" y="10850880"/>
          <a:ext cx="449580" cy="708660"/>
          <a:chOff x="256" y="29"/>
          <a:chExt cx="60" cy="46"/>
        </a:xfrm>
      </xdr:grpSpPr>
      <xdr:sp macro="" textlink="">
        <xdr:nvSpPr>
          <xdr:cNvPr id="2706" name="Freeform 12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07" name="Line 12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708" name="Group 1278"/>
        <xdr:cNvGrpSpPr>
          <a:grpSpLocks/>
        </xdr:cNvGrpSpPr>
      </xdr:nvGrpSpPr>
      <xdr:grpSpPr bwMode="auto">
        <a:xfrm>
          <a:off x="5410200" y="6812280"/>
          <a:ext cx="449580" cy="1455420"/>
          <a:chOff x="256" y="29"/>
          <a:chExt cx="60" cy="46"/>
        </a:xfrm>
      </xdr:grpSpPr>
      <xdr:sp macro="" textlink="">
        <xdr:nvSpPr>
          <xdr:cNvPr id="2709" name="Freeform 127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0" name="Line 12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711" name="Group 1281"/>
        <xdr:cNvGrpSpPr>
          <a:grpSpLocks/>
        </xdr:cNvGrpSpPr>
      </xdr:nvGrpSpPr>
      <xdr:grpSpPr bwMode="auto">
        <a:xfrm>
          <a:off x="5410200" y="9738360"/>
          <a:ext cx="449580" cy="1455420"/>
          <a:chOff x="256" y="29"/>
          <a:chExt cx="60" cy="46"/>
        </a:xfrm>
      </xdr:grpSpPr>
      <xdr:sp macro="" textlink="">
        <xdr:nvSpPr>
          <xdr:cNvPr id="2712" name="Freeform 12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3" name="Line 12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714" name="Group 1284"/>
        <xdr:cNvGrpSpPr>
          <a:grpSpLocks/>
        </xdr:cNvGrpSpPr>
      </xdr:nvGrpSpPr>
      <xdr:grpSpPr bwMode="auto">
        <a:xfrm>
          <a:off x="6781800" y="7543800"/>
          <a:ext cx="449580" cy="2918460"/>
          <a:chOff x="256" y="29"/>
          <a:chExt cx="60" cy="46"/>
        </a:xfrm>
      </xdr:grpSpPr>
      <xdr:sp macro="" textlink="">
        <xdr:nvSpPr>
          <xdr:cNvPr id="2715" name="Freeform 12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6" name="Line 12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717" name="Freeform 128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718" name="Line 128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719" name="Line 128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720" name="Line 129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721" name="Freeform 129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722" name="Line 129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723" name="Group 1293"/>
        <xdr:cNvGrpSpPr>
          <a:grpSpLocks/>
        </xdr:cNvGrpSpPr>
      </xdr:nvGrpSpPr>
      <xdr:grpSpPr bwMode="auto">
        <a:xfrm flipH="1">
          <a:off x="10896600" y="7543800"/>
          <a:ext cx="449580" cy="2918460"/>
          <a:chOff x="256" y="29"/>
          <a:chExt cx="60" cy="46"/>
        </a:xfrm>
      </xdr:grpSpPr>
      <xdr:sp macro="" textlink="">
        <xdr:nvSpPr>
          <xdr:cNvPr id="2724" name="Freeform 12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25" name="Line 12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726" name="Group 1296"/>
        <xdr:cNvGrpSpPr>
          <a:grpSpLocks/>
        </xdr:cNvGrpSpPr>
      </xdr:nvGrpSpPr>
      <xdr:grpSpPr bwMode="auto">
        <a:xfrm flipH="1">
          <a:off x="10896600" y="1508760"/>
          <a:ext cx="449580" cy="2918460"/>
          <a:chOff x="256" y="29"/>
          <a:chExt cx="60" cy="46"/>
        </a:xfrm>
      </xdr:grpSpPr>
      <xdr:sp macro="" textlink="">
        <xdr:nvSpPr>
          <xdr:cNvPr id="2727" name="Freeform 12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28" name="Line 12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729" name="Group 1299"/>
        <xdr:cNvGrpSpPr>
          <a:grpSpLocks/>
        </xdr:cNvGrpSpPr>
      </xdr:nvGrpSpPr>
      <xdr:grpSpPr bwMode="auto">
        <a:xfrm flipH="1">
          <a:off x="12268200" y="9738360"/>
          <a:ext cx="449580" cy="1455420"/>
          <a:chOff x="256" y="29"/>
          <a:chExt cx="60" cy="46"/>
        </a:xfrm>
      </xdr:grpSpPr>
      <xdr:sp macro="" textlink="">
        <xdr:nvSpPr>
          <xdr:cNvPr id="2730" name="Freeform 13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31" name="Line 13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732" name="Group 1302"/>
        <xdr:cNvGrpSpPr>
          <a:grpSpLocks/>
        </xdr:cNvGrpSpPr>
      </xdr:nvGrpSpPr>
      <xdr:grpSpPr bwMode="auto">
        <a:xfrm flipH="1">
          <a:off x="12268200" y="6812280"/>
          <a:ext cx="449580" cy="1455420"/>
          <a:chOff x="256" y="29"/>
          <a:chExt cx="60" cy="46"/>
        </a:xfrm>
      </xdr:grpSpPr>
      <xdr:sp macro="" textlink="">
        <xdr:nvSpPr>
          <xdr:cNvPr id="2733" name="Freeform 13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34" name="Line 13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735" name="Group 1305"/>
        <xdr:cNvGrpSpPr>
          <a:grpSpLocks/>
        </xdr:cNvGrpSpPr>
      </xdr:nvGrpSpPr>
      <xdr:grpSpPr bwMode="auto">
        <a:xfrm flipH="1">
          <a:off x="12268200" y="3703320"/>
          <a:ext cx="449580" cy="1455420"/>
          <a:chOff x="256" y="29"/>
          <a:chExt cx="60" cy="46"/>
        </a:xfrm>
      </xdr:grpSpPr>
      <xdr:sp macro="" textlink="">
        <xdr:nvSpPr>
          <xdr:cNvPr id="2736" name="Freeform 13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37" name="Line 13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738" name="Group 1308"/>
        <xdr:cNvGrpSpPr>
          <a:grpSpLocks/>
        </xdr:cNvGrpSpPr>
      </xdr:nvGrpSpPr>
      <xdr:grpSpPr bwMode="auto">
        <a:xfrm flipH="1">
          <a:off x="12268200" y="777240"/>
          <a:ext cx="449580" cy="1455420"/>
          <a:chOff x="256" y="29"/>
          <a:chExt cx="60" cy="46"/>
        </a:xfrm>
      </xdr:grpSpPr>
      <xdr:sp macro="" textlink="">
        <xdr:nvSpPr>
          <xdr:cNvPr id="2739" name="Freeform 13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0" name="Line 13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741" name="Group 1311"/>
        <xdr:cNvGrpSpPr>
          <a:grpSpLocks/>
        </xdr:cNvGrpSpPr>
      </xdr:nvGrpSpPr>
      <xdr:grpSpPr bwMode="auto">
        <a:xfrm flipH="1">
          <a:off x="13639800" y="10850880"/>
          <a:ext cx="449580" cy="708660"/>
          <a:chOff x="256" y="29"/>
          <a:chExt cx="60" cy="46"/>
        </a:xfrm>
      </xdr:grpSpPr>
      <xdr:sp macro="" textlink="">
        <xdr:nvSpPr>
          <xdr:cNvPr id="2742" name="Freeform 13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3" name="Line 13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744" name="Group 1314"/>
        <xdr:cNvGrpSpPr>
          <a:grpSpLocks/>
        </xdr:cNvGrpSpPr>
      </xdr:nvGrpSpPr>
      <xdr:grpSpPr bwMode="auto">
        <a:xfrm flipH="1">
          <a:off x="13639800" y="9387840"/>
          <a:ext cx="449580" cy="708660"/>
          <a:chOff x="256" y="29"/>
          <a:chExt cx="60" cy="46"/>
        </a:xfrm>
      </xdr:grpSpPr>
      <xdr:sp macro="" textlink="">
        <xdr:nvSpPr>
          <xdr:cNvPr id="2745" name="Freeform 13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6" name="Line 13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747" name="Group 1317"/>
        <xdr:cNvGrpSpPr>
          <a:grpSpLocks/>
        </xdr:cNvGrpSpPr>
      </xdr:nvGrpSpPr>
      <xdr:grpSpPr bwMode="auto">
        <a:xfrm flipH="1">
          <a:off x="13639800" y="7924800"/>
          <a:ext cx="449580" cy="708660"/>
          <a:chOff x="256" y="29"/>
          <a:chExt cx="60" cy="46"/>
        </a:xfrm>
      </xdr:grpSpPr>
      <xdr:sp macro="" textlink="">
        <xdr:nvSpPr>
          <xdr:cNvPr id="2748" name="Freeform 13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9" name="Line 13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750" name="Group 1320"/>
        <xdr:cNvGrpSpPr>
          <a:grpSpLocks/>
        </xdr:cNvGrpSpPr>
      </xdr:nvGrpSpPr>
      <xdr:grpSpPr bwMode="auto">
        <a:xfrm flipH="1">
          <a:off x="13639800" y="6461760"/>
          <a:ext cx="449580" cy="708660"/>
          <a:chOff x="256" y="29"/>
          <a:chExt cx="60" cy="46"/>
        </a:xfrm>
      </xdr:grpSpPr>
      <xdr:sp macro="" textlink="">
        <xdr:nvSpPr>
          <xdr:cNvPr id="2751" name="Freeform 13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52" name="Line 13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753" name="Group 1323"/>
        <xdr:cNvGrpSpPr>
          <a:grpSpLocks/>
        </xdr:cNvGrpSpPr>
      </xdr:nvGrpSpPr>
      <xdr:grpSpPr bwMode="auto">
        <a:xfrm flipH="1">
          <a:off x="13639800" y="4815840"/>
          <a:ext cx="449580" cy="708660"/>
          <a:chOff x="256" y="29"/>
          <a:chExt cx="60" cy="46"/>
        </a:xfrm>
      </xdr:grpSpPr>
      <xdr:sp macro="" textlink="">
        <xdr:nvSpPr>
          <xdr:cNvPr id="2754" name="Freeform 13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55" name="Line 13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756" name="Group 1326"/>
        <xdr:cNvGrpSpPr>
          <a:grpSpLocks/>
        </xdr:cNvGrpSpPr>
      </xdr:nvGrpSpPr>
      <xdr:grpSpPr bwMode="auto">
        <a:xfrm flipH="1">
          <a:off x="13639800" y="3352800"/>
          <a:ext cx="449580" cy="708660"/>
          <a:chOff x="256" y="29"/>
          <a:chExt cx="60" cy="46"/>
        </a:xfrm>
      </xdr:grpSpPr>
      <xdr:sp macro="" textlink="">
        <xdr:nvSpPr>
          <xdr:cNvPr id="2757" name="Freeform 13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58" name="Line 13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759" name="Group 1329"/>
        <xdr:cNvGrpSpPr>
          <a:grpSpLocks/>
        </xdr:cNvGrpSpPr>
      </xdr:nvGrpSpPr>
      <xdr:grpSpPr bwMode="auto">
        <a:xfrm flipH="1">
          <a:off x="13639800" y="1889760"/>
          <a:ext cx="449580" cy="708660"/>
          <a:chOff x="256" y="29"/>
          <a:chExt cx="60" cy="46"/>
        </a:xfrm>
      </xdr:grpSpPr>
      <xdr:sp macro="" textlink="">
        <xdr:nvSpPr>
          <xdr:cNvPr id="2760" name="Freeform 13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61" name="Line 13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762" name="Group 1332"/>
        <xdr:cNvGrpSpPr>
          <a:grpSpLocks/>
        </xdr:cNvGrpSpPr>
      </xdr:nvGrpSpPr>
      <xdr:grpSpPr bwMode="auto">
        <a:xfrm flipH="1">
          <a:off x="13639800" y="426720"/>
          <a:ext cx="449580" cy="708660"/>
          <a:chOff x="256" y="29"/>
          <a:chExt cx="60" cy="46"/>
        </a:xfrm>
      </xdr:grpSpPr>
      <xdr:sp macro="" textlink="">
        <xdr:nvSpPr>
          <xdr:cNvPr id="2763" name="Freeform 13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64" name="Line 13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765" name="Group 1335"/>
        <xdr:cNvGrpSpPr>
          <a:grpSpLocks/>
        </xdr:cNvGrpSpPr>
      </xdr:nvGrpSpPr>
      <xdr:grpSpPr bwMode="auto">
        <a:xfrm flipH="1">
          <a:off x="13639800" y="6461760"/>
          <a:ext cx="449580" cy="708660"/>
          <a:chOff x="256" y="29"/>
          <a:chExt cx="60" cy="46"/>
        </a:xfrm>
      </xdr:grpSpPr>
      <xdr:sp macro="" textlink="">
        <xdr:nvSpPr>
          <xdr:cNvPr id="2766" name="Freeform 13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67" name="Line 13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768" name="Group 1338"/>
        <xdr:cNvGrpSpPr>
          <a:grpSpLocks/>
        </xdr:cNvGrpSpPr>
      </xdr:nvGrpSpPr>
      <xdr:grpSpPr bwMode="auto">
        <a:xfrm flipH="1">
          <a:off x="13639800" y="4815840"/>
          <a:ext cx="449580" cy="708660"/>
          <a:chOff x="256" y="29"/>
          <a:chExt cx="60" cy="46"/>
        </a:xfrm>
      </xdr:grpSpPr>
      <xdr:sp macro="" textlink="">
        <xdr:nvSpPr>
          <xdr:cNvPr id="2769" name="Freeform 13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0" name="Line 13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771" name="Group 1341"/>
        <xdr:cNvGrpSpPr>
          <a:grpSpLocks/>
        </xdr:cNvGrpSpPr>
      </xdr:nvGrpSpPr>
      <xdr:grpSpPr bwMode="auto">
        <a:xfrm flipH="1">
          <a:off x="13639800" y="4815840"/>
          <a:ext cx="449580" cy="708660"/>
          <a:chOff x="256" y="29"/>
          <a:chExt cx="60" cy="46"/>
        </a:xfrm>
      </xdr:grpSpPr>
      <xdr:sp macro="" textlink="">
        <xdr:nvSpPr>
          <xdr:cNvPr id="2772" name="Freeform 13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3" name="Line 13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774" name="Group 1344"/>
        <xdr:cNvGrpSpPr>
          <a:grpSpLocks/>
        </xdr:cNvGrpSpPr>
      </xdr:nvGrpSpPr>
      <xdr:grpSpPr bwMode="auto">
        <a:xfrm flipH="1">
          <a:off x="13639800" y="3352800"/>
          <a:ext cx="449580" cy="708660"/>
          <a:chOff x="256" y="29"/>
          <a:chExt cx="60" cy="46"/>
        </a:xfrm>
      </xdr:grpSpPr>
      <xdr:sp macro="" textlink="">
        <xdr:nvSpPr>
          <xdr:cNvPr id="2775" name="Freeform 13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6" name="Line 13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777" name="Group 1347"/>
        <xdr:cNvGrpSpPr>
          <a:grpSpLocks/>
        </xdr:cNvGrpSpPr>
      </xdr:nvGrpSpPr>
      <xdr:grpSpPr bwMode="auto">
        <a:xfrm flipH="1">
          <a:off x="13639800" y="3352800"/>
          <a:ext cx="449580" cy="708660"/>
          <a:chOff x="256" y="29"/>
          <a:chExt cx="60" cy="46"/>
        </a:xfrm>
      </xdr:grpSpPr>
      <xdr:sp macro="" textlink="">
        <xdr:nvSpPr>
          <xdr:cNvPr id="2778" name="Freeform 13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9" name="Line 13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780" name="Group 1350"/>
        <xdr:cNvGrpSpPr>
          <a:grpSpLocks/>
        </xdr:cNvGrpSpPr>
      </xdr:nvGrpSpPr>
      <xdr:grpSpPr bwMode="auto">
        <a:xfrm flipH="1">
          <a:off x="13639800" y="1889760"/>
          <a:ext cx="449580" cy="708660"/>
          <a:chOff x="256" y="29"/>
          <a:chExt cx="60" cy="46"/>
        </a:xfrm>
      </xdr:grpSpPr>
      <xdr:sp macro="" textlink="">
        <xdr:nvSpPr>
          <xdr:cNvPr id="2781" name="Freeform 13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82" name="Line 13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783" name="Group 1353"/>
        <xdr:cNvGrpSpPr>
          <a:grpSpLocks/>
        </xdr:cNvGrpSpPr>
      </xdr:nvGrpSpPr>
      <xdr:grpSpPr bwMode="auto">
        <a:xfrm flipH="1">
          <a:off x="13639800" y="1889760"/>
          <a:ext cx="449580" cy="708660"/>
          <a:chOff x="256" y="29"/>
          <a:chExt cx="60" cy="46"/>
        </a:xfrm>
      </xdr:grpSpPr>
      <xdr:sp macro="" textlink="">
        <xdr:nvSpPr>
          <xdr:cNvPr id="2784" name="Freeform 13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85" name="Line 13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786" name="Group 1356"/>
        <xdr:cNvGrpSpPr>
          <a:grpSpLocks/>
        </xdr:cNvGrpSpPr>
      </xdr:nvGrpSpPr>
      <xdr:grpSpPr bwMode="auto">
        <a:xfrm>
          <a:off x="5410200" y="777240"/>
          <a:ext cx="449580" cy="1455420"/>
          <a:chOff x="256" y="29"/>
          <a:chExt cx="60" cy="46"/>
        </a:xfrm>
      </xdr:grpSpPr>
      <xdr:sp macro="" textlink="">
        <xdr:nvSpPr>
          <xdr:cNvPr id="2787" name="Freeform 13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88" name="Line 13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789" name="Group 1359"/>
        <xdr:cNvGrpSpPr>
          <a:grpSpLocks/>
        </xdr:cNvGrpSpPr>
      </xdr:nvGrpSpPr>
      <xdr:grpSpPr bwMode="auto">
        <a:xfrm>
          <a:off x="5410200" y="3703320"/>
          <a:ext cx="449580" cy="1455420"/>
          <a:chOff x="256" y="29"/>
          <a:chExt cx="60" cy="46"/>
        </a:xfrm>
      </xdr:grpSpPr>
      <xdr:sp macro="" textlink="">
        <xdr:nvSpPr>
          <xdr:cNvPr id="2790" name="Freeform 13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91" name="Line 13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792" name="Group 1362"/>
        <xdr:cNvGrpSpPr>
          <a:grpSpLocks/>
        </xdr:cNvGrpSpPr>
      </xdr:nvGrpSpPr>
      <xdr:grpSpPr bwMode="auto">
        <a:xfrm>
          <a:off x="6781800" y="1508760"/>
          <a:ext cx="449580" cy="2918460"/>
          <a:chOff x="256" y="29"/>
          <a:chExt cx="60" cy="46"/>
        </a:xfrm>
      </xdr:grpSpPr>
      <xdr:sp macro="" textlink="">
        <xdr:nvSpPr>
          <xdr:cNvPr id="2793" name="Freeform 13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94" name="Line 13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795" name="Group 1365"/>
        <xdr:cNvGrpSpPr>
          <a:grpSpLocks/>
        </xdr:cNvGrpSpPr>
      </xdr:nvGrpSpPr>
      <xdr:grpSpPr bwMode="auto">
        <a:xfrm>
          <a:off x="5410200" y="6812280"/>
          <a:ext cx="449580" cy="1455420"/>
          <a:chOff x="256" y="29"/>
          <a:chExt cx="60" cy="46"/>
        </a:xfrm>
      </xdr:grpSpPr>
      <xdr:sp macro="" textlink="">
        <xdr:nvSpPr>
          <xdr:cNvPr id="2796" name="Freeform 136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97" name="Line 13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798" name="Group 1368"/>
        <xdr:cNvGrpSpPr>
          <a:grpSpLocks/>
        </xdr:cNvGrpSpPr>
      </xdr:nvGrpSpPr>
      <xdr:grpSpPr bwMode="auto">
        <a:xfrm>
          <a:off x="5410200" y="9738360"/>
          <a:ext cx="449580" cy="1455420"/>
          <a:chOff x="256" y="29"/>
          <a:chExt cx="60" cy="46"/>
        </a:xfrm>
      </xdr:grpSpPr>
      <xdr:sp macro="" textlink="">
        <xdr:nvSpPr>
          <xdr:cNvPr id="2799" name="Freeform 13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00" name="Line 13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801" name="Group 1371"/>
        <xdr:cNvGrpSpPr>
          <a:grpSpLocks/>
        </xdr:cNvGrpSpPr>
      </xdr:nvGrpSpPr>
      <xdr:grpSpPr bwMode="auto">
        <a:xfrm>
          <a:off x="6781800" y="7543800"/>
          <a:ext cx="449580" cy="2918460"/>
          <a:chOff x="256" y="29"/>
          <a:chExt cx="60" cy="46"/>
        </a:xfrm>
      </xdr:grpSpPr>
      <xdr:sp macro="" textlink="">
        <xdr:nvSpPr>
          <xdr:cNvPr id="2802" name="Freeform 13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03" name="Line 13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804" name="Freeform 1374"/>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805" name="Line 137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806" name="Line 137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807" name="Line 137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808" name="Freeform 1378"/>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809" name="Line 137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810" name="Group 1380"/>
        <xdr:cNvGrpSpPr>
          <a:grpSpLocks/>
        </xdr:cNvGrpSpPr>
      </xdr:nvGrpSpPr>
      <xdr:grpSpPr bwMode="auto">
        <a:xfrm flipH="1">
          <a:off x="10896600" y="7543800"/>
          <a:ext cx="449580" cy="2918460"/>
          <a:chOff x="256" y="29"/>
          <a:chExt cx="60" cy="46"/>
        </a:xfrm>
      </xdr:grpSpPr>
      <xdr:sp macro="" textlink="">
        <xdr:nvSpPr>
          <xdr:cNvPr id="2811" name="Freeform 13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12" name="Line 13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813" name="Group 1383"/>
        <xdr:cNvGrpSpPr>
          <a:grpSpLocks/>
        </xdr:cNvGrpSpPr>
      </xdr:nvGrpSpPr>
      <xdr:grpSpPr bwMode="auto">
        <a:xfrm flipH="1">
          <a:off x="10896600" y="1508760"/>
          <a:ext cx="449580" cy="2918460"/>
          <a:chOff x="256" y="29"/>
          <a:chExt cx="60" cy="46"/>
        </a:xfrm>
      </xdr:grpSpPr>
      <xdr:sp macro="" textlink="">
        <xdr:nvSpPr>
          <xdr:cNvPr id="2814" name="Freeform 13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15" name="Line 13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816" name="Group 1386"/>
        <xdr:cNvGrpSpPr>
          <a:grpSpLocks/>
        </xdr:cNvGrpSpPr>
      </xdr:nvGrpSpPr>
      <xdr:grpSpPr bwMode="auto">
        <a:xfrm flipH="1">
          <a:off x="12268200" y="9738360"/>
          <a:ext cx="449580" cy="1455420"/>
          <a:chOff x="256" y="29"/>
          <a:chExt cx="60" cy="46"/>
        </a:xfrm>
      </xdr:grpSpPr>
      <xdr:sp macro="" textlink="">
        <xdr:nvSpPr>
          <xdr:cNvPr id="2817" name="Freeform 13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18" name="Line 13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819" name="Group 1389"/>
        <xdr:cNvGrpSpPr>
          <a:grpSpLocks/>
        </xdr:cNvGrpSpPr>
      </xdr:nvGrpSpPr>
      <xdr:grpSpPr bwMode="auto">
        <a:xfrm flipH="1">
          <a:off x="12268200" y="6812280"/>
          <a:ext cx="449580" cy="1455420"/>
          <a:chOff x="256" y="29"/>
          <a:chExt cx="60" cy="46"/>
        </a:xfrm>
      </xdr:grpSpPr>
      <xdr:sp macro="" textlink="">
        <xdr:nvSpPr>
          <xdr:cNvPr id="2820" name="Freeform 13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21" name="Line 13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822" name="Group 1392"/>
        <xdr:cNvGrpSpPr>
          <a:grpSpLocks/>
        </xdr:cNvGrpSpPr>
      </xdr:nvGrpSpPr>
      <xdr:grpSpPr bwMode="auto">
        <a:xfrm flipH="1">
          <a:off x="12268200" y="3703320"/>
          <a:ext cx="449580" cy="1455420"/>
          <a:chOff x="256" y="29"/>
          <a:chExt cx="60" cy="46"/>
        </a:xfrm>
      </xdr:grpSpPr>
      <xdr:sp macro="" textlink="">
        <xdr:nvSpPr>
          <xdr:cNvPr id="2823" name="Freeform 13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24" name="Line 13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825" name="Group 1395"/>
        <xdr:cNvGrpSpPr>
          <a:grpSpLocks/>
        </xdr:cNvGrpSpPr>
      </xdr:nvGrpSpPr>
      <xdr:grpSpPr bwMode="auto">
        <a:xfrm flipH="1">
          <a:off x="12268200" y="777240"/>
          <a:ext cx="449580" cy="1455420"/>
          <a:chOff x="256" y="29"/>
          <a:chExt cx="60" cy="46"/>
        </a:xfrm>
      </xdr:grpSpPr>
      <xdr:sp macro="" textlink="">
        <xdr:nvSpPr>
          <xdr:cNvPr id="2826" name="Freeform 13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27" name="Line 13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828" name="Group 1398"/>
        <xdr:cNvGrpSpPr>
          <a:grpSpLocks/>
        </xdr:cNvGrpSpPr>
      </xdr:nvGrpSpPr>
      <xdr:grpSpPr bwMode="auto">
        <a:xfrm>
          <a:off x="5410200" y="777240"/>
          <a:ext cx="449580" cy="1455420"/>
          <a:chOff x="256" y="29"/>
          <a:chExt cx="60" cy="46"/>
        </a:xfrm>
      </xdr:grpSpPr>
      <xdr:sp macro="" textlink="">
        <xdr:nvSpPr>
          <xdr:cNvPr id="2829" name="Freeform 13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0" name="Line 14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831" name="Group 1401"/>
        <xdr:cNvGrpSpPr>
          <a:grpSpLocks/>
        </xdr:cNvGrpSpPr>
      </xdr:nvGrpSpPr>
      <xdr:grpSpPr bwMode="auto">
        <a:xfrm>
          <a:off x="5410200" y="3703320"/>
          <a:ext cx="449580" cy="1455420"/>
          <a:chOff x="256" y="29"/>
          <a:chExt cx="60" cy="46"/>
        </a:xfrm>
      </xdr:grpSpPr>
      <xdr:sp macro="" textlink="">
        <xdr:nvSpPr>
          <xdr:cNvPr id="2832" name="Freeform 14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3" name="Line 14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834" name="Group 1404"/>
        <xdr:cNvGrpSpPr>
          <a:grpSpLocks/>
        </xdr:cNvGrpSpPr>
      </xdr:nvGrpSpPr>
      <xdr:grpSpPr bwMode="auto">
        <a:xfrm>
          <a:off x="6781800" y="1508760"/>
          <a:ext cx="449580" cy="2918460"/>
          <a:chOff x="256" y="29"/>
          <a:chExt cx="60" cy="46"/>
        </a:xfrm>
      </xdr:grpSpPr>
      <xdr:sp macro="" textlink="">
        <xdr:nvSpPr>
          <xdr:cNvPr id="2835" name="Freeform 14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6" name="Line 14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837" name="Group 1407"/>
        <xdr:cNvGrpSpPr>
          <a:grpSpLocks/>
        </xdr:cNvGrpSpPr>
      </xdr:nvGrpSpPr>
      <xdr:grpSpPr bwMode="auto">
        <a:xfrm>
          <a:off x="5410200" y="6812280"/>
          <a:ext cx="449580" cy="1455420"/>
          <a:chOff x="256" y="29"/>
          <a:chExt cx="60" cy="46"/>
        </a:xfrm>
      </xdr:grpSpPr>
      <xdr:sp macro="" textlink="">
        <xdr:nvSpPr>
          <xdr:cNvPr id="2838" name="Freeform 14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9" name="Line 14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840" name="Group 1410"/>
        <xdr:cNvGrpSpPr>
          <a:grpSpLocks/>
        </xdr:cNvGrpSpPr>
      </xdr:nvGrpSpPr>
      <xdr:grpSpPr bwMode="auto">
        <a:xfrm>
          <a:off x="5410200" y="9738360"/>
          <a:ext cx="449580" cy="1455420"/>
          <a:chOff x="256" y="29"/>
          <a:chExt cx="60" cy="46"/>
        </a:xfrm>
      </xdr:grpSpPr>
      <xdr:sp macro="" textlink="">
        <xdr:nvSpPr>
          <xdr:cNvPr id="2841" name="Freeform 14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42" name="Line 14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843" name="Group 1413"/>
        <xdr:cNvGrpSpPr>
          <a:grpSpLocks/>
        </xdr:cNvGrpSpPr>
      </xdr:nvGrpSpPr>
      <xdr:grpSpPr bwMode="auto">
        <a:xfrm>
          <a:off x="6781800" y="7543800"/>
          <a:ext cx="449580" cy="2918460"/>
          <a:chOff x="256" y="29"/>
          <a:chExt cx="60" cy="46"/>
        </a:xfrm>
      </xdr:grpSpPr>
      <xdr:sp macro="" textlink="">
        <xdr:nvSpPr>
          <xdr:cNvPr id="2844" name="Freeform 14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45" name="Line 14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846" name="Freeform 1416"/>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847" name="Line 141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848" name="Line 141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849" name="Line 141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850" name="Freeform 1420"/>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851" name="Line 142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852" name="Group 1422"/>
        <xdr:cNvGrpSpPr>
          <a:grpSpLocks/>
        </xdr:cNvGrpSpPr>
      </xdr:nvGrpSpPr>
      <xdr:grpSpPr bwMode="auto">
        <a:xfrm flipH="1">
          <a:off x="10896600" y="7543800"/>
          <a:ext cx="449580" cy="2918460"/>
          <a:chOff x="256" y="29"/>
          <a:chExt cx="60" cy="46"/>
        </a:xfrm>
      </xdr:grpSpPr>
      <xdr:sp macro="" textlink="">
        <xdr:nvSpPr>
          <xdr:cNvPr id="2853" name="Freeform 14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54" name="Line 14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855" name="Group 1425"/>
        <xdr:cNvGrpSpPr>
          <a:grpSpLocks/>
        </xdr:cNvGrpSpPr>
      </xdr:nvGrpSpPr>
      <xdr:grpSpPr bwMode="auto">
        <a:xfrm flipH="1">
          <a:off x="10896600" y="1508760"/>
          <a:ext cx="449580" cy="2918460"/>
          <a:chOff x="256" y="29"/>
          <a:chExt cx="60" cy="46"/>
        </a:xfrm>
      </xdr:grpSpPr>
      <xdr:sp macro="" textlink="">
        <xdr:nvSpPr>
          <xdr:cNvPr id="2856" name="Freeform 14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57" name="Line 14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858" name="Group 1428"/>
        <xdr:cNvGrpSpPr>
          <a:grpSpLocks/>
        </xdr:cNvGrpSpPr>
      </xdr:nvGrpSpPr>
      <xdr:grpSpPr bwMode="auto">
        <a:xfrm flipH="1">
          <a:off x="12268200" y="9738360"/>
          <a:ext cx="449580" cy="1455420"/>
          <a:chOff x="256" y="29"/>
          <a:chExt cx="60" cy="46"/>
        </a:xfrm>
      </xdr:grpSpPr>
      <xdr:sp macro="" textlink="">
        <xdr:nvSpPr>
          <xdr:cNvPr id="2859" name="Freeform 14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0" name="Line 14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861" name="Group 1431"/>
        <xdr:cNvGrpSpPr>
          <a:grpSpLocks/>
        </xdr:cNvGrpSpPr>
      </xdr:nvGrpSpPr>
      <xdr:grpSpPr bwMode="auto">
        <a:xfrm flipH="1">
          <a:off x="12268200" y="6812280"/>
          <a:ext cx="449580" cy="1455420"/>
          <a:chOff x="256" y="29"/>
          <a:chExt cx="60" cy="46"/>
        </a:xfrm>
      </xdr:grpSpPr>
      <xdr:sp macro="" textlink="">
        <xdr:nvSpPr>
          <xdr:cNvPr id="2862" name="Freeform 14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3" name="Line 14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864" name="Group 1434"/>
        <xdr:cNvGrpSpPr>
          <a:grpSpLocks/>
        </xdr:cNvGrpSpPr>
      </xdr:nvGrpSpPr>
      <xdr:grpSpPr bwMode="auto">
        <a:xfrm flipH="1">
          <a:off x="12268200" y="3703320"/>
          <a:ext cx="449580" cy="1455420"/>
          <a:chOff x="256" y="29"/>
          <a:chExt cx="60" cy="46"/>
        </a:xfrm>
      </xdr:grpSpPr>
      <xdr:sp macro="" textlink="">
        <xdr:nvSpPr>
          <xdr:cNvPr id="2865" name="Freeform 14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6" name="Line 14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867" name="Group 1437"/>
        <xdr:cNvGrpSpPr>
          <a:grpSpLocks/>
        </xdr:cNvGrpSpPr>
      </xdr:nvGrpSpPr>
      <xdr:grpSpPr bwMode="auto">
        <a:xfrm flipH="1">
          <a:off x="12268200" y="777240"/>
          <a:ext cx="449580" cy="1455420"/>
          <a:chOff x="256" y="29"/>
          <a:chExt cx="60" cy="46"/>
        </a:xfrm>
      </xdr:grpSpPr>
      <xdr:sp macro="" textlink="">
        <xdr:nvSpPr>
          <xdr:cNvPr id="2868" name="Freeform 14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9" name="Line 14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870" name="Group 1440"/>
        <xdr:cNvGrpSpPr>
          <a:grpSpLocks/>
        </xdr:cNvGrpSpPr>
      </xdr:nvGrpSpPr>
      <xdr:grpSpPr bwMode="auto">
        <a:xfrm>
          <a:off x="5410200" y="777240"/>
          <a:ext cx="449580" cy="1455420"/>
          <a:chOff x="256" y="29"/>
          <a:chExt cx="60" cy="46"/>
        </a:xfrm>
      </xdr:grpSpPr>
      <xdr:sp macro="" textlink="">
        <xdr:nvSpPr>
          <xdr:cNvPr id="2871" name="Freeform 14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72" name="Line 14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873" name="Group 1443"/>
        <xdr:cNvGrpSpPr>
          <a:grpSpLocks/>
        </xdr:cNvGrpSpPr>
      </xdr:nvGrpSpPr>
      <xdr:grpSpPr bwMode="auto">
        <a:xfrm>
          <a:off x="5410200" y="3703320"/>
          <a:ext cx="449580" cy="1455420"/>
          <a:chOff x="256" y="29"/>
          <a:chExt cx="60" cy="46"/>
        </a:xfrm>
      </xdr:grpSpPr>
      <xdr:sp macro="" textlink="">
        <xdr:nvSpPr>
          <xdr:cNvPr id="2874" name="Freeform 14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75" name="Line 14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876" name="Group 1446"/>
        <xdr:cNvGrpSpPr>
          <a:grpSpLocks/>
        </xdr:cNvGrpSpPr>
      </xdr:nvGrpSpPr>
      <xdr:grpSpPr bwMode="auto">
        <a:xfrm>
          <a:off x="6781800" y="1508760"/>
          <a:ext cx="449580" cy="2918460"/>
          <a:chOff x="256" y="29"/>
          <a:chExt cx="60" cy="46"/>
        </a:xfrm>
      </xdr:grpSpPr>
      <xdr:sp macro="" textlink="">
        <xdr:nvSpPr>
          <xdr:cNvPr id="2877" name="Freeform 14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78" name="Line 14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879" name="Group 1449"/>
        <xdr:cNvGrpSpPr>
          <a:grpSpLocks/>
        </xdr:cNvGrpSpPr>
      </xdr:nvGrpSpPr>
      <xdr:grpSpPr bwMode="auto">
        <a:xfrm>
          <a:off x="5410200" y="6812280"/>
          <a:ext cx="449580" cy="1455420"/>
          <a:chOff x="256" y="29"/>
          <a:chExt cx="60" cy="46"/>
        </a:xfrm>
      </xdr:grpSpPr>
      <xdr:sp macro="" textlink="">
        <xdr:nvSpPr>
          <xdr:cNvPr id="2880" name="Freeform 14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81" name="Line 14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882" name="Group 1452"/>
        <xdr:cNvGrpSpPr>
          <a:grpSpLocks/>
        </xdr:cNvGrpSpPr>
      </xdr:nvGrpSpPr>
      <xdr:grpSpPr bwMode="auto">
        <a:xfrm>
          <a:off x="5410200" y="9738360"/>
          <a:ext cx="449580" cy="1455420"/>
          <a:chOff x="256" y="29"/>
          <a:chExt cx="60" cy="46"/>
        </a:xfrm>
      </xdr:grpSpPr>
      <xdr:sp macro="" textlink="">
        <xdr:nvSpPr>
          <xdr:cNvPr id="2883" name="Freeform 14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84" name="Line 14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885" name="Group 1455"/>
        <xdr:cNvGrpSpPr>
          <a:grpSpLocks/>
        </xdr:cNvGrpSpPr>
      </xdr:nvGrpSpPr>
      <xdr:grpSpPr bwMode="auto">
        <a:xfrm>
          <a:off x="6781800" y="7543800"/>
          <a:ext cx="449580" cy="2918460"/>
          <a:chOff x="256" y="29"/>
          <a:chExt cx="60" cy="46"/>
        </a:xfrm>
      </xdr:grpSpPr>
      <xdr:sp macro="" textlink="">
        <xdr:nvSpPr>
          <xdr:cNvPr id="2886" name="Freeform 14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87" name="Line 14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888" name="Freeform 1458"/>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889" name="Line 145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890" name="Line 146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891" name="Line 146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892" name="Freeform 1462"/>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893" name="Line 146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894" name="Group 1464"/>
        <xdr:cNvGrpSpPr>
          <a:grpSpLocks/>
        </xdr:cNvGrpSpPr>
      </xdr:nvGrpSpPr>
      <xdr:grpSpPr bwMode="auto">
        <a:xfrm flipH="1">
          <a:off x="10896600" y="7543800"/>
          <a:ext cx="449580" cy="2918460"/>
          <a:chOff x="256" y="29"/>
          <a:chExt cx="60" cy="46"/>
        </a:xfrm>
      </xdr:grpSpPr>
      <xdr:sp macro="" textlink="">
        <xdr:nvSpPr>
          <xdr:cNvPr id="2895" name="Freeform 14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96" name="Line 14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897" name="Group 1467"/>
        <xdr:cNvGrpSpPr>
          <a:grpSpLocks/>
        </xdr:cNvGrpSpPr>
      </xdr:nvGrpSpPr>
      <xdr:grpSpPr bwMode="auto">
        <a:xfrm flipH="1">
          <a:off x="10896600" y="1508760"/>
          <a:ext cx="449580" cy="2918460"/>
          <a:chOff x="256" y="29"/>
          <a:chExt cx="60" cy="46"/>
        </a:xfrm>
      </xdr:grpSpPr>
      <xdr:sp macro="" textlink="">
        <xdr:nvSpPr>
          <xdr:cNvPr id="2898" name="Freeform 146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99" name="Line 14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900" name="Group 1470"/>
        <xdr:cNvGrpSpPr>
          <a:grpSpLocks/>
        </xdr:cNvGrpSpPr>
      </xdr:nvGrpSpPr>
      <xdr:grpSpPr bwMode="auto">
        <a:xfrm flipH="1">
          <a:off x="12268200" y="9738360"/>
          <a:ext cx="449580" cy="1455420"/>
          <a:chOff x="256" y="29"/>
          <a:chExt cx="60" cy="46"/>
        </a:xfrm>
      </xdr:grpSpPr>
      <xdr:sp macro="" textlink="">
        <xdr:nvSpPr>
          <xdr:cNvPr id="2901" name="Freeform 147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02" name="Line 14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903" name="Group 1473"/>
        <xdr:cNvGrpSpPr>
          <a:grpSpLocks/>
        </xdr:cNvGrpSpPr>
      </xdr:nvGrpSpPr>
      <xdr:grpSpPr bwMode="auto">
        <a:xfrm flipH="1">
          <a:off x="12268200" y="6812280"/>
          <a:ext cx="449580" cy="1455420"/>
          <a:chOff x="256" y="29"/>
          <a:chExt cx="60" cy="46"/>
        </a:xfrm>
      </xdr:grpSpPr>
      <xdr:sp macro="" textlink="">
        <xdr:nvSpPr>
          <xdr:cNvPr id="2904" name="Freeform 14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05" name="Line 14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906" name="Group 1476"/>
        <xdr:cNvGrpSpPr>
          <a:grpSpLocks/>
        </xdr:cNvGrpSpPr>
      </xdr:nvGrpSpPr>
      <xdr:grpSpPr bwMode="auto">
        <a:xfrm flipH="1">
          <a:off x="12268200" y="3703320"/>
          <a:ext cx="449580" cy="1455420"/>
          <a:chOff x="256" y="29"/>
          <a:chExt cx="60" cy="46"/>
        </a:xfrm>
      </xdr:grpSpPr>
      <xdr:sp macro="" textlink="">
        <xdr:nvSpPr>
          <xdr:cNvPr id="2907" name="Freeform 147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08" name="Line 14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909" name="Group 1479"/>
        <xdr:cNvGrpSpPr>
          <a:grpSpLocks/>
        </xdr:cNvGrpSpPr>
      </xdr:nvGrpSpPr>
      <xdr:grpSpPr bwMode="auto">
        <a:xfrm flipH="1">
          <a:off x="12268200" y="777240"/>
          <a:ext cx="449580" cy="1455420"/>
          <a:chOff x="256" y="29"/>
          <a:chExt cx="60" cy="46"/>
        </a:xfrm>
      </xdr:grpSpPr>
      <xdr:sp macro="" textlink="">
        <xdr:nvSpPr>
          <xdr:cNvPr id="2910" name="Freeform 148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11" name="Line 14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912" name="Group 1482"/>
        <xdr:cNvGrpSpPr>
          <a:grpSpLocks/>
        </xdr:cNvGrpSpPr>
      </xdr:nvGrpSpPr>
      <xdr:grpSpPr bwMode="auto">
        <a:xfrm>
          <a:off x="5410200" y="777240"/>
          <a:ext cx="449580" cy="1455420"/>
          <a:chOff x="256" y="29"/>
          <a:chExt cx="60" cy="46"/>
        </a:xfrm>
      </xdr:grpSpPr>
      <xdr:sp macro="" textlink="">
        <xdr:nvSpPr>
          <xdr:cNvPr id="2913" name="Freeform 14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14" name="Line 14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915" name="Group 1485"/>
        <xdr:cNvGrpSpPr>
          <a:grpSpLocks/>
        </xdr:cNvGrpSpPr>
      </xdr:nvGrpSpPr>
      <xdr:grpSpPr bwMode="auto">
        <a:xfrm>
          <a:off x="5410200" y="3703320"/>
          <a:ext cx="449580" cy="1455420"/>
          <a:chOff x="256" y="29"/>
          <a:chExt cx="60" cy="46"/>
        </a:xfrm>
      </xdr:grpSpPr>
      <xdr:sp macro="" textlink="">
        <xdr:nvSpPr>
          <xdr:cNvPr id="2916" name="Freeform 14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17" name="Line 14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918" name="Group 1488"/>
        <xdr:cNvGrpSpPr>
          <a:grpSpLocks/>
        </xdr:cNvGrpSpPr>
      </xdr:nvGrpSpPr>
      <xdr:grpSpPr bwMode="auto">
        <a:xfrm>
          <a:off x="6781800" y="1508760"/>
          <a:ext cx="449580" cy="2918460"/>
          <a:chOff x="256" y="29"/>
          <a:chExt cx="60" cy="46"/>
        </a:xfrm>
      </xdr:grpSpPr>
      <xdr:sp macro="" textlink="">
        <xdr:nvSpPr>
          <xdr:cNvPr id="2919" name="Freeform 14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0" name="Line 14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921" name="Group 1491"/>
        <xdr:cNvGrpSpPr>
          <a:grpSpLocks/>
        </xdr:cNvGrpSpPr>
      </xdr:nvGrpSpPr>
      <xdr:grpSpPr bwMode="auto">
        <a:xfrm>
          <a:off x="5410200" y="6812280"/>
          <a:ext cx="449580" cy="1455420"/>
          <a:chOff x="256" y="29"/>
          <a:chExt cx="60" cy="46"/>
        </a:xfrm>
      </xdr:grpSpPr>
      <xdr:sp macro="" textlink="">
        <xdr:nvSpPr>
          <xdr:cNvPr id="2922" name="Freeform 14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3" name="Line 14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924" name="Group 1494"/>
        <xdr:cNvGrpSpPr>
          <a:grpSpLocks/>
        </xdr:cNvGrpSpPr>
      </xdr:nvGrpSpPr>
      <xdr:grpSpPr bwMode="auto">
        <a:xfrm>
          <a:off x="5410200" y="9738360"/>
          <a:ext cx="449580" cy="1455420"/>
          <a:chOff x="256" y="29"/>
          <a:chExt cx="60" cy="46"/>
        </a:xfrm>
      </xdr:grpSpPr>
      <xdr:sp macro="" textlink="">
        <xdr:nvSpPr>
          <xdr:cNvPr id="2925" name="Freeform 14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6" name="Line 14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927" name="Group 1497"/>
        <xdr:cNvGrpSpPr>
          <a:grpSpLocks/>
        </xdr:cNvGrpSpPr>
      </xdr:nvGrpSpPr>
      <xdr:grpSpPr bwMode="auto">
        <a:xfrm>
          <a:off x="6781800" y="7543800"/>
          <a:ext cx="449580" cy="2918460"/>
          <a:chOff x="256" y="29"/>
          <a:chExt cx="60" cy="46"/>
        </a:xfrm>
      </xdr:grpSpPr>
      <xdr:sp macro="" textlink="">
        <xdr:nvSpPr>
          <xdr:cNvPr id="2928" name="Freeform 14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9" name="Line 14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930" name="Freeform 1500"/>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931" name="Line 1501"/>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932" name="Line 1502"/>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33" name="Line 1503"/>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34" name="Freeform 1504"/>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35" name="Line 1505"/>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36" name="Group 1506"/>
        <xdr:cNvGrpSpPr>
          <a:grpSpLocks/>
        </xdr:cNvGrpSpPr>
      </xdr:nvGrpSpPr>
      <xdr:grpSpPr bwMode="auto">
        <a:xfrm flipH="1">
          <a:off x="10896600" y="7543800"/>
          <a:ext cx="449580" cy="2918460"/>
          <a:chOff x="256" y="29"/>
          <a:chExt cx="60" cy="46"/>
        </a:xfrm>
      </xdr:grpSpPr>
      <xdr:sp macro="" textlink="">
        <xdr:nvSpPr>
          <xdr:cNvPr id="2937" name="Freeform 15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38" name="Line 15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939" name="Group 1509"/>
        <xdr:cNvGrpSpPr>
          <a:grpSpLocks/>
        </xdr:cNvGrpSpPr>
      </xdr:nvGrpSpPr>
      <xdr:grpSpPr bwMode="auto">
        <a:xfrm flipH="1">
          <a:off x="10896600" y="1508760"/>
          <a:ext cx="449580" cy="2918460"/>
          <a:chOff x="256" y="29"/>
          <a:chExt cx="60" cy="46"/>
        </a:xfrm>
      </xdr:grpSpPr>
      <xdr:sp macro="" textlink="">
        <xdr:nvSpPr>
          <xdr:cNvPr id="2940" name="Freeform 15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41" name="Line 15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942" name="Group 1512"/>
        <xdr:cNvGrpSpPr>
          <a:grpSpLocks/>
        </xdr:cNvGrpSpPr>
      </xdr:nvGrpSpPr>
      <xdr:grpSpPr bwMode="auto">
        <a:xfrm flipH="1">
          <a:off x="12268200" y="9738360"/>
          <a:ext cx="449580" cy="1455420"/>
          <a:chOff x="256" y="29"/>
          <a:chExt cx="60" cy="46"/>
        </a:xfrm>
      </xdr:grpSpPr>
      <xdr:sp macro="" textlink="">
        <xdr:nvSpPr>
          <xdr:cNvPr id="2943" name="Freeform 15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44" name="Line 15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945" name="Group 1515"/>
        <xdr:cNvGrpSpPr>
          <a:grpSpLocks/>
        </xdr:cNvGrpSpPr>
      </xdr:nvGrpSpPr>
      <xdr:grpSpPr bwMode="auto">
        <a:xfrm flipH="1">
          <a:off x="12268200" y="6812280"/>
          <a:ext cx="449580" cy="1455420"/>
          <a:chOff x="256" y="29"/>
          <a:chExt cx="60" cy="46"/>
        </a:xfrm>
      </xdr:grpSpPr>
      <xdr:sp macro="" textlink="">
        <xdr:nvSpPr>
          <xdr:cNvPr id="2946" name="Freeform 15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47" name="Line 15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948" name="Group 1518"/>
        <xdr:cNvGrpSpPr>
          <a:grpSpLocks/>
        </xdr:cNvGrpSpPr>
      </xdr:nvGrpSpPr>
      <xdr:grpSpPr bwMode="auto">
        <a:xfrm flipH="1">
          <a:off x="12268200" y="3703320"/>
          <a:ext cx="449580" cy="1455420"/>
          <a:chOff x="256" y="29"/>
          <a:chExt cx="60" cy="46"/>
        </a:xfrm>
      </xdr:grpSpPr>
      <xdr:sp macro="" textlink="">
        <xdr:nvSpPr>
          <xdr:cNvPr id="2949" name="Freeform 15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50" name="Line 15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951" name="Group 1521"/>
        <xdr:cNvGrpSpPr>
          <a:grpSpLocks/>
        </xdr:cNvGrpSpPr>
      </xdr:nvGrpSpPr>
      <xdr:grpSpPr bwMode="auto">
        <a:xfrm flipH="1">
          <a:off x="12268200" y="777240"/>
          <a:ext cx="449580" cy="1455420"/>
          <a:chOff x="256" y="29"/>
          <a:chExt cx="60" cy="46"/>
        </a:xfrm>
      </xdr:grpSpPr>
      <xdr:sp macro="" textlink="">
        <xdr:nvSpPr>
          <xdr:cNvPr id="2952" name="Freeform 15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53" name="Line 15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954" name="Line 152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55" name="Line 152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56" name="Freeform 1526"/>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57" name="Line 152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58" name="Group 1528"/>
        <xdr:cNvGrpSpPr>
          <a:grpSpLocks/>
        </xdr:cNvGrpSpPr>
      </xdr:nvGrpSpPr>
      <xdr:grpSpPr bwMode="auto">
        <a:xfrm flipH="1">
          <a:off x="10896600" y="7543800"/>
          <a:ext cx="449580" cy="2918460"/>
          <a:chOff x="256" y="29"/>
          <a:chExt cx="60" cy="46"/>
        </a:xfrm>
      </xdr:grpSpPr>
      <xdr:sp macro="" textlink="">
        <xdr:nvSpPr>
          <xdr:cNvPr id="2959" name="Freeform 15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60" name="Line 15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961" name="Group 1531"/>
        <xdr:cNvGrpSpPr>
          <a:grpSpLocks/>
        </xdr:cNvGrpSpPr>
      </xdr:nvGrpSpPr>
      <xdr:grpSpPr bwMode="auto">
        <a:xfrm flipH="1">
          <a:off x="10896600" y="1508760"/>
          <a:ext cx="449580" cy="2918460"/>
          <a:chOff x="256" y="29"/>
          <a:chExt cx="60" cy="46"/>
        </a:xfrm>
      </xdr:grpSpPr>
      <xdr:sp macro="" textlink="">
        <xdr:nvSpPr>
          <xdr:cNvPr id="2962" name="Freeform 15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63" name="Line 15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964" name="Line 153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65" name="Line 153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66" name="Freeform 1536"/>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67" name="Line 153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68" name="Group 1538"/>
        <xdr:cNvGrpSpPr>
          <a:grpSpLocks/>
        </xdr:cNvGrpSpPr>
      </xdr:nvGrpSpPr>
      <xdr:grpSpPr bwMode="auto">
        <a:xfrm flipH="1">
          <a:off x="10896600" y="7543800"/>
          <a:ext cx="449580" cy="2918460"/>
          <a:chOff x="256" y="29"/>
          <a:chExt cx="60" cy="46"/>
        </a:xfrm>
      </xdr:grpSpPr>
      <xdr:sp macro="" textlink="">
        <xdr:nvSpPr>
          <xdr:cNvPr id="2969" name="Freeform 15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0" name="Line 1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971" name="Group 1541"/>
        <xdr:cNvGrpSpPr>
          <a:grpSpLocks/>
        </xdr:cNvGrpSpPr>
      </xdr:nvGrpSpPr>
      <xdr:grpSpPr bwMode="auto">
        <a:xfrm flipH="1">
          <a:off x="10896600" y="1508760"/>
          <a:ext cx="449580" cy="2918460"/>
          <a:chOff x="256" y="29"/>
          <a:chExt cx="60" cy="46"/>
        </a:xfrm>
      </xdr:grpSpPr>
      <xdr:sp macro="" textlink="">
        <xdr:nvSpPr>
          <xdr:cNvPr id="2972" name="Freeform 15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3" name="Line 1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974" name="Group 1544"/>
        <xdr:cNvGrpSpPr>
          <a:grpSpLocks/>
        </xdr:cNvGrpSpPr>
      </xdr:nvGrpSpPr>
      <xdr:grpSpPr bwMode="auto">
        <a:xfrm>
          <a:off x="5410200" y="777240"/>
          <a:ext cx="449580" cy="1455420"/>
          <a:chOff x="256" y="29"/>
          <a:chExt cx="60" cy="46"/>
        </a:xfrm>
      </xdr:grpSpPr>
      <xdr:sp macro="" textlink="">
        <xdr:nvSpPr>
          <xdr:cNvPr id="2975" name="Freeform 15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6" name="Line 1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977" name="Group 1547"/>
        <xdr:cNvGrpSpPr>
          <a:grpSpLocks/>
        </xdr:cNvGrpSpPr>
      </xdr:nvGrpSpPr>
      <xdr:grpSpPr bwMode="auto">
        <a:xfrm>
          <a:off x="5410200" y="3703320"/>
          <a:ext cx="449580" cy="1455420"/>
          <a:chOff x="256" y="29"/>
          <a:chExt cx="60" cy="46"/>
        </a:xfrm>
      </xdr:grpSpPr>
      <xdr:sp macro="" textlink="">
        <xdr:nvSpPr>
          <xdr:cNvPr id="2978" name="Freeform 15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9" name="Line 1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980" name="Group 1550"/>
        <xdr:cNvGrpSpPr>
          <a:grpSpLocks/>
        </xdr:cNvGrpSpPr>
      </xdr:nvGrpSpPr>
      <xdr:grpSpPr bwMode="auto">
        <a:xfrm>
          <a:off x="6781800" y="1508760"/>
          <a:ext cx="449580" cy="2918460"/>
          <a:chOff x="256" y="29"/>
          <a:chExt cx="60" cy="46"/>
        </a:xfrm>
      </xdr:grpSpPr>
      <xdr:sp macro="" textlink="">
        <xdr:nvSpPr>
          <xdr:cNvPr id="2981" name="Freeform 15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2" name="Line 1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983" name="Group 1553"/>
        <xdr:cNvGrpSpPr>
          <a:grpSpLocks/>
        </xdr:cNvGrpSpPr>
      </xdr:nvGrpSpPr>
      <xdr:grpSpPr bwMode="auto">
        <a:xfrm>
          <a:off x="5410200" y="6812280"/>
          <a:ext cx="449580" cy="1455420"/>
          <a:chOff x="256" y="29"/>
          <a:chExt cx="60" cy="46"/>
        </a:xfrm>
      </xdr:grpSpPr>
      <xdr:sp macro="" textlink="">
        <xdr:nvSpPr>
          <xdr:cNvPr id="2984" name="Freeform 15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5" name="Line 1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986" name="Group 1556"/>
        <xdr:cNvGrpSpPr>
          <a:grpSpLocks/>
        </xdr:cNvGrpSpPr>
      </xdr:nvGrpSpPr>
      <xdr:grpSpPr bwMode="auto">
        <a:xfrm>
          <a:off x="5410200" y="9738360"/>
          <a:ext cx="449580" cy="1455420"/>
          <a:chOff x="256" y="29"/>
          <a:chExt cx="60" cy="46"/>
        </a:xfrm>
      </xdr:grpSpPr>
      <xdr:sp macro="" textlink="">
        <xdr:nvSpPr>
          <xdr:cNvPr id="2987" name="Freeform 15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8" name="Line 1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989" name="Group 1559"/>
        <xdr:cNvGrpSpPr>
          <a:grpSpLocks/>
        </xdr:cNvGrpSpPr>
      </xdr:nvGrpSpPr>
      <xdr:grpSpPr bwMode="auto">
        <a:xfrm>
          <a:off x="6781800" y="7543800"/>
          <a:ext cx="449580" cy="2918460"/>
          <a:chOff x="256" y="29"/>
          <a:chExt cx="60" cy="46"/>
        </a:xfrm>
      </xdr:grpSpPr>
      <xdr:sp macro="" textlink="">
        <xdr:nvSpPr>
          <xdr:cNvPr id="2990" name="Freeform 15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91" name="Line 1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992" name="Freeform 1562"/>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993" name="Line 1563"/>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994" name="Line 156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95" name="Line 156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96" name="Freeform 1566"/>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97" name="Line 156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98" name="Group 1568"/>
        <xdr:cNvGrpSpPr>
          <a:grpSpLocks/>
        </xdr:cNvGrpSpPr>
      </xdr:nvGrpSpPr>
      <xdr:grpSpPr bwMode="auto">
        <a:xfrm flipH="1">
          <a:off x="10896600" y="7543800"/>
          <a:ext cx="449580" cy="2918460"/>
          <a:chOff x="256" y="29"/>
          <a:chExt cx="60" cy="46"/>
        </a:xfrm>
      </xdr:grpSpPr>
      <xdr:sp macro="" textlink="">
        <xdr:nvSpPr>
          <xdr:cNvPr id="2999" name="Freeform 15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0" name="Line 15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3001" name="Group 1571"/>
        <xdr:cNvGrpSpPr>
          <a:grpSpLocks/>
        </xdr:cNvGrpSpPr>
      </xdr:nvGrpSpPr>
      <xdr:grpSpPr bwMode="auto">
        <a:xfrm flipH="1">
          <a:off x="10896600" y="1508760"/>
          <a:ext cx="449580" cy="2918460"/>
          <a:chOff x="256" y="29"/>
          <a:chExt cx="60" cy="46"/>
        </a:xfrm>
      </xdr:grpSpPr>
      <xdr:sp macro="" textlink="">
        <xdr:nvSpPr>
          <xdr:cNvPr id="3002" name="Freeform 15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3" name="Line 15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3004" name="Group 1574"/>
        <xdr:cNvGrpSpPr>
          <a:grpSpLocks/>
        </xdr:cNvGrpSpPr>
      </xdr:nvGrpSpPr>
      <xdr:grpSpPr bwMode="auto">
        <a:xfrm flipH="1">
          <a:off x="12268200" y="9738360"/>
          <a:ext cx="449580" cy="1455420"/>
          <a:chOff x="256" y="29"/>
          <a:chExt cx="60" cy="46"/>
        </a:xfrm>
      </xdr:grpSpPr>
      <xdr:sp macro="" textlink="">
        <xdr:nvSpPr>
          <xdr:cNvPr id="3005" name="Freeform 157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6" name="Line 1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3007" name="Group 1577"/>
        <xdr:cNvGrpSpPr>
          <a:grpSpLocks/>
        </xdr:cNvGrpSpPr>
      </xdr:nvGrpSpPr>
      <xdr:grpSpPr bwMode="auto">
        <a:xfrm flipH="1">
          <a:off x="12268200" y="6812280"/>
          <a:ext cx="449580" cy="1455420"/>
          <a:chOff x="256" y="29"/>
          <a:chExt cx="60" cy="46"/>
        </a:xfrm>
      </xdr:grpSpPr>
      <xdr:sp macro="" textlink="">
        <xdr:nvSpPr>
          <xdr:cNvPr id="3008" name="Freeform 15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9" name="Line 1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3010" name="Group 1580"/>
        <xdr:cNvGrpSpPr>
          <a:grpSpLocks/>
        </xdr:cNvGrpSpPr>
      </xdr:nvGrpSpPr>
      <xdr:grpSpPr bwMode="auto">
        <a:xfrm flipH="1">
          <a:off x="12268200" y="3703320"/>
          <a:ext cx="449580" cy="1455420"/>
          <a:chOff x="256" y="29"/>
          <a:chExt cx="60" cy="46"/>
        </a:xfrm>
      </xdr:grpSpPr>
      <xdr:sp macro="" textlink="">
        <xdr:nvSpPr>
          <xdr:cNvPr id="3011" name="Freeform 15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12" name="Line 1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3013" name="Group 1583"/>
        <xdr:cNvGrpSpPr>
          <a:grpSpLocks/>
        </xdr:cNvGrpSpPr>
      </xdr:nvGrpSpPr>
      <xdr:grpSpPr bwMode="auto">
        <a:xfrm flipH="1">
          <a:off x="12268200" y="777240"/>
          <a:ext cx="449580" cy="1455420"/>
          <a:chOff x="256" y="29"/>
          <a:chExt cx="60" cy="46"/>
        </a:xfrm>
      </xdr:grpSpPr>
      <xdr:sp macro="" textlink="">
        <xdr:nvSpPr>
          <xdr:cNvPr id="3014" name="Freeform 15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15" name="Line 1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3016" name="Group 1586"/>
        <xdr:cNvGrpSpPr>
          <a:grpSpLocks/>
        </xdr:cNvGrpSpPr>
      </xdr:nvGrpSpPr>
      <xdr:grpSpPr bwMode="auto">
        <a:xfrm>
          <a:off x="5410200" y="777240"/>
          <a:ext cx="449580" cy="1455420"/>
          <a:chOff x="256" y="29"/>
          <a:chExt cx="60" cy="46"/>
        </a:xfrm>
      </xdr:grpSpPr>
      <xdr:sp macro="" textlink="">
        <xdr:nvSpPr>
          <xdr:cNvPr id="3017" name="Freeform 15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18" name="Line 1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3019" name="Group 1589"/>
        <xdr:cNvGrpSpPr>
          <a:grpSpLocks/>
        </xdr:cNvGrpSpPr>
      </xdr:nvGrpSpPr>
      <xdr:grpSpPr bwMode="auto">
        <a:xfrm>
          <a:off x="5410200" y="3703320"/>
          <a:ext cx="449580" cy="1455420"/>
          <a:chOff x="256" y="29"/>
          <a:chExt cx="60" cy="46"/>
        </a:xfrm>
      </xdr:grpSpPr>
      <xdr:sp macro="" textlink="">
        <xdr:nvSpPr>
          <xdr:cNvPr id="3020" name="Freeform 15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21" name="Line 1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3022" name="Group 1592"/>
        <xdr:cNvGrpSpPr>
          <a:grpSpLocks/>
        </xdr:cNvGrpSpPr>
      </xdr:nvGrpSpPr>
      <xdr:grpSpPr bwMode="auto">
        <a:xfrm>
          <a:off x="6781800" y="1508760"/>
          <a:ext cx="449580" cy="2918460"/>
          <a:chOff x="256" y="29"/>
          <a:chExt cx="60" cy="46"/>
        </a:xfrm>
      </xdr:grpSpPr>
      <xdr:sp macro="" textlink="">
        <xdr:nvSpPr>
          <xdr:cNvPr id="3023" name="Freeform 15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24" name="Line 1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3025" name="Group 1595"/>
        <xdr:cNvGrpSpPr>
          <a:grpSpLocks/>
        </xdr:cNvGrpSpPr>
      </xdr:nvGrpSpPr>
      <xdr:grpSpPr bwMode="auto">
        <a:xfrm>
          <a:off x="5410200" y="6812280"/>
          <a:ext cx="449580" cy="1455420"/>
          <a:chOff x="256" y="29"/>
          <a:chExt cx="60" cy="46"/>
        </a:xfrm>
      </xdr:grpSpPr>
      <xdr:sp macro="" textlink="">
        <xdr:nvSpPr>
          <xdr:cNvPr id="3026" name="Freeform 15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27" name="Line 1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3028" name="Group 1598"/>
        <xdr:cNvGrpSpPr>
          <a:grpSpLocks/>
        </xdr:cNvGrpSpPr>
      </xdr:nvGrpSpPr>
      <xdr:grpSpPr bwMode="auto">
        <a:xfrm>
          <a:off x="5410200" y="9738360"/>
          <a:ext cx="449580" cy="1455420"/>
          <a:chOff x="256" y="29"/>
          <a:chExt cx="60" cy="46"/>
        </a:xfrm>
      </xdr:grpSpPr>
      <xdr:sp macro="" textlink="">
        <xdr:nvSpPr>
          <xdr:cNvPr id="3029" name="Freeform 15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30" name="Line 1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3031" name="Group 1601"/>
        <xdr:cNvGrpSpPr>
          <a:grpSpLocks/>
        </xdr:cNvGrpSpPr>
      </xdr:nvGrpSpPr>
      <xdr:grpSpPr bwMode="auto">
        <a:xfrm>
          <a:off x="6781800" y="7543800"/>
          <a:ext cx="449580" cy="2918460"/>
          <a:chOff x="256" y="29"/>
          <a:chExt cx="60" cy="46"/>
        </a:xfrm>
      </xdr:grpSpPr>
      <xdr:sp macro="" textlink="">
        <xdr:nvSpPr>
          <xdr:cNvPr id="3032" name="Freeform 16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33" name="Line 1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3034" name="Freeform 1604"/>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3035" name="Line 160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3036" name="Line 160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3037" name="Line 160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3038" name="Freeform 1608"/>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3039" name="Line 160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3040" name="Group 1610"/>
        <xdr:cNvGrpSpPr>
          <a:grpSpLocks/>
        </xdr:cNvGrpSpPr>
      </xdr:nvGrpSpPr>
      <xdr:grpSpPr bwMode="auto">
        <a:xfrm flipH="1">
          <a:off x="10896600" y="7543800"/>
          <a:ext cx="449580" cy="2918460"/>
          <a:chOff x="256" y="29"/>
          <a:chExt cx="60" cy="46"/>
        </a:xfrm>
      </xdr:grpSpPr>
      <xdr:sp macro="" textlink="">
        <xdr:nvSpPr>
          <xdr:cNvPr id="3041" name="Freeform 16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42" name="Line 1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3043" name="Group 1613"/>
        <xdr:cNvGrpSpPr>
          <a:grpSpLocks/>
        </xdr:cNvGrpSpPr>
      </xdr:nvGrpSpPr>
      <xdr:grpSpPr bwMode="auto">
        <a:xfrm flipH="1">
          <a:off x="10896600" y="1508760"/>
          <a:ext cx="449580" cy="2918460"/>
          <a:chOff x="256" y="29"/>
          <a:chExt cx="60" cy="46"/>
        </a:xfrm>
      </xdr:grpSpPr>
      <xdr:sp macro="" textlink="">
        <xdr:nvSpPr>
          <xdr:cNvPr id="3044" name="Freeform 16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45" name="Line 1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3046" name="Group 1616"/>
        <xdr:cNvGrpSpPr>
          <a:grpSpLocks/>
        </xdr:cNvGrpSpPr>
      </xdr:nvGrpSpPr>
      <xdr:grpSpPr bwMode="auto">
        <a:xfrm flipH="1">
          <a:off x="12268200" y="9738360"/>
          <a:ext cx="449580" cy="1455420"/>
          <a:chOff x="256" y="29"/>
          <a:chExt cx="60" cy="46"/>
        </a:xfrm>
      </xdr:grpSpPr>
      <xdr:sp macro="" textlink="">
        <xdr:nvSpPr>
          <xdr:cNvPr id="3047" name="Freeform 161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48" name="Line 1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3049" name="Group 1619"/>
        <xdr:cNvGrpSpPr>
          <a:grpSpLocks/>
        </xdr:cNvGrpSpPr>
      </xdr:nvGrpSpPr>
      <xdr:grpSpPr bwMode="auto">
        <a:xfrm flipH="1">
          <a:off x="12268200" y="6812280"/>
          <a:ext cx="449580" cy="1455420"/>
          <a:chOff x="256" y="29"/>
          <a:chExt cx="60" cy="46"/>
        </a:xfrm>
      </xdr:grpSpPr>
      <xdr:sp macro="" textlink="">
        <xdr:nvSpPr>
          <xdr:cNvPr id="3050" name="Freeform 16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51" name="Line 1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3052" name="Group 1622"/>
        <xdr:cNvGrpSpPr>
          <a:grpSpLocks/>
        </xdr:cNvGrpSpPr>
      </xdr:nvGrpSpPr>
      <xdr:grpSpPr bwMode="auto">
        <a:xfrm flipH="1">
          <a:off x="12268200" y="3703320"/>
          <a:ext cx="449580" cy="1455420"/>
          <a:chOff x="256" y="29"/>
          <a:chExt cx="60" cy="46"/>
        </a:xfrm>
      </xdr:grpSpPr>
      <xdr:sp macro="" textlink="">
        <xdr:nvSpPr>
          <xdr:cNvPr id="3053" name="Freeform 16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54" name="Line 1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3055" name="Group 1625"/>
        <xdr:cNvGrpSpPr>
          <a:grpSpLocks/>
        </xdr:cNvGrpSpPr>
      </xdr:nvGrpSpPr>
      <xdr:grpSpPr bwMode="auto">
        <a:xfrm flipH="1">
          <a:off x="12268200" y="777240"/>
          <a:ext cx="449580" cy="1455420"/>
          <a:chOff x="256" y="29"/>
          <a:chExt cx="60" cy="46"/>
        </a:xfrm>
      </xdr:grpSpPr>
      <xdr:sp macro="" textlink="">
        <xdr:nvSpPr>
          <xdr:cNvPr id="3056" name="Freeform 16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57" name="Line 1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29">
    <pageSetUpPr fitToPage="1"/>
  </sheetPr>
  <dimension ref="A1:CB249"/>
  <sheetViews>
    <sheetView showGridLines="0" topLeftCell="AU1" workbookViewId="0">
      <selection activeCell="BC1" sqref="BC1:BS179"/>
    </sheetView>
  </sheetViews>
  <sheetFormatPr defaultRowHeight="13.2"/>
  <cols>
    <col min="1" max="4" width="8.88671875" style="1"/>
    <col min="5" max="21" width="9.109375" style="6" customWidth="1"/>
    <col min="22" max="22" width="19.88671875" style="1" bestFit="1" customWidth="1"/>
    <col min="23" max="24" width="8.88671875" style="1"/>
    <col min="25" max="25" width="8.88671875" style="1" customWidth="1"/>
    <col min="26" max="26" width="16.5546875" style="1" customWidth="1"/>
    <col min="27" max="28" width="19.88671875" style="1" bestFit="1" customWidth="1"/>
    <col min="29" max="29" width="16.109375" style="1" customWidth="1"/>
    <col min="30" max="31" width="8.109375" style="1" bestFit="1" customWidth="1"/>
    <col min="32" max="32" width="7.109375" style="1" bestFit="1" customWidth="1"/>
    <col min="33" max="33" width="14" style="1" customWidth="1"/>
    <col min="34" max="52" width="8.88671875" style="1"/>
    <col min="53" max="53" width="9.109375" style="3" customWidth="1"/>
    <col min="54" max="55" width="9.109375" style="9" customWidth="1"/>
    <col min="56" max="56" width="14.109375" style="9" bestFit="1" customWidth="1"/>
    <col min="57" max="71" width="12.44140625" style="9" bestFit="1" customWidth="1"/>
    <col min="72" max="72" width="12.44140625" style="9" customWidth="1"/>
    <col min="73" max="73" width="12.6640625" style="9" bestFit="1" customWidth="1"/>
    <col min="74" max="77" width="9.109375" style="9" customWidth="1"/>
    <col min="78" max="80" width="12.6640625" style="9" bestFit="1" customWidth="1"/>
    <col min="81" max="260" width="8.88671875" style="1"/>
    <col min="261" max="277" width="9.109375" style="1" customWidth="1"/>
    <col min="278" max="278" width="19.88671875" style="1" bestFit="1" customWidth="1"/>
    <col min="279" max="280" width="8.88671875" style="1"/>
    <col min="281" max="281" width="8.88671875" style="1" customWidth="1"/>
    <col min="282" max="282" width="16.5546875" style="1" customWidth="1"/>
    <col min="283" max="284" width="19.88671875" style="1" bestFit="1" customWidth="1"/>
    <col min="285" max="285" width="16.109375" style="1" customWidth="1"/>
    <col min="286" max="287" width="8.109375" style="1" bestFit="1" customWidth="1"/>
    <col min="288" max="288" width="7.109375" style="1" bestFit="1" customWidth="1"/>
    <col min="289" max="289" width="14" style="1" customWidth="1"/>
    <col min="290" max="308" width="8.88671875" style="1"/>
    <col min="309" max="311" width="9.109375" style="1" customWidth="1"/>
    <col min="312" max="312" width="14.109375" style="1" bestFit="1" customWidth="1"/>
    <col min="313" max="327" width="12.44140625" style="1" bestFit="1" customWidth="1"/>
    <col min="328" max="328" width="12.44140625" style="1" customWidth="1"/>
    <col min="329" max="329" width="12.6640625" style="1" bestFit="1" customWidth="1"/>
    <col min="330" max="333" width="9.109375" style="1" customWidth="1"/>
    <col min="334" max="336" width="12.6640625" style="1" bestFit="1" customWidth="1"/>
    <col min="337" max="516" width="8.88671875" style="1"/>
    <col min="517" max="533" width="9.109375" style="1" customWidth="1"/>
    <col min="534" max="534" width="19.88671875" style="1" bestFit="1" customWidth="1"/>
    <col min="535" max="536" width="8.88671875" style="1"/>
    <col min="537" max="537" width="8.88671875" style="1" customWidth="1"/>
    <col min="538" max="538" width="16.5546875" style="1" customWidth="1"/>
    <col min="539" max="540" width="19.88671875" style="1" bestFit="1" customWidth="1"/>
    <col min="541" max="541" width="16.109375" style="1" customWidth="1"/>
    <col min="542" max="543" width="8.109375" style="1" bestFit="1" customWidth="1"/>
    <col min="544" max="544" width="7.109375" style="1" bestFit="1" customWidth="1"/>
    <col min="545" max="545" width="14" style="1" customWidth="1"/>
    <col min="546" max="564" width="8.88671875" style="1"/>
    <col min="565" max="567" width="9.109375" style="1" customWidth="1"/>
    <col min="568" max="568" width="14.109375" style="1" bestFit="1" customWidth="1"/>
    <col min="569" max="583" width="12.44140625" style="1" bestFit="1" customWidth="1"/>
    <col min="584" max="584" width="12.44140625" style="1" customWidth="1"/>
    <col min="585" max="585" width="12.6640625" style="1" bestFit="1" customWidth="1"/>
    <col min="586" max="589" width="9.109375" style="1" customWidth="1"/>
    <col min="590" max="592" width="12.6640625" style="1" bestFit="1" customWidth="1"/>
    <col min="593" max="772" width="8.88671875" style="1"/>
    <col min="773" max="789" width="9.109375" style="1" customWidth="1"/>
    <col min="790" max="790" width="19.88671875" style="1" bestFit="1" customWidth="1"/>
    <col min="791" max="792" width="8.88671875" style="1"/>
    <col min="793" max="793" width="8.88671875" style="1" customWidth="1"/>
    <col min="794" max="794" width="16.5546875" style="1" customWidth="1"/>
    <col min="795" max="796" width="19.88671875" style="1" bestFit="1" customWidth="1"/>
    <col min="797" max="797" width="16.109375" style="1" customWidth="1"/>
    <col min="798" max="799" width="8.109375" style="1" bestFit="1" customWidth="1"/>
    <col min="800" max="800" width="7.109375" style="1" bestFit="1" customWidth="1"/>
    <col min="801" max="801" width="14" style="1" customWidth="1"/>
    <col min="802" max="820" width="8.88671875" style="1"/>
    <col min="821" max="823" width="9.109375" style="1" customWidth="1"/>
    <col min="824" max="824" width="14.109375" style="1" bestFit="1" customWidth="1"/>
    <col min="825" max="839" width="12.44140625" style="1" bestFit="1" customWidth="1"/>
    <col min="840" max="840" width="12.44140625" style="1" customWidth="1"/>
    <col min="841" max="841" width="12.6640625" style="1" bestFit="1" customWidth="1"/>
    <col min="842" max="845" width="9.109375" style="1" customWidth="1"/>
    <col min="846" max="848" width="12.6640625" style="1" bestFit="1" customWidth="1"/>
    <col min="849" max="1028" width="8.88671875" style="1"/>
    <col min="1029" max="1045" width="9.109375" style="1" customWidth="1"/>
    <col min="1046" max="1046" width="19.88671875" style="1" bestFit="1" customWidth="1"/>
    <col min="1047" max="1048" width="8.88671875" style="1"/>
    <col min="1049" max="1049" width="8.88671875" style="1" customWidth="1"/>
    <col min="1050" max="1050" width="16.5546875" style="1" customWidth="1"/>
    <col min="1051" max="1052" width="19.88671875" style="1" bestFit="1" customWidth="1"/>
    <col min="1053" max="1053" width="16.109375" style="1" customWidth="1"/>
    <col min="1054" max="1055" width="8.109375" style="1" bestFit="1" customWidth="1"/>
    <col min="1056" max="1056" width="7.109375" style="1" bestFit="1" customWidth="1"/>
    <col min="1057" max="1057" width="14" style="1" customWidth="1"/>
    <col min="1058" max="1076" width="8.88671875" style="1"/>
    <col min="1077" max="1079" width="9.109375" style="1" customWidth="1"/>
    <col min="1080" max="1080" width="14.109375" style="1" bestFit="1" customWidth="1"/>
    <col min="1081" max="1095" width="12.44140625" style="1" bestFit="1" customWidth="1"/>
    <col min="1096" max="1096" width="12.44140625" style="1" customWidth="1"/>
    <col min="1097" max="1097" width="12.6640625" style="1" bestFit="1" customWidth="1"/>
    <col min="1098" max="1101" width="9.109375" style="1" customWidth="1"/>
    <col min="1102" max="1104" width="12.6640625" style="1" bestFit="1" customWidth="1"/>
    <col min="1105" max="1284" width="8.88671875" style="1"/>
    <col min="1285" max="1301" width="9.109375" style="1" customWidth="1"/>
    <col min="1302" max="1302" width="19.88671875" style="1" bestFit="1" customWidth="1"/>
    <col min="1303" max="1304" width="8.88671875" style="1"/>
    <col min="1305" max="1305" width="8.88671875" style="1" customWidth="1"/>
    <col min="1306" max="1306" width="16.5546875" style="1" customWidth="1"/>
    <col min="1307" max="1308" width="19.88671875" style="1" bestFit="1" customWidth="1"/>
    <col min="1309" max="1309" width="16.109375" style="1" customWidth="1"/>
    <col min="1310" max="1311" width="8.109375" style="1" bestFit="1" customWidth="1"/>
    <col min="1312" max="1312" width="7.109375" style="1" bestFit="1" customWidth="1"/>
    <col min="1313" max="1313" width="14" style="1" customWidth="1"/>
    <col min="1314" max="1332" width="8.88671875" style="1"/>
    <col min="1333" max="1335" width="9.109375" style="1" customWidth="1"/>
    <col min="1336" max="1336" width="14.109375" style="1" bestFit="1" customWidth="1"/>
    <col min="1337" max="1351" width="12.44140625" style="1" bestFit="1" customWidth="1"/>
    <col min="1352" max="1352" width="12.44140625" style="1" customWidth="1"/>
    <col min="1353" max="1353" width="12.6640625" style="1" bestFit="1" customWidth="1"/>
    <col min="1354" max="1357" width="9.109375" style="1" customWidth="1"/>
    <col min="1358" max="1360" width="12.6640625" style="1" bestFit="1" customWidth="1"/>
    <col min="1361" max="1540" width="8.88671875" style="1"/>
    <col min="1541" max="1557" width="9.109375" style="1" customWidth="1"/>
    <col min="1558" max="1558" width="19.88671875" style="1" bestFit="1" customWidth="1"/>
    <col min="1559" max="1560" width="8.88671875" style="1"/>
    <col min="1561" max="1561" width="8.88671875" style="1" customWidth="1"/>
    <col min="1562" max="1562" width="16.5546875" style="1" customWidth="1"/>
    <col min="1563" max="1564" width="19.88671875" style="1" bestFit="1" customWidth="1"/>
    <col min="1565" max="1565" width="16.109375" style="1" customWidth="1"/>
    <col min="1566" max="1567" width="8.109375" style="1" bestFit="1" customWidth="1"/>
    <col min="1568" max="1568" width="7.109375" style="1" bestFit="1" customWidth="1"/>
    <col min="1569" max="1569" width="14" style="1" customWidth="1"/>
    <col min="1570" max="1588" width="8.88671875" style="1"/>
    <col min="1589" max="1591" width="9.109375" style="1" customWidth="1"/>
    <col min="1592" max="1592" width="14.109375" style="1" bestFit="1" customWidth="1"/>
    <col min="1593" max="1607" width="12.44140625" style="1" bestFit="1" customWidth="1"/>
    <col min="1608" max="1608" width="12.44140625" style="1" customWidth="1"/>
    <col min="1609" max="1609" width="12.6640625" style="1" bestFit="1" customWidth="1"/>
    <col min="1610" max="1613" width="9.109375" style="1" customWidth="1"/>
    <col min="1614" max="1616" width="12.6640625" style="1" bestFit="1" customWidth="1"/>
    <col min="1617" max="1796" width="8.88671875" style="1"/>
    <col min="1797" max="1813" width="9.109375" style="1" customWidth="1"/>
    <col min="1814" max="1814" width="19.88671875" style="1" bestFit="1" customWidth="1"/>
    <col min="1815" max="1816" width="8.88671875" style="1"/>
    <col min="1817" max="1817" width="8.88671875" style="1" customWidth="1"/>
    <col min="1818" max="1818" width="16.5546875" style="1" customWidth="1"/>
    <col min="1819" max="1820" width="19.88671875" style="1" bestFit="1" customWidth="1"/>
    <col min="1821" max="1821" width="16.109375" style="1" customWidth="1"/>
    <col min="1822" max="1823" width="8.109375" style="1" bestFit="1" customWidth="1"/>
    <col min="1824" max="1824" width="7.109375" style="1" bestFit="1" customWidth="1"/>
    <col min="1825" max="1825" width="14" style="1" customWidth="1"/>
    <col min="1826" max="1844" width="8.88671875" style="1"/>
    <col min="1845" max="1847" width="9.109375" style="1" customWidth="1"/>
    <col min="1848" max="1848" width="14.109375" style="1" bestFit="1" customWidth="1"/>
    <col min="1849" max="1863" width="12.44140625" style="1" bestFit="1" customWidth="1"/>
    <col min="1864" max="1864" width="12.44140625" style="1" customWidth="1"/>
    <col min="1865" max="1865" width="12.6640625" style="1" bestFit="1" customWidth="1"/>
    <col min="1866" max="1869" width="9.109375" style="1" customWidth="1"/>
    <col min="1870" max="1872" width="12.6640625" style="1" bestFit="1" customWidth="1"/>
    <col min="1873" max="2052" width="8.88671875" style="1"/>
    <col min="2053" max="2069" width="9.109375" style="1" customWidth="1"/>
    <col min="2070" max="2070" width="19.88671875" style="1" bestFit="1" customWidth="1"/>
    <col min="2071" max="2072" width="8.88671875" style="1"/>
    <col min="2073" max="2073" width="8.88671875" style="1" customWidth="1"/>
    <col min="2074" max="2074" width="16.5546875" style="1" customWidth="1"/>
    <col min="2075" max="2076" width="19.88671875" style="1" bestFit="1" customWidth="1"/>
    <col min="2077" max="2077" width="16.109375" style="1" customWidth="1"/>
    <col min="2078" max="2079" width="8.109375" style="1" bestFit="1" customWidth="1"/>
    <col min="2080" max="2080" width="7.109375" style="1" bestFit="1" customWidth="1"/>
    <col min="2081" max="2081" width="14" style="1" customWidth="1"/>
    <col min="2082" max="2100" width="8.88671875" style="1"/>
    <col min="2101" max="2103" width="9.109375" style="1" customWidth="1"/>
    <col min="2104" max="2104" width="14.109375" style="1" bestFit="1" customWidth="1"/>
    <col min="2105" max="2119" width="12.44140625" style="1" bestFit="1" customWidth="1"/>
    <col min="2120" max="2120" width="12.44140625" style="1" customWidth="1"/>
    <col min="2121" max="2121" width="12.6640625" style="1" bestFit="1" customWidth="1"/>
    <col min="2122" max="2125" width="9.109375" style="1" customWidth="1"/>
    <col min="2126" max="2128" width="12.6640625" style="1" bestFit="1" customWidth="1"/>
    <col min="2129" max="2308" width="8.88671875" style="1"/>
    <col min="2309" max="2325" width="9.109375" style="1" customWidth="1"/>
    <col min="2326" max="2326" width="19.88671875" style="1" bestFit="1" customWidth="1"/>
    <col min="2327" max="2328" width="8.88671875" style="1"/>
    <col min="2329" max="2329" width="8.88671875" style="1" customWidth="1"/>
    <col min="2330" max="2330" width="16.5546875" style="1" customWidth="1"/>
    <col min="2331" max="2332" width="19.88671875" style="1" bestFit="1" customWidth="1"/>
    <col min="2333" max="2333" width="16.109375" style="1" customWidth="1"/>
    <col min="2334" max="2335" width="8.109375" style="1" bestFit="1" customWidth="1"/>
    <col min="2336" max="2336" width="7.109375" style="1" bestFit="1" customWidth="1"/>
    <col min="2337" max="2337" width="14" style="1" customWidth="1"/>
    <col min="2338" max="2356" width="8.88671875" style="1"/>
    <col min="2357" max="2359" width="9.109375" style="1" customWidth="1"/>
    <col min="2360" max="2360" width="14.109375" style="1" bestFit="1" customWidth="1"/>
    <col min="2361" max="2375" width="12.44140625" style="1" bestFit="1" customWidth="1"/>
    <col min="2376" max="2376" width="12.44140625" style="1" customWidth="1"/>
    <col min="2377" max="2377" width="12.6640625" style="1" bestFit="1" customWidth="1"/>
    <col min="2378" max="2381" width="9.109375" style="1" customWidth="1"/>
    <col min="2382" max="2384" width="12.6640625" style="1" bestFit="1" customWidth="1"/>
    <col min="2385" max="2564" width="8.88671875" style="1"/>
    <col min="2565" max="2581" width="9.109375" style="1" customWidth="1"/>
    <col min="2582" max="2582" width="19.88671875" style="1" bestFit="1" customWidth="1"/>
    <col min="2583" max="2584" width="8.88671875" style="1"/>
    <col min="2585" max="2585" width="8.88671875" style="1" customWidth="1"/>
    <col min="2586" max="2586" width="16.5546875" style="1" customWidth="1"/>
    <col min="2587" max="2588" width="19.88671875" style="1" bestFit="1" customWidth="1"/>
    <col min="2589" max="2589" width="16.109375" style="1" customWidth="1"/>
    <col min="2590" max="2591" width="8.109375" style="1" bestFit="1" customWidth="1"/>
    <col min="2592" max="2592" width="7.109375" style="1" bestFit="1" customWidth="1"/>
    <col min="2593" max="2593" width="14" style="1" customWidth="1"/>
    <col min="2594" max="2612" width="8.88671875" style="1"/>
    <col min="2613" max="2615" width="9.109375" style="1" customWidth="1"/>
    <col min="2616" max="2616" width="14.109375" style="1" bestFit="1" customWidth="1"/>
    <col min="2617" max="2631" width="12.44140625" style="1" bestFit="1" customWidth="1"/>
    <col min="2632" max="2632" width="12.44140625" style="1" customWidth="1"/>
    <col min="2633" max="2633" width="12.6640625" style="1" bestFit="1" customWidth="1"/>
    <col min="2634" max="2637" width="9.109375" style="1" customWidth="1"/>
    <col min="2638" max="2640" width="12.6640625" style="1" bestFit="1" customWidth="1"/>
    <col min="2641" max="2820" width="8.88671875" style="1"/>
    <col min="2821" max="2837" width="9.109375" style="1" customWidth="1"/>
    <col min="2838" max="2838" width="19.88671875" style="1" bestFit="1" customWidth="1"/>
    <col min="2839" max="2840" width="8.88671875" style="1"/>
    <col min="2841" max="2841" width="8.88671875" style="1" customWidth="1"/>
    <col min="2842" max="2842" width="16.5546875" style="1" customWidth="1"/>
    <col min="2843" max="2844" width="19.88671875" style="1" bestFit="1" customWidth="1"/>
    <col min="2845" max="2845" width="16.109375" style="1" customWidth="1"/>
    <col min="2846" max="2847" width="8.109375" style="1" bestFit="1" customWidth="1"/>
    <col min="2848" max="2848" width="7.109375" style="1" bestFit="1" customWidth="1"/>
    <col min="2849" max="2849" width="14" style="1" customWidth="1"/>
    <col min="2850" max="2868" width="8.88671875" style="1"/>
    <col min="2869" max="2871" width="9.109375" style="1" customWidth="1"/>
    <col min="2872" max="2872" width="14.109375" style="1" bestFit="1" customWidth="1"/>
    <col min="2873" max="2887" width="12.44140625" style="1" bestFit="1" customWidth="1"/>
    <col min="2888" max="2888" width="12.44140625" style="1" customWidth="1"/>
    <col min="2889" max="2889" width="12.6640625" style="1" bestFit="1" customWidth="1"/>
    <col min="2890" max="2893" width="9.109375" style="1" customWidth="1"/>
    <col min="2894" max="2896" width="12.6640625" style="1" bestFit="1" customWidth="1"/>
    <col min="2897" max="3076" width="8.88671875" style="1"/>
    <col min="3077" max="3093" width="9.109375" style="1" customWidth="1"/>
    <col min="3094" max="3094" width="19.88671875" style="1" bestFit="1" customWidth="1"/>
    <col min="3095" max="3096" width="8.88671875" style="1"/>
    <col min="3097" max="3097" width="8.88671875" style="1" customWidth="1"/>
    <col min="3098" max="3098" width="16.5546875" style="1" customWidth="1"/>
    <col min="3099" max="3100" width="19.88671875" style="1" bestFit="1" customWidth="1"/>
    <col min="3101" max="3101" width="16.109375" style="1" customWidth="1"/>
    <col min="3102" max="3103" width="8.109375" style="1" bestFit="1" customWidth="1"/>
    <col min="3104" max="3104" width="7.109375" style="1" bestFit="1" customWidth="1"/>
    <col min="3105" max="3105" width="14" style="1" customWidth="1"/>
    <col min="3106" max="3124" width="8.88671875" style="1"/>
    <col min="3125" max="3127" width="9.109375" style="1" customWidth="1"/>
    <col min="3128" max="3128" width="14.109375" style="1" bestFit="1" customWidth="1"/>
    <col min="3129" max="3143" width="12.44140625" style="1" bestFit="1" customWidth="1"/>
    <col min="3144" max="3144" width="12.44140625" style="1" customWidth="1"/>
    <col min="3145" max="3145" width="12.6640625" style="1" bestFit="1" customWidth="1"/>
    <col min="3146" max="3149" width="9.109375" style="1" customWidth="1"/>
    <col min="3150" max="3152" width="12.6640625" style="1" bestFit="1" customWidth="1"/>
    <col min="3153" max="3332" width="8.88671875" style="1"/>
    <col min="3333" max="3349" width="9.109375" style="1" customWidth="1"/>
    <col min="3350" max="3350" width="19.88671875" style="1" bestFit="1" customWidth="1"/>
    <col min="3351" max="3352" width="8.88671875" style="1"/>
    <col min="3353" max="3353" width="8.88671875" style="1" customWidth="1"/>
    <col min="3354" max="3354" width="16.5546875" style="1" customWidth="1"/>
    <col min="3355" max="3356" width="19.88671875" style="1" bestFit="1" customWidth="1"/>
    <col min="3357" max="3357" width="16.109375" style="1" customWidth="1"/>
    <col min="3358" max="3359" width="8.109375" style="1" bestFit="1" customWidth="1"/>
    <col min="3360" max="3360" width="7.109375" style="1" bestFit="1" customWidth="1"/>
    <col min="3361" max="3361" width="14" style="1" customWidth="1"/>
    <col min="3362" max="3380" width="8.88671875" style="1"/>
    <col min="3381" max="3383" width="9.109375" style="1" customWidth="1"/>
    <col min="3384" max="3384" width="14.109375" style="1" bestFit="1" customWidth="1"/>
    <col min="3385" max="3399" width="12.44140625" style="1" bestFit="1" customWidth="1"/>
    <col min="3400" max="3400" width="12.44140625" style="1" customWidth="1"/>
    <col min="3401" max="3401" width="12.6640625" style="1" bestFit="1" customWidth="1"/>
    <col min="3402" max="3405" width="9.109375" style="1" customWidth="1"/>
    <col min="3406" max="3408" width="12.6640625" style="1" bestFit="1" customWidth="1"/>
    <col min="3409" max="3588" width="8.88671875" style="1"/>
    <col min="3589" max="3605" width="9.109375" style="1" customWidth="1"/>
    <col min="3606" max="3606" width="19.88671875" style="1" bestFit="1" customWidth="1"/>
    <col min="3607" max="3608" width="8.88671875" style="1"/>
    <col min="3609" max="3609" width="8.88671875" style="1" customWidth="1"/>
    <col min="3610" max="3610" width="16.5546875" style="1" customWidth="1"/>
    <col min="3611" max="3612" width="19.88671875" style="1" bestFit="1" customWidth="1"/>
    <col min="3613" max="3613" width="16.109375" style="1" customWidth="1"/>
    <col min="3614" max="3615" width="8.109375" style="1" bestFit="1" customWidth="1"/>
    <col min="3616" max="3616" width="7.109375" style="1" bestFit="1" customWidth="1"/>
    <col min="3617" max="3617" width="14" style="1" customWidth="1"/>
    <col min="3618" max="3636" width="8.88671875" style="1"/>
    <col min="3637" max="3639" width="9.109375" style="1" customWidth="1"/>
    <col min="3640" max="3640" width="14.109375" style="1" bestFit="1" customWidth="1"/>
    <col min="3641" max="3655" width="12.44140625" style="1" bestFit="1" customWidth="1"/>
    <col min="3656" max="3656" width="12.44140625" style="1" customWidth="1"/>
    <col min="3657" max="3657" width="12.6640625" style="1" bestFit="1" customWidth="1"/>
    <col min="3658" max="3661" width="9.109375" style="1" customWidth="1"/>
    <col min="3662" max="3664" width="12.6640625" style="1" bestFit="1" customWidth="1"/>
    <col min="3665" max="3844" width="8.88671875" style="1"/>
    <col min="3845" max="3861" width="9.109375" style="1" customWidth="1"/>
    <col min="3862" max="3862" width="19.88671875" style="1" bestFit="1" customWidth="1"/>
    <col min="3863" max="3864" width="8.88671875" style="1"/>
    <col min="3865" max="3865" width="8.88671875" style="1" customWidth="1"/>
    <col min="3866" max="3866" width="16.5546875" style="1" customWidth="1"/>
    <col min="3867" max="3868" width="19.88671875" style="1" bestFit="1" customWidth="1"/>
    <col min="3869" max="3869" width="16.109375" style="1" customWidth="1"/>
    <col min="3870" max="3871" width="8.109375" style="1" bestFit="1" customWidth="1"/>
    <col min="3872" max="3872" width="7.109375" style="1" bestFit="1" customWidth="1"/>
    <col min="3873" max="3873" width="14" style="1" customWidth="1"/>
    <col min="3874" max="3892" width="8.88671875" style="1"/>
    <col min="3893" max="3895" width="9.109375" style="1" customWidth="1"/>
    <col min="3896" max="3896" width="14.109375" style="1" bestFit="1" customWidth="1"/>
    <col min="3897" max="3911" width="12.44140625" style="1" bestFit="1" customWidth="1"/>
    <col min="3912" max="3912" width="12.44140625" style="1" customWidth="1"/>
    <col min="3913" max="3913" width="12.6640625" style="1" bestFit="1" customWidth="1"/>
    <col min="3914" max="3917" width="9.109375" style="1" customWidth="1"/>
    <col min="3918" max="3920" width="12.6640625" style="1" bestFit="1" customWidth="1"/>
    <col min="3921" max="4100" width="8.88671875" style="1"/>
    <col min="4101" max="4117" width="9.109375" style="1" customWidth="1"/>
    <col min="4118" max="4118" width="19.88671875" style="1" bestFit="1" customWidth="1"/>
    <col min="4119" max="4120" width="8.88671875" style="1"/>
    <col min="4121" max="4121" width="8.88671875" style="1" customWidth="1"/>
    <col min="4122" max="4122" width="16.5546875" style="1" customWidth="1"/>
    <col min="4123" max="4124" width="19.88671875" style="1" bestFit="1" customWidth="1"/>
    <col min="4125" max="4125" width="16.109375" style="1" customWidth="1"/>
    <col min="4126" max="4127" width="8.109375" style="1" bestFit="1" customWidth="1"/>
    <col min="4128" max="4128" width="7.109375" style="1" bestFit="1" customWidth="1"/>
    <col min="4129" max="4129" width="14" style="1" customWidth="1"/>
    <col min="4130" max="4148" width="8.88671875" style="1"/>
    <col min="4149" max="4151" width="9.109375" style="1" customWidth="1"/>
    <col min="4152" max="4152" width="14.109375" style="1" bestFit="1" customWidth="1"/>
    <col min="4153" max="4167" width="12.44140625" style="1" bestFit="1" customWidth="1"/>
    <col min="4168" max="4168" width="12.44140625" style="1" customWidth="1"/>
    <col min="4169" max="4169" width="12.6640625" style="1" bestFit="1" customWidth="1"/>
    <col min="4170" max="4173" width="9.109375" style="1" customWidth="1"/>
    <col min="4174" max="4176" width="12.6640625" style="1" bestFit="1" customWidth="1"/>
    <col min="4177" max="4356" width="8.88671875" style="1"/>
    <col min="4357" max="4373" width="9.109375" style="1" customWidth="1"/>
    <col min="4374" max="4374" width="19.88671875" style="1" bestFit="1" customWidth="1"/>
    <col min="4375" max="4376" width="8.88671875" style="1"/>
    <col min="4377" max="4377" width="8.88671875" style="1" customWidth="1"/>
    <col min="4378" max="4378" width="16.5546875" style="1" customWidth="1"/>
    <col min="4379" max="4380" width="19.88671875" style="1" bestFit="1" customWidth="1"/>
    <col min="4381" max="4381" width="16.109375" style="1" customWidth="1"/>
    <col min="4382" max="4383" width="8.109375" style="1" bestFit="1" customWidth="1"/>
    <col min="4384" max="4384" width="7.109375" style="1" bestFit="1" customWidth="1"/>
    <col min="4385" max="4385" width="14" style="1" customWidth="1"/>
    <col min="4386" max="4404" width="8.88671875" style="1"/>
    <col min="4405" max="4407" width="9.109375" style="1" customWidth="1"/>
    <col min="4408" max="4408" width="14.109375" style="1" bestFit="1" customWidth="1"/>
    <col min="4409" max="4423" width="12.44140625" style="1" bestFit="1" customWidth="1"/>
    <col min="4424" max="4424" width="12.44140625" style="1" customWidth="1"/>
    <col min="4425" max="4425" width="12.6640625" style="1" bestFit="1" customWidth="1"/>
    <col min="4426" max="4429" width="9.109375" style="1" customWidth="1"/>
    <col min="4430" max="4432" width="12.6640625" style="1" bestFit="1" customWidth="1"/>
    <col min="4433" max="4612" width="8.88671875" style="1"/>
    <col min="4613" max="4629" width="9.109375" style="1" customWidth="1"/>
    <col min="4630" max="4630" width="19.88671875" style="1" bestFit="1" customWidth="1"/>
    <col min="4631" max="4632" width="8.88671875" style="1"/>
    <col min="4633" max="4633" width="8.88671875" style="1" customWidth="1"/>
    <col min="4634" max="4634" width="16.5546875" style="1" customWidth="1"/>
    <col min="4635" max="4636" width="19.88671875" style="1" bestFit="1" customWidth="1"/>
    <col min="4637" max="4637" width="16.109375" style="1" customWidth="1"/>
    <col min="4638" max="4639" width="8.109375" style="1" bestFit="1" customWidth="1"/>
    <col min="4640" max="4640" width="7.109375" style="1" bestFit="1" customWidth="1"/>
    <col min="4641" max="4641" width="14" style="1" customWidth="1"/>
    <col min="4642" max="4660" width="8.88671875" style="1"/>
    <col min="4661" max="4663" width="9.109375" style="1" customWidth="1"/>
    <col min="4664" max="4664" width="14.109375" style="1" bestFit="1" customWidth="1"/>
    <col min="4665" max="4679" width="12.44140625" style="1" bestFit="1" customWidth="1"/>
    <col min="4680" max="4680" width="12.44140625" style="1" customWidth="1"/>
    <col min="4681" max="4681" width="12.6640625" style="1" bestFit="1" customWidth="1"/>
    <col min="4682" max="4685" width="9.109375" style="1" customWidth="1"/>
    <col min="4686" max="4688" width="12.6640625" style="1" bestFit="1" customWidth="1"/>
    <col min="4689" max="4868" width="8.88671875" style="1"/>
    <col min="4869" max="4885" width="9.109375" style="1" customWidth="1"/>
    <col min="4886" max="4886" width="19.88671875" style="1" bestFit="1" customWidth="1"/>
    <col min="4887" max="4888" width="8.88671875" style="1"/>
    <col min="4889" max="4889" width="8.88671875" style="1" customWidth="1"/>
    <col min="4890" max="4890" width="16.5546875" style="1" customWidth="1"/>
    <col min="4891" max="4892" width="19.88671875" style="1" bestFit="1" customWidth="1"/>
    <col min="4893" max="4893" width="16.109375" style="1" customWidth="1"/>
    <col min="4894" max="4895" width="8.109375" style="1" bestFit="1" customWidth="1"/>
    <col min="4896" max="4896" width="7.109375" style="1" bestFit="1" customWidth="1"/>
    <col min="4897" max="4897" width="14" style="1" customWidth="1"/>
    <col min="4898" max="4916" width="8.88671875" style="1"/>
    <col min="4917" max="4919" width="9.109375" style="1" customWidth="1"/>
    <col min="4920" max="4920" width="14.109375" style="1" bestFit="1" customWidth="1"/>
    <col min="4921" max="4935" width="12.44140625" style="1" bestFit="1" customWidth="1"/>
    <col min="4936" max="4936" width="12.44140625" style="1" customWidth="1"/>
    <col min="4937" max="4937" width="12.6640625" style="1" bestFit="1" customWidth="1"/>
    <col min="4938" max="4941" width="9.109375" style="1" customWidth="1"/>
    <col min="4942" max="4944" width="12.6640625" style="1" bestFit="1" customWidth="1"/>
    <col min="4945" max="5124" width="8.88671875" style="1"/>
    <col min="5125" max="5141" width="9.109375" style="1" customWidth="1"/>
    <col min="5142" max="5142" width="19.88671875" style="1" bestFit="1" customWidth="1"/>
    <col min="5143" max="5144" width="8.88671875" style="1"/>
    <col min="5145" max="5145" width="8.88671875" style="1" customWidth="1"/>
    <col min="5146" max="5146" width="16.5546875" style="1" customWidth="1"/>
    <col min="5147" max="5148" width="19.88671875" style="1" bestFit="1" customWidth="1"/>
    <col min="5149" max="5149" width="16.109375" style="1" customWidth="1"/>
    <col min="5150" max="5151" width="8.109375" style="1" bestFit="1" customWidth="1"/>
    <col min="5152" max="5152" width="7.109375" style="1" bestFit="1" customWidth="1"/>
    <col min="5153" max="5153" width="14" style="1" customWidth="1"/>
    <col min="5154" max="5172" width="8.88671875" style="1"/>
    <col min="5173" max="5175" width="9.109375" style="1" customWidth="1"/>
    <col min="5176" max="5176" width="14.109375" style="1" bestFit="1" customWidth="1"/>
    <col min="5177" max="5191" width="12.44140625" style="1" bestFit="1" customWidth="1"/>
    <col min="5192" max="5192" width="12.44140625" style="1" customWidth="1"/>
    <col min="5193" max="5193" width="12.6640625" style="1" bestFit="1" customWidth="1"/>
    <col min="5194" max="5197" width="9.109375" style="1" customWidth="1"/>
    <col min="5198" max="5200" width="12.6640625" style="1" bestFit="1" customWidth="1"/>
    <col min="5201" max="5380" width="8.88671875" style="1"/>
    <col min="5381" max="5397" width="9.109375" style="1" customWidth="1"/>
    <col min="5398" max="5398" width="19.88671875" style="1" bestFit="1" customWidth="1"/>
    <col min="5399" max="5400" width="8.88671875" style="1"/>
    <col min="5401" max="5401" width="8.88671875" style="1" customWidth="1"/>
    <col min="5402" max="5402" width="16.5546875" style="1" customWidth="1"/>
    <col min="5403" max="5404" width="19.88671875" style="1" bestFit="1" customWidth="1"/>
    <col min="5405" max="5405" width="16.109375" style="1" customWidth="1"/>
    <col min="5406" max="5407" width="8.109375" style="1" bestFit="1" customWidth="1"/>
    <col min="5408" max="5408" width="7.109375" style="1" bestFit="1" customWidth="1"/>
    <col min="5409" max="5409" width="14" style="1" customWidth="1"/>
    <col min="5410" max="5428" width="8.88671875" style="1"/>
    <col min="5429" max="5431" width="9.109375" style="1" customWidth="1"/>
    <col min="5432" max="5432" width="14.109375" style="1" bestFit="1" customWidth="1"/>
    <col min="5433" max="5447" width="12.44140625" style="1" bestFit="1" customWidth="1"/>
    <col min="5448" max="5448" width="12.44140625" style="1" customWidth="1"/>
    <col min="5449" max="5449" width="12.6640625" style="1" bestFit="1" customWidth="1"/>
    <col min="5450" max="5453" width="9.109375" style="1" customWidth="1"/>
    <col min="5454" max="5456" width="12.6640625" style="1" bestFit="1" customWidth="1"/>
    <col min="5457" max="5636" width="8.88671875" style="1"/>
    <col min="5637" max="5653" width="9.109375" style="1" customWidth="1"/>
    <col min="5654" max="5654" width="19.88671875" style="1" bestFit="1" customWidth="1"/>
    <col min="5655" max="5656" width="8.88671875" style="1"/>
    <col min="5657" max="5657" width="8.88671875" style="1" customWidth="1"/>
    <col min="5658" max="5658" width="16.5546875" style="1" customWidth="1"/>
    <col min="5659" max="5660" width="19.88671875" style="1" bestFit="1" customWidth="1"/>
    <col min="5661" max="5661" width="16.109375" style="1" customWidth="1"/>
    <col min="5662" max="5663" width="8.109375" style="1" bestFit="1" customWidth="1"/>
    <col min="5664" max="5664" width="7.109375" style="1" bestFit="1" customWidth="1"/>
    <col min="5665" max="5665" width="14" style="1" customWidth="1"/>
    <col min="5666" max="5684" width="8.88671875" style="1"/>
    <col min="5685" max="5687" width="9.109375" style="1" customWidth="1"/>
    <col min="5688" max="5688" width="14.109375" style="1" bestFit="1" customWidth="1"/>
    <col min="5689" max="5703" width="12.44140625" style="1" bestFit="1" customWidth="1"/>
    <col min="5704" max="5704" width="12.44140625" style="1" customWidth="1"/>
    <col min="5705" max="5705" width="12.6640625" style="1" bestFit="1" customWidth="1"/>
    <col min="5706" max="5709" width="9.109375" style="1" customWidth="1"/>
    <col min="5710" max="5712" width="12.6640625" style="1" bestFit="1" customWidth="1"/>
    <col min="5713" max="5892" width="8.88671875" style="1"/>
    <col min="5893" max="5909" width="9.109375" style="1" customWidth="1"/>
    <col min="5910" max="5910" width="19.88671875" style="1" bestFit="1" customWidth="1"/>
    <col min="5911" max="5912" width="8.88671875" style="1"/>
    <col min="5913" max="5913" width="8.88671875" style="1" customWidth="1"/>
    <col min="5914" max="5914" width="16.5546875" style="1" customWidth="1"/>
    <col min="5915" max="5916" width="19.88671875" style="1" bestFit="1" customWidth="1"/>
    <col min="5917" max="5917" width="16.109375" style="1" customWidth="1"/>
    <col min="5918" max="5919" width="8.109375" style="1" bestFit="1" customWidth="1"/>
    <col min="5920" max="5920" width="7.109375" style="1" bestFit="1" customWidth="1"/>
    <col min="5921" max="5921" width="14" style="1" customWidth="1"/>
    <col min="5922" max="5940" width="8.88671875" style="1"/>
    <col min="5941" max="5943" width="9.109375" style="1" customWidth="1"/>
    <col min="5944" max="5944" width="14.109375" style="1" bestFit="1" customWidth="1"/>
    <col min="5945" max="5959" width="12.44140625" style="1" bestFit="1" customWidth="1"/>
    <col min="5960" max="5960" width="12.44140625" style="1" customWidth="1"/>
    <col min="5961" max="5961" width="12.6640625" style="1" bestFit="1" customWidth="1"/>
    <col min="5962" max="5965" width="9.109375" style="1" customWidth="1"/>
    <col min="5966" max="5968" width="12.6640625" style="1" bestFit="1" customWidth="1"/>
    <col min="5969" max="6148" width="8.88671875" style="1"/>
    <col min="6149" max="6165" width="9.109375" style="1" customWidth="1"/>
    <col min="6166" max="6166" width="19.88671875" style="1" bestFit="1" customWidth="1"/>
    <col min="6167" max="6168" width="8.88671875" style="1"/>
    <col min="6169" max="6169" width="8.88671875" style="1" customWidth="1"/>
    <col min="6170" max="6170" width="16.5546875" style="1" customWidth="1"/>
    <col min="6171" max="6172" width="19.88671875" style="1" bestFit="1" customWidth="1"/>
    <col min="6173" max="6173" width="16.109375" style="1" customWidth="1"/>
    <col min="6174" max="6175" width="8.109375" style="1" bestFit="1" customWidth="1"/>
    <col min="6176" max="6176" width="7.109375" style="1" bestFit="1" customWidth="1"/>
    <col min="6177" max="6177" width="14" style="1" customWidth="1"/>
    <col min="6178" max="6196" width="8.88671875" style="1"/>
    <col min="6197" max="6199" width="9.109375" style="1" customWidth="1"/>
    <col min="6200" max="6200" width="14.109375" style="1" bestFit="1" customWidth="1"/>
    <col min="6201" max="6215" width="12.44140625" style="1" bestFit="1" customWidth="1"/>
    <col min="6216" max="6216" width="12.44140625" style="1" customWidth="1"/>
    <col min="6217" max="6217" width="12.6640625" style="1" bestFit="1" customWidth="1"/>
    <col min="6218" max="6221" width="9.109375" style="1" customWidth="1"/>
    <col min="6222" max="6224" width="12.6640625" style="1" bestFit="1" customWidth="1"/>
    <col min="6225" max="6404" width="8.88671875" style="1"/>
    <col min="6405" max="6421" width="9.109375" style="1" customWidth="1"/>
    <col min="6422" max="6422" width="19.88671875" style="1" bestFit="1" customWidth="1"/>
    <col min="6423" max="6424" width="8.88671875" style="1"/>
    <col min="6425" max="6425" width="8.88671875" style="1" customWidth="1"/>
    <col min="6426" max="6426" width="16.5546875" style="1" customWidth="1"/>
    <col min="6427" max="6428" width="19.88671875" style="1" bestFit="1" customWidth="1"/>
    <col min="6429" max="6429" width="16.109375" style="1" customWidth="1"/>
    <col min="6430" max="6431" width="8.109375" style="1" bestFit="1" customWidth="1"/>
    <col min="6432" max="6432" width="7.109375" style="1" bestFit="1" customWidth="1"/>
    <col min="6433" max="6433" width="14" style="1" customWidth="1"/>
    <col min="6434" max="6452" width="8.88671875" style="1"/>
    <col min="6453" max="6455" width="9.109375" style="1" customWidth="1"/>
    <col min="6456" max="6456" width="14.109375" style="1" bestFit="1" customWidth="1"/>
    <col min="6457" max="6471" width="12.44140625" style="1" bestFit="1" customWidth="1"/>
    <col min="6472" max="6472" width="12.44140625" style="1" customWidth="1"/>
    <col min="6473" max="6473" width="12.6640625" style="1" bestFit="1" customWidth="1"/>
    <col min="6474" max="6477" width="9.109375" style="1" customWidth="1"/>
    <col min="6478" max="6480" width="12.6640625" style="1" bestFit="1" customWidth="1"/>
    <col min="6481" max="6660" width="8.88671875" style="1"/>
    <col min="6661" max="6677" width="9.109375" style="1" customWidth="1"/>
    <col min="6678" max="6678" width="19.88671875" style="1" bestFit="1" customWidth="1"/>
    <col min="6679" max="6680" width="8.88671875" style="1"/>
    <col min="6681" max="6681" width="8.88671875" style="1" customWidth="1"/>
    <col min="6682" max="6682" width="16.5546875" style="1" customWidth="1"/>
    <col min="6683" max="6684" width="19.88671875" style="1" bestFit="1" customWidth="1"/>
    <col min="6685" max="6685" width="16.109375" style="1" customWidth="1"/>
    <col min="6686" max="6687" width="8.109375" style="1" bestFit="1" customWidth="1"/>
    <col min="6688" max="6688" width="7.109375" style="1" bestFit="1" customWidth="1"/>
    <col min="6689" max="6689" width="14" style="1" customWidth="1"/>
    <col min="6690" max="6708" width="8.88671875" style="1"/>
    <col min="6709" max="6711" width="9.109375" style="1" customWidth="1"/>
    <col min="6712" max="6712" width="14.109375" style="1" bestFit="1" customWidth="1"/>
    <col min="6713" max="6727" width="12.44140625" style="1" bestFit="1" customWidth="1"/>
    <col min="6728" max="6728" width="12.44140625" style="1" customWidth="1"/>
    <col min="6729" max="6729" width="12.6640625" style="1" bestFit="1" customWidth="1"/>
    <col min="6730" max="6733" width="9.109375" style="1" customWidth="1"/>
    <col min="6734" max="6736" width="12.6640625" style="1" bestFit="1" customWidth="1"/>
    <col min="6737" max="6916" width="8.88671875" style="1"/>
    <col min="6917" max="6933" width="9.109375" style="1" customWidth="1"/>
    <col min="6934" max="6934" width="19.88671875" style="1" bestFit="1" customWidth="1"/>
    <col min="6935" max="6936" width="8.88671875" style="1"/>
    <col min="6937" max="6937" width="8.88671875" style="1" customWidth="1"/>
    <col min="6938" max="6938" width="16.5546875" style="1" customWidth="1"/>
    <col min="6939" max="6940" width="19.88671875" style="1" bestFit="1" customWidth="1"/>
    <col min="6941" max="6941" width="16.109375" style="1" customWidth="1"/>
    <col min="6942" max="6943" width="8.109375" style="1" bestFit="1" customWidth="1"/>
    <col min="6944" max="6944" width="7.109375" style="1" bestFit="1" customWidth="1"/>
    <col min="6945" max="6945" width="14" style="1" customWidth="1"/>
    <col min="6946" max="6964" width="8.88671875" style="1"/>
    <col min="6965" max="6967" width="9.109375" style="1" customWidth="1"/>
    <col min="6968" max="6968" width="14.109375" style="1" bestFit="1" customWidth="1"/>
    <col min="6969" max="6983" width="12.44140625" style="1" bestFit="1" customWidth="1"/>
    <col min="6984" max="6984" width="12.44140625" style="1" customWidth="1"/>
    <col min="6985" max="6985" width="12.6640625" style="1" bestFit="1" customWidth="1"/>
    <col min="6986" max="6989" width="9.109375" style="1" customWidth="1"/>
    <col min="6990" max="6992" width="12.6640625" style="1" bestFit="1" customWidth="1"/>
    <col min="6993" max="7172" width="8.88671875" style="1"/>
    <col min="7173" max="7189" width="9.109375" style="1" customWidth="1"/>
    <col min="7190" max="7190" width="19.88671875" style="1" bestFit="1" customWidth="1"/>
    <col min="7191" max="7192" width="8.88671875" style="1"/>
    <col min="7193" max="7193" width="8.88671875" style="1" customWidth="1"/>
    <col min="7194" max="7194" width="16.5546875" style="1" customWidth="1"/>
    <col min="7195" max="7196" width="19.88671875" style="1" bestFit="1" customWidth="1"/>
    <col min="7197" max="7197" width="16.109375" style="1" customWidth="1"/>
    <col min="7198" max="7199" width="8.109375" style="1" bestFit="1" customWidth="1"/>
    <col min="7200" max="7200" width="7.109375" style="1" bestFit="1" customWidth="1"/>
    <col min="7201" max="7201" width="14" style="1" customWidth="1"/>
    <col min="7202" max="7220" width="8.88671875" style="1"/>
    <col min="7221" max="7223" width="9.109375" style="1" customWidth="1"/>
    <col min="7224" max="7224" width="14.109375" style="1" bestFit="1" customWidth="1"/>
    <col min="7225" max="7239" width="12.44140625" style="1" bestFit="1" customWidth="1"/>
    <col min="7240" max="7240" width="12.44140625" style="1" customWidth="1"/>
    <col min="7241" max="7241" width="12.6640625" style="1" bestFit="1" customWidth="1"/>
    <col min="7242" max="7245" width="9.109375" style="1" customWidth="1"/>
    <col min="7246" max="7248" width="12.6640625" style="1" bestFit="1" customWidth="1"/>
    <col min="7249" max="7428" width="8.88671875" style="1"/>
    <col min="7429" max="7445" width="9.109375" style="1" customWidth="1"/>
    <col min="7446" max="7446" width="19.88671875" style="1" bestFit="1" customWidth="1"/>
    <col min="7447" max="7448" width="8.88671875" style="1"/>
    <col min="7449" max="7449" width="8.88671875" style="1" customWidth="1"/>
    <col min="7450" max="7450" width="16.5546875" style="1" customWidth="1"/>
    <col min="7451" max="7452" width="19.88671875" style="1" bestFit="1" customWidth="1"/>
    <col min="7453" max="7453" width="16.109375" style="1" customWidth="1"/>
    <col min="7454" max="7455" width="8.109375" style="1" bestFit="1" customWidth="1"/>
    <col min="7456" max="7456" width="7.109375" style="1" bestFit="1" customWidth="1"/>
    <col min="7457" max="7457" width="14" style="1" customWidth="1"/>
    <col min="7458" max="7476" width="8.88671875" style="1"/>
    <col min="7477" max="7479" width="9.109375" style="1" customWidth="1"/>
    <col min="7480" max="7480" width="14.109375" style="1" bestFit="1" customWidth="1"/>
    <col min="7481" max="7495" width="12.44140625" style="1" bestFit="1" customWidth="1"/>
    <col min="7496" max="7496" width="12.44140625" style="1" customWidth="1"/>
    <col min="7497" max="7497" width="12.6640625" style="1" bestFit="1" customWidth="1"/>
    <col min="7498" max="7501" width="9.109375" style="1" customWidth="1"/>
    <col min="7502" max="7504" width="12.6640625" style="1" bestFit="1" customWidth="1"/>
    <col min="7505" max="7684" width="8.88671875" style="1"/>
    <col min="7685" max="7701" width="9.109375" style="1" customWidth="1"/>
    <col min="7702" max="7702" width="19.88671875" style="1" bestFit="1" customWidth="1"/>
    <col min="7703" max="7704" width="8.88671875" style="1"/>
    <col min="7705" max="7705" width="8.88671875" style="1" customWidth="1"/>
    <col min="7706" max="7706" width="16.5546875" style="1" customWidth="1"/>
    <col min="7707" max="7708" width="19.88671875" style="1" bestFit="1" customWidth="1"/>
    <col min="7709" max="7709" width="16.109375" style="1" customWidth="1"/>
    <col min="7710" max="7711" width="8.109375" style="1" bestFit="1" customWidth="1"/>
    <col min="7712" max="7712" width="7.109375" style="1" bestFit="1" customWidth="1"/>
    <col min="7713" max="7713" width="14" style="1" customWidth="1"/>
    <col min="7714" max="7732" width="8.88671875" style="1"/>
    <col min="7733" max="7735" width="9.109375" style="1" customWidth="1"/>
    <col min="7736" max="7736" width="14.109375" style="1" bestFit="1" customWidth="1"/>
    <col min="7737" max="7751" width="12.44140625" style="1" bestFit="1" customWidth="1"/>
    <col min="7752" max="7752" width="12.44140625" style="1" customWidth="1"/>
    <col min="7753" max="7753" width="12.6640625" style="1" bestFit="1" customWidth="1"/>
    <col min="7754" max="7757" width="9.109375" style="1" customWidth="1"/>
    <col min="7758" max="7760" width="12.6640625" style="1" bestFit="1" customWidth="1"/>
    <col min="7761" max="7940" width="8.88671875" style="1"/>
    <col min="7941" max="7957" width="9.109375" style="1" customWidth="1"/>
    <col min="7958" max="7958" width="19.88671875" style="1" bestFit="1" customWidth="1"/>
    <col min="7959" max="7960" width="8.88671875" style="1"/>
    <col min="7961" max="7961" width="8.88671875" style="1" customWidth="1"/>
    <col min="7962" max="7962" width="16.5546875" style="1" customWidth="1"/>
    <col min="7963" max="7964" width="19.88671875" style="1" bestFit="1" customWidth="1"/>
    <col min="7965" max="7965" width="16.109375" style="1" customWidth="1"/>
    <col min="7966" max="7967" width="8.109375" style="1" bestFit="1" customWidth="1"/>
    <col min="7968" max="7968" width="7.109375" style="1" bestFit="1" customWidth="1"/>
    <col min="7969" max="7969" width="14" style="1" customWidth="1"/>
    <col min="7970" max="7988" width="8.88671875" style="1"/>
    <col min="7989" max="7991" width="9.109375" style="1" customWidth="1"/>
    <col min="7992" max="7992" width="14.109375" style="1" bestFit="1" customWidth="1"/>
    <col min="7993" max="8007" width="12.44140625" style="1" bestFit="1" customWidth="1"/>
    <col min="8008" max="8008" width="12.44140625" style="1" customWidth="1"/>
    <col min="8009" max="8009" width="12.6640625" style="1" bestFit="1" customWidth="1"/>
    <col min="8010" max="8013" width="9.109375" style="1" customWidth="1"/>
    <col min="8014" max="8016" width="12.6640625" style="1" bestFit="1" customWidth="1"/>
    <col min="8017" max="8196" width="8.88671875" style="1"/>
    <col min="8197" max="8213" width="9.109375" style="1" customWidth="1"/>
    <col min="8214" max="8214" width="19.88671875" style="1" bestFit="1" customWidth="1"/>
    <col min="8215" max="8216" width="8.88671875" style="1"/>
    <col min="8217" max="8217" width="8.88671875" style="1" customWidth="1"/>
    <col min="8218" max="8218" width="16.5546875" style="1" customWidth="1"/>
    <col min="8219" max="8220" width="19.88671875" style="1" bestFit="1" customWidth="1"/>
    <col min="8221" max="8221" width="16.109375" style="1" customWidth="1"/>
    <col min="8222" max="8223" width="8.109375" style="1" bestFit="1" customWidth="1"/>
    <col min="8224" max="8224" width="7.109375" style="1" bestFit="1" customWidth="1"/>
    <col min="8225" max="8225" width="14" style="1" customWidth="1"/>
    <col min="8226" max="8244" width="8.88671875" style="1"/>
    <col min="8245" max="8247" width="9.109375" style="1" customWidth="1"/>
    <col min="8248" max="8248" width="14.109375" style="1" bestFit="1" customWidth="1"/>
    <col min="8249" max="8263" width="12.44140625" style="1" bestFit="1" customWidth="1"/>
    <col min="8264" max="8264" width="12.44140625" style="1" customWidth="1"/>
    <col min="8265" max="8265" width="12.6640625" style="1" bestFit="1" customWidth="1"/>
    <col min="8266" max="8269" width="9.109375" style="1" customWidth="1"/>
    <col min="8270" max="8272" width="12.6640625" style="1" bestFit="1" customWidth="1"/>
    <col min="8273" max="8452" width="8.88671875" style="1"/>
    <col min="8453" max="8469" width="9.109375" style="1" customWidth="1"/>
    <col min="8470" max="8470" width="19.88671875" style="1" bestFit="1" customWidth="1"/>
    <col min="8471" max="8472" width="8.88671875" style="1"/>
    <col min="8473" max="8473" width="8.88671875" style="1" customWidth="1"/>
    <col min="8474" max="8474" width="16.5546875" style="1" customWidth="1"/>
    <col min="8475" max="8476" width="19.88671875" style="1" bestFit="1" customWidth="1"/>
    <col min="8477" max="8477" width="16.109375" style="1" customWidth="1"/>
    <col min="8478" max="8479" width="8.109375" style="1" bestFit="1" customWidth="1"/>
    <col min="8480" max="8480" width="7.109375" style="1" bestFit="1" customWidth="1"/>
    <col min="8481" max="8481" width="14" style="1" customWidth="1"/>
    <col min="8482" max="8500" width="8.88671875" style="1"/>
    <col min="8501" max="8503" width="9.109375" style="1" customWidth="1"/>
    <col min="8504" max="8504" width="14.109375" style="1" bestFit="1" customWidth="1"/>
    <col min="8505" max="8519" width="12.44140625" style="1" bestFit="1" customWidth="1"/>
    <col min="8520" max="8520" width="12.44140625" style="1" customWidth="1"/>
    <col min="8521" max="8521" width="12.6640625" style="1" bestFit="1" customWidth="1"/>
    <col min="8522" max="8525" width="9.109375" style="1" customWidth="1"/>
    <col min="8526" max="8528" width="12.6640625" style="1" bestFit="1" customWidth="1"/>
    <col min="8529" max="8708" width="8.88671875" style="1"/>
    <col min="8709" max="8725" width="9.109375" style="1" customWidth="1"/>
    <col min="8726" max="8726" width="19.88671875" style="1" bestFit="1" customWidth="1"/>
    <col min="8727" max="8728" width="8.88671875" style="1"/>
    <col min="8729" max="8729" width="8.88671875" style="1" customWidth="1"/>
    <col min="8730" max="8730" width="16.5546875" style="1" customWidth="1"/>
    <col min="8731" max="8732" width="19.88671875" style="1" bestFit="1" customWidth="1"/>
    <col min="8733" max="8733" width="16.109375" style="1" customWidth="1"/>
    <col min="8734" max="8735" width="8.109375" style="1" bestFit="1" customWidth="1"/>
    <col min="8736" max="8736" width="7.109375" style="1" bestFit="1" customWidth="1"/>
    <col min="8737" max="8737" width="14" style="1" customWidth="1"/>
    <col min="8738" max="8756" width="8.88671875" style="1"/>
    <col min="8757" max="8759" width="9.109375" style="1" customWidth="1"/>
    <col min="8760" max="8760" width="14.109375" style="1" bestFit="1" customWidth="1"/>
    <col min="8761" max="8775" width="12.44140625" style="1" bestFit="1" customWidth="1"/>
    <col min="8776" max="8776" width="12.44140625" style="1" customWidth="1"/>
    <col min="8777" max="8777" width="12.6640625" style="1" bestFit="1" customWidth="1"/>
    <col min="8778" max="8781" width="9.109375" style="1" customWidth="1"/>
    <col min="8782" max="8784" width="12.6640625" style="1" bestFit="1" customWidth="1"/>
    <col min="8785" max="8964" width="8.88671875" style="1"/>
    <col min="8965" max="8981" width="9.109375" style="1" customWidth="1"/>
    <col min="8982" max="8982" width="19.88671875" style="1" bestFit="1" customWidth="1"/>
    <col min="8983" max="8984" width="8.88671875" style="1"/>
    <col min="8985" max="8985" width="8.88671875" style="1" customWidth="1"/>
    <col min="8986" max="8986" width="16.5546875" style="1" customWidth="1"/>
    <col min="8987" max="8988" width="19.88671875" style="1" bestFit="1" customWidth="1"/>
    <col min="8989" max="8989" width="16.109375" style="1" customWidth="1"/>
    <col min="8990" max="8991" width="8.109375" style="1" bestFit="1" customWidth="1"/>
    <col min="8992" max="8992" width="7.109375" style="1" bestFit="1" customWidth="1"/>
    <col min="8993" max="8993" width="14" style="1" customWidth="1"/>
    <col min="8994" max="9012" width="8.88671875" style="1"/>
    <col min="9013" max="9015" width="9.109375" style="1" customWidth="1"/>
    <col min="9016" max="9016" width="14.109375" style="1" bestFit="1" customWidth="1"/>
    <col min="9017" max="9031" width="12.44140625" style="1" bestFit="1" customWidth="1"/>
    <col min="9032" max="9032" width="12.44140625" style="1" customWidth="1"/>
    <col min="9033" max="9033" width="12.6640625" style="1" bestFit="1" customWidth="1"/>
    <col min="9034" max="9037" width="9.109375" style="1" customWidth="1"/>
    <col min="9038" max="9040" width="12.6640625" style="1" bestFit="1" customWidth="1"/>
    <col min="9041" max="9220" width="8.88671875" style="1"/>
    <col min="9221" max="9237" width="9.109375" style="1" customWidth="1"/>
    <col min="9238" max="9238" width="19.88671875" style="1" bestFit="1" customWidth="1"/>
    <col min="9239" max="9240" width="8.88671875" style="1"/>
    <col min="9241" max="9241" width="8.88671875" style="1" customWidth="1"/>
    <col min="9242" max="9242" width="16.5546875" style="1" customWidth="1"/>
    <col min="9243" max="9244" width="19.88671875" style="1" bestFit="1" customWidth="1"/>
    <col min="9245" max="9245" width="16.109375" style="1" customWidth="1"/>
    <col min="9246" max="9247" width="8.109375" style="1" bestFit="1" customWidth="1"/>
    <col min="9248" max="9248" width="7.109375" style="1" bestFit="1" customWidth="1"/>
    <col min="9249" max="9249" width="14" style="1" customWidth="1"/>
    <col min="9250" max="9268" width="8.88671875" style="1"/>
    <col min="9269" max="9271" width="9.109375" style="1" customWidth="1"/>
    <col min="9272" max="9272" width="14.109375" style="1" bestFit="1" customWidth="1"/>
    <col min="9273" max="9287" width="12.44140625" style="1" bestFit="1" customWidth="1"/>
    <col min="9288" max="9288" width="12.44140625" style="1" customWidth="1"/>
    <col min="9289" max="9289" width="12.6640625" style="1" bestFit="1" customWidth="1"/>
    <col min="9290" max="9293" width="9.109375" style="1" customWidth="1"/>
    <col min="9294" max="9296" width="12.6640625" style="1" bestFit="1" customWidth="1"/>
    <col min="9297" max="9476" width="8.88671875" style="1"/>
    <col min="9477" max="9493" width="9.109375" style="1" customWidth="1"/>
    <col min="9494" max="9494" width="19.88671875" style="1" bestFit="1" customWidth="1"/>
    <col min="9495" max="9496" width="8.88671875" style="1"/>
    <col min="9497" max="9497" width="8.88671875" style="1" customWidth="1"/>
    <col min="9498" max="9498" width="16.5546875" style="1" customWidth="1"/>
    <col min="9499" max="9500" width="19.88671875" style="1" bestFit="1" customWidth="1"/>
    <col min="9501" max="9501" width="16.109375" style="1" customWidth="1"/>
    <col min="9502" max="9503" width="8.109375" style="1" bestFit="1" customWidth="1"/>
    <col min="9504" max="9504" width="7.109375" style="1" bestFit="1" customWidth="1"/>
    <col min="9505" max="9505" width="14" style="1" customWidth="1"/>
    <col min="9506" max="9524" width="8.88671875" style="1"/>
    <col min="9525" max="9527" width="9.109375" style="1" customWidth="1"/>
    <col min="9528" max="9528" width="14.109375" style="1" bestFit="1" customWidth="1"/>
    <col min="9529" max="9543" width="12.44140625" style="1" bestFit="1" customWidth="1"/>
    <col min="9544" max="9544" width="12.44140625" style="1" customWidth="1"/>
    <col min="9545" max="9545" width="12.6640625" style="1" bestFit="1" customWidth="1"/>
    <col min="9546" max="9549" width="9.109375" style="1" customWidth="1"/>
    <col min="9550" max="9552" width="12.6640625" style="1" bestFit="1" customWidth="1"/>
    <col min="9553" max="9732" width="8.88671875" style="1"/>
    <col min="9733" max="9749" width="9.109375" style="1" customWidth="1"/>
    <col min="9750" max="9750" width="19.88671875" style="1" bestFit="1" customWidth="1"/>
    <col min="9751" max="9752" width="8.88671875" style="1"/>
    <col min="9753" max="9753" width="8.88671875" style="1" customWidth="1"/>
    <col min="9754" max="9754" width="16.5546875" style="1" customWidth="1"/>
    <col min="9755" max="9756" width="19.88671875" style="1" bestFit="1" customWidth="1"/>
    <col min="9757" max="9757" width="16.109375" style="1" customWidth="1"/>
    <col min="9758" max="9759" width="8.109375" style="1" bestFit="1" customWidth="1"/>
    <col min="9760" max="9760" width="7.109375" style="1" bestFit="1" customWidth="1"/>
    <col min="9761" max="9761" width="14" style="1" customWidth="1"/>
    <col min="9762" max="9780" width="8.88671875" style="1"/>
    <col min="9781" max="9783" width="9.109375" style="1" customWidth="1"/>
    <col min="9784" max="9784" width="14.109375" style="1" bestFit="1" customWidth="1"/>
    <col min="9785" max="9799" width="12.44140625" style="1" bestFit="1" customWidth="1"/>
    <col min="9800" max="9800" width="12.44140625" style="1" customWidth="1"/>
    <col min="9801" max="9801" width="12.6640625" style="1" bestFit="1" customWidth="1"/>
    <col min="9802" max="9805" width="9.109375" style="1" customWidth="1"/>
    <col min="9806" max="9808" width="12.6640625" style="1" bestFit="1" customWidth="1"/>
    <col min="9809" max="9988" width="8.88671875" style="1"/>
    <col min="9989" max="10005" width="9.109375" style="1" customWidth="1"/>
    <col min="10006" max="10006" width="19.88671875" style="1" bestFit="1" customWidth="1"/>
    <col min="10007" max="10008" width="8.88671875" style="1"/>
    <col min="10009" max="10009" width="8.88671875" style="1" customWidth="1"/>
    <col min="10010" max="10010" width="16.5546875" style="1" customWidth="1"/>
    <col min="10011" max="10012" width="19.88671875" style="1" bestFit="1" customWidth="1"/>
    <col min="10013" max="10013" width="16.109375" style="1" customWidth="1"/>
    <col min="10014" max="10015" width="8.109375" style="1" bestFit="1" customWidth="1"/>
    <col min="10016" max="10016" width="7.109375" style="1" bestFit="1" customWidth="1"/>
    <col min="10017" max="10017" width="14" style="1" customWidth="1"/>
    <col min="10018" max="10036" width="8.88671875" style="1"/>
    <col min="10037" max="10039" width="9.109375" style="1" customWidth="1"/>
    <col min="10040" max="10040" width="14.109375" style="1" bestFit="1" customWidth="1"/>
    <col min="10041" max="10055" width="12.44140625" style="1" bestFit="1" customWidth="1"/>
    <col min="10056" max="10056" width="12.44140625" style="1" customWidth="1"/>
    <col min="10057" max="10057" width="12.6640625" style="1" bestFit="1" customWidth="1"/>
    <col min="10058" max="10061" width="9.109375" style="1" customWidth="1"/>
    <col min="10062" max="10064" width="12.6640625" style="1" bestFit="1" customWidth="1"/>
    <col min="10065" max="10244" width="8.88671875" style="1"/>
    <col min="10245" max="10261" width="9.109375" style="1" customWidth="1"/>
    <col min="10262" max="10262" width="19.88671875" style="1" bestFit="1" customWidth="1"/>
    <col min="10263" max="10264" width="8.88671875" style="1"/>
    <col min="10265" max="10265" width="8.88671875" style="1" customWidth="1"/>
    <col min="10266" max="10266" width="16.5546875" style="1" customWidth="1"/>
    <col min="10267" max="10268" width="19.88671875" style="1" bestFit="1" customWidth="1"/>
    <col min="10269" max="10269" width="16.109375" style="1" customWidth="1"/>
    <col min="10270" max="10271" width="8.109375" style="1" bestFit="1" customWidth="1"/>
    <col min="10272" max="10272" width="7.109375" style="1" bestFit="1" customWidth="1"/>
    <col min="10273" max="10273" width="14" style="1" customWidth="1"/>
    <col min="10274" max="10292" width="8.88671875" style="1"/>
    <col min="10293" max="10295" width="9.109375" style="1" customWidth="1"/>
    <col min="10296" max="10296" width="14.109375" style="1" bestFit="1" customWidth="1"/>
    <col min="10297" max="10311" width="12.44140625" style="1" bestFit="1" customWidth="1"/>
    <col min="10312" max="10312" width="12.44140625" style="1" customWidth="1"/>
    <col min="10313" max="10313" width="12.6640625" style="1" bestFit="1" customWidth="1"/>
    <col min="10314" max="10317" width="9.109375" style="1" customWidth="1"/>
    <col min="10318" max="10320" width="12.6640625" style="1" bestFit="1" customWidth="1"/>
    <col min="10321" max="10500" width="8.88671875" style="1"/>
    <col min="10501" max="10517" width="9.109375" style="1" customWidth="1"/>
    <col min="10518" max="10518" width="19.88671875" style="1" bestFit="1" customWidth="1"/>
    <col min="10519" max="10520" width="8.88671875" style="1"/>
    <col min="10521" max="10521" width="8.88671875" style="1" customWidth="1"/>
    <col min="10522" max="10522" width="16.5546875" style="1" customWidth="1"/>
    <col min="10523" max="10524" width="19.88671875" style="1" bestFit="1" customWidth="1"/>
    <col min="10525" max="10525" width="16.109375" style="1" customWidth="1"/>
    <col min="10526" max="10527" width="8.109375" style="1" bestFit="1" customWidth="1"/>
    <col min="10528" max="10528" width="7.109375" style="1" bestFit="1" customWidth="1"/>
    <col min="10529" max="10529" width="14" style="1" customWidth="1"/>
    <col min="10530" max="10548" width="8.88671875" style="1"/>
    <col min="10549" max="10551" width="9.109375" style="1" customWidth="1"/>
    <col min="10552" max="10552" width="14.109375" style="1" bestFit="1" customWidth="1"/>
    <col min="10553" max="10567" width="12.44140625" style="1" bestFit="1" customWidth="1"/>
    <col min="10568" max="10568" width="12.44140625" style="1" customWidth="1"/>
    <col min="10569" max="10569" width="12.6640625" style="1" bestFit="1" customWidth="1"/>
    <col min="10570" max="10573" width="9.109375" style="1" customWidth="1"/>
    <col min="10574" max="10576" width="12.6640625" style="1" bestFit="1" customWidth="1"/>
    <col min="10577" max="10756" width="8.88671875" style="1"/>
    <col min="10757" max="10773" width="9.109375" style="1" customWidth="1"/>
    <col min="10774" max="10774" width="19.88671875" style="1" bestFit="1" customWidth="1"/>
    <col min="10775" max="10776" width="8.88671875" style="1"/>
    <col min="10777" max="10777" width="8.88671875" style="1" customWidth="1"/>
    <col min="10778" max="10778" width="16.5546875" style="1" customWidth="1"/>
    <col min="10779" max="10780" width="19.88671875" style="1" bestFit="1" customWidth="1"/>
    <col min="10781" max="10781" width="16.109375" style="1" customWidth="1"/>
    <col min="10782" max="10783" width="8.109375" style="1" bestFit="1" customWidth="1"/>
    <col min="10784" max="10784" width="7.109375" style="1" bestFit="1" customWidth="1"/>
    <col min="10785" max="10785" width="14" style="1" customWidth="1"/>
    <col min="10786" max="10804" width="8.88671875" style="1"/>
    <col min="10805" max="10807" width="9.109375" style="1" customWidth="1"/>
    <col min="10808" max="10808" width="14.109375" style="1" bestFit="1" customWidth="1"/>
    <col min="10809" max="10823" width="12.44140625" style="1" bestFit="1" customWidth="1"/>
    <col min="10824" max="10824" width="12.44140625" style="1" customWidth="1"/>
    <col min="10825" max="10825" width="12.6640625" style="1" bestFit="1" customWidth="1"/>
    <col min="10826" max="10829" width="9.109375" style="1" customWidth="1"/>
    <col min="10830" max="10832" width="12.6640625" style="1" bestFit="1" customWidth="1"/>
    <col min="10833" max="11012" width="8.88671875" style="1"/>
    <col min="11013" max="11029" width="9.109375" style="1" customWidth="1"/>
    <col min="11030" max="11030" width="19.88671875" style="1" bestFit="1" customWidth="1"/>
    <col min="11031" max="11032" width="8.88671875" style="1"/>
    <col min="11033" max="11033" width="8.88671875" style="1" customWidth="1"/>
    <col min="11034" max="11034" width="16.5546875" style="1" customWidth="1"/>
    <col min="11035" max="11036" width="19.88671875" style="1" bestFit="1" customWidth="1"/>
    <col min="11037" max="11037" width="16.109375" style="1" customWidth="1"/>
    <col min="11038" max="11039" width="8.109375" style="1" bestFit="1" customWidth="1"/>
    <col min="11040" max="11040" width="7.109375" style="1" bestFit="1" customWidth="1"/>
    <col min="11041" max="11041" width="14" style="1" customWidth="1"/>
    <col min="11042" max="11060" width="8.88671875" style="1"/>
    <col min="11061" max="11063" width="9.109375" style="1" customWidth="1"/>
    <col min="11064" max="11064" width="14.109375" style="1" bestFit="1" customWidth="1"/>
    <col min="11065" max="11079" width="12.44140625" style="1" bestFit="1" customWidth="1"/>
    <col min="11080" max="11080" width="12.44140625" style="1" customWidth="1"/>
    <col min="11081" max="11081" width="12.6640625" style="1" bestFit="1" customWidth="1"/>
    <col min="11082" max="11085" width="9.109375" style="1" customWidth="1"/>
    <col min="11086" max="11088" width="12.6640625" style="1" bestFit="1" customWidth="1"/>
    <col min="11089" max="11268" width="8.88671875" style="1"/>
    <col min="11269" max="11285" width="9.109375" style="1" customWidth="1"/>
    <col min="11286" max="11286" width="19.88671875" style="1" bestFit="1" customWidth="1"/>
    <col min="11287" max="11288" width="8.88671875" style="1"/>
    <col min="11289" max="11289" width="8.88671875" style="1" customWidth="1"/>
    <col min="11290" max="11290" width="16.5546875" style="1" customWidth="1"/>
    <col min="11291" max="11292" width="19.88671875" style="1" bestFit="1" customWidth="1"/>
    <col min="11293" max="11293" width="16.109375" style="1" customWidth="1"/>
    <col min="11294" max="11295" width="8.109375" style="1" bestFit="1" customWidth="1"/>
    <col min="11296" max="11296" width="7.109375" style="1" bestFit="1" customWidth="1"/>
    <col min="11297" max="11297" width="14" style="1" customWidth="1"/>
    <col min="11298" max="11316" width="8.88671875" style="1"/>
    <col min="11317" max="11319" width="9.109375" style="1" customWidth="1"/>
    <col min="11320" max="11320" width="14.109375" style="1" bestFit="1" customWidth="1"/>
    <col min="11321" max="11335" width="12.44140625" style="1" bestFit="1" customWidth="1"/>
    <col min="11336" max="11336" width="12.44140625" style="1" customWidth="1"/>
    <col min="11337" max="11337" width="12.6640625" style="1" bestFit="1" customWidth="1"/>
    <col min="11338" max="11341" width="9.109375" style="1" customWidth="1"/>
    <col min="11342" max="11344" width="12.6640625" style="1" bestFit="1" customWidth="1"/>
    <col min="11345" max="11524" width="8.88671875" style="1"/>
    <col min="11525" max="11541" width="9.109375" style="1" customWidth="1"/>
    <col min="11542" max="11542" width="19.88671875" style="1" bestFit="1" customWidth="1"/>
    <col min="11543" max="11544" width="8.88671875" style="1"/>
    <col min="11545" max="11545" width="8.88671875" style="1" customWidth="1"/>
    <col min="11546" max="11546" width="16.5546875" style="1" customWidth="1"/>
    <col min="11547" max="11548" width="19.88671875" style="1" bestFit="1" customWidth="1"/>
    <col min="11549" max="11549" width="16.109375" style="1" customWidth="1"/>
    <col min="11550" max="11551" width="8.109375" style="1" bestFit="1" customWidth="1"/>
    <col min="11552" max="11552" width="7.109375" style="1" bestFit="1" customWidth="1"/>
    <col min="11553" max="11553" width="14" style="1" customWidth="1"/>
    <col min="11554" max="11572" width="8.88671875" style="1"/>
    <col min="11573" max="11575" width="9.109375" style="1" customWidth="1"/>
    <col min="11576" max="11576" width="14.109375" style="1" bestFit="1" customWidth="1"/>
    <col min="11577" max="11591" width="12.44140625" style="1" bestFit="1" customWidth="1"/>
    <col min="11592" max="11592" width="12.44140625" style="1" customWidth="1"/>
    <col min="11593" max="11593" width="12.6640625" style="1" bestFit="1" customWidth="1"/>
    <col min="11594" max="11597" width="9.109375" style="1" customWidth="1"/>
    <col min="11598" max="11600" width="12.6640625" style="1" bestFit="1" customWidth="1"/>
    <col min="11601" max="11780" width="8.88671875" style="1"/>
    <col min="11781" max="11797" width="9.109375" style="1" customWidth="1"/>
    <col min="11798" max="11798" width="19.88671875" style="1" bestFit="1" customWidth="1"/>
    <col min="11799" max="11800" width="8.88671875" style="1"/>
    <col min="11801" max="11801" width="8.88671875" style="1" customWidth="1"/>
    <col min="11802" max="11802" width="16.5546875" style="1" customWidth="1"/>
    <col min="11803" max="11804" width="19.88671875" style="1" bestFit="1" customWidth="1"/>
    <col min="11805" max="11805" width="16.109375" style="1" customWidth="1"/>
    <col min="11806" max="11807" width="8.109375" style="1" bestFit="1" customWidth="1"/>
    <col min="11808" max="11808" width="7.109375" style="1" bestFit="1" customWidth="1"/>
    <col min="11809" max="11809" width="14" style="1" customWidth="1"/>
    <col min="11810" max="11828" width="8.88671875" style="1"/>
    <col min="11829" max="11831" width="9.109375" style="1" customWidth="1"/>
    <col min="11832" max="11832" width="14.109375" style="1" bestFit="1" customWidth="1"/>
    <col min="11833" max="11847" width="12.44140625" style="1" bestFit="1" customWidth="1"/>
    <col min="11848" max="11848" width="12.44140625" style="1" customWidth="1"/>
    <col min="11849" max="11849" width="12.6640625" style="1" bestFit="1" customWidth="1"/>
    <col min="11850" max="11853" width="9.109375" style="1" customWidth="1"/>
    <col min="11854" max="11856" width="12.6640625" style="1" bestFit="1" customWidth="1"/>
    <col min="11857" max="12036" width="8.88671875" style="1"/>
    <col min="12037" max="12053" width="9.109375" style="1" customWidth="1"/>
    <col min="12054" max="12054" width="19.88671875" style="1" bestFit="1" customWidth="1"/>
    <col min="12055" max="12056" width="8.88671875" style="1"/>
    <col min="12057" max="12057" width="8.88671875" style="1" customWidth="1"/>
    <col min="12058" max="12058" width="16.5546875" style="1" customWidth="1"/>
    <col min="12059" max="12060" width="19.88671875" style="1" bestFit="1" customWidth="1"/>
    <col min="12061" max="12061" width="16.109375" style="1" customWidth="1"/>
    <col min="12062" max="12063" width="8.109375" style="1" bestFit="1" customWidth="1"/>
    <col min="12064" max="12064" width="7.109375" style="1" bestFit="1" customWidth="1"/>
    <col min="12065" max="12065" width="14" style="1" customWidth="1"/>
    <col min="12066" max="12084" width="8.88671875" style="1"/>
    <col min="12085" max="12087" width="9.109375" style="1" customWidth="1"/>
    <col min="12088" max="12088" width="14.109375" style="1" bestFit="1" customWidth="1"/>
    <col min="12089" max="12103" width="12.44140625" style="1" bestFit="1" customWidth="1"/>
    <col min="12104" max="12104" width="12.44140625" style="1" customWidth="1"/>
    <col min="12105" max="12105" width="12.6640625" style="1" bestFit="1" customWidth="1"/>
    <col min="12106" max="12109" width="9.109375" style="1" customWidth="1"/>
    <col min="12110" max="12112" width="12.6640625" style="1" bestFit="1" customWidth="1"/>
    <col min="12113" max="12292" width="8.88671875" style="1"/>
    <col min="12293" max="12309" width="9.109375" style="1" customWidth="1"/>
    <col min="12310" max="12310" width="19.88671875" style="1" bestFit="1" customWidth="1"/>
    <col min="12311" max="12312" width="8.88671875" style="1"/>
    <col min="12313" max="12313" width="8.88671875" style="1" customWidth="1"/>
    <col min="12314" max="12314" width="16.5546875" style="1" customWidth="1"/>
    <col min="12315" max="12316" width="19.88671875" style="1" bestFit="1" customWidth="1"/>
    <col min="12317" max="12317" width="16.109375" style="1" customWidth="1"/>
    <col min="12318" max="12319" width="8.109375" style="1" bestFit="1" customWidth="1"/>
    <col min="12320" max="12320" width="7.109375" style="1" bestFit="1" customWidth="1"/>
    <col min="12321" max="12321" width="14" style="1" customWidth="1"/>
    <col min="12322" max="12340" width="8.88671875" style="1"/>
    <col min="12341" max="12343" width="9.109375" style="1" customWidth="1"/>
    <col min="12344" max="12344" width="14.109375" style="1" bestFit="1" customWidth="1"/>
    <col min="12345" max="12359" width="12.44140625" style="1" bestFit="1" customWidth="1"/>
    <col min="12360" max="12360" width="12.44140625" style="1" customWidth="1"/>
    <col min="12361" max="12361" width="12.6640625" style="1" bestFit="1" customWidth="1"/>
    <col min="12362" max="12365" width="9.109375" style="1" customWidth="1"/>
    <col min="12366" max="12368" width="12.6640625" style="1" bestFit="1" customWidth="1"/>
    <col min="12369" max="12548" width="8.88671875" style="1"/>
    <col min="12549" max="12565" width="9.109375" style="1" customWidth="1"/>
    <col min="12566" max="12566" width="19.88671875" style="1" bestFit="1" customWidth="1"/>
    <col min="12567" max="12568" width="8.88671875" style="1"/>
    <col min="12569" max="12569" width="8.88671875" style="1" customWidth="1"/>
    <col min="12570" max="12570" width="16.5546875" style="1" customWidth="1"/>
    <col min="12571" max="12572" width="19.88671875" style="1" bestFit="1" customWidth="1"/>
    <col min="12573" max="12573" width="16.109375" style="1" customWidth="1"/>
    <col min="12574" max="12575" width="8.109375" style="1" bestFit="1" customWidth="1"/>
    <col min="12576" max="12576" width="7.109375" style="1" bestFit="1" customWidth="1"/>
    <col min="12577" max="12577" width="14" style="1" customWidth="1"/>
    <col min="12578" max="12596" width="8.88671875" style="1"/>
    <col min="12597" max="12599" width="9.109375" style="1" customWidth="1"/>
    <col min="12600" max="12600" width="14.109375" style="1" bestFit="1" customWidth="1"/>
    <col min="12601" max="12615" width="12.44140625" style="1" bestFit="1" customWidth="1"/>
    <col min="12616" max="12616" width="12.44140625" style="1" customWidth="1"/>
    <col min="12617" max="12617" width="12.6640625" style="1" bestFit="1" customWidth="1"/>
    <col min="12618" max="12621" width="9.109375" style="1" customWidth="1"/>
    <col min="12622" max="12624" width="12.6640625" style="1" bestFit="1" customWidth="1"/>
    <col min="12625" max="12804" width="8.88671875" style="1"/>
    <col min="12805" max="12821" width="9.109375" style="1" customWidth="1"/>
    <col min="12822" max="12822" width="19.88671875" style="1" bestFit="1" customWidth="1"/>
    <col min="12823" max="12824" width="8.88671875" style="1"/>
    <col min="12825" max="12825" width="8.88671875" style="1" customWidth="1"/>
    <col min="12826" max="12826" width="16.5546875" style="1" customWidth="1"/>
    <col min="12827" max="12828" width="19.88671875" style="1" bestFit="1" customWidth="1"/>
    <col min="12829" max="12829" width="16.109375" style="1" customWidth="1"/>
    <col min="12830" max="12831" width="8.109375" style="1" bestFit="1" customWidth="1"/>
    <col min="12832" max="12832" width="7.109375" style="1" bestFit="1" customWidth="1"/>
    <col min="12833" max="12833" width="14" style="1" customWidth="1"/>
    <col min="12834" max="12852" width="8.88671875" style="1"/>
    <col min="12853" max="12855" width="9.109375" style="1" customWidth="1"/>
    <col min="12856" max="12856" width="14.109375" style="1" bestFit="1" customWidth="1"/>
    <col min="12857" max="12871" width="12.44140625" style="1" bestFit="1" customWidth="1"/>
    <col min="12872" max="12872" width="12.44140625" style="1" customWidth="1"/>
    <col min="12873" max="12873" width="12.6640625" style="1" bestFit="1" customWidth="1"/>
    <col min="12874" max="12877" width="9.109375" style="1" customWidth="1"/>
    <col min="12878" max="12880" width="12.6640625" style="1" bestFit="1" customWidth="1"/>
    <col min="12881" max="13060" width="8.88671875" style="1"/>
    <col min="13061" max="13077" width="9.109375" style="1" customWidth="1"/>
    <col min="13078" max="13078" width="19.88671875" style="1" bestFit="1" customWidth="1"/>
    <col min="13079" max="13080" width="8.88671875" style="1"/>
    <col min="13081" max="13081" width="8.88671875" style="1" customWidth="1"/>
    <col min="13082" max="13082" width="16.5546875" style="1" customWidth="1"/>
    <col min="13083" max="13084" width="19.88671875" style="1" bestFit="1" customWidth="1"/>
    <col min="13085" max="13085" width="16.109375" style="1" customWidth="1"/>
    <col min="13086" max="13087" width="8.109375" style="1" bestFit="1" customWidth="1"/>
    <col min="13088" max="13088" width="7.109375" style="1" bestFit="1" customWidth="1"/>
    <col min="13089" max="13089" width="14" style="1" customWidth="1"/>
    <col min="13090" max="13108" width="8.88671875" style="1"/>
    <col min="13109" max="13111" width="9.109375" style="1" customWidth="1"/>
    <col min="13112" max="13112" width="14.109375" style="1" bestFit="1" customWidth="1"/>
    <col min="13113" max="13127" width="12.44140625" style="1" bestFit="1" customWidth="1"/>
    <col min="13128" max="13128" width="12.44140625" style="1" customWidth="1"/>
    <col min="13129" max="13129" width="12.6640625" style="1" bestFit="1" customWidth="1"/>
    <col min="13130" max="13133" width="9.109375" style="1" customWidth="1"/>
    <col min="13134" max="13136" width="12.6640625" style="1" bestFit="1" customWidth="1"/>
    <col min="13137" max="13316" width="8.88671875" style="1"/>
    <col min="13317" max="13333" width="9.109375" style="1" customWidth="1"/>
    <col min="13334" max="13334" width="19.88671875" style="1" bestFit="1" customWidth="1"/>
    <col min="13335" max="13336" width="8.88671875" style="1"/>
    <col min="13337" max="13337" width="8.88671875" style="1" customWidth="1"/>
    <col min="13338" max="13338" width="16.5546875" style="1" customWidth="1"/>
    <col min="13339" max="13340" width="19.88671875" style="1" bestFit="1" customWidth="1"/>
    <col min="13341" max="13341" width="16.109375" style="1" customWidth="1"/>
    <col min="13342" max="13343" width="8.109375" style="1" bestFit="1" customWidth="1"/>
    <col min="13344" max="13344" width="7.109375" style="1" bestFit="1" customWidth="1"/>
    <col min="13345" max="13345" width="14" style="1" customWidth="1"/>
    <col min="13346" max="13364" width="8.88671875" style="1"/>
    <col min="13365" max="13367" width="9.109375" style="1" customWidth="1"/>
    <col min="13368" max="13368" width="14.109375" style="1" bestFit="1" customWidth="1"/>
    <col min="13369" max="13383" width="12.44140625" style="1" bestFit="1" customWidth="1"/>
    <col min="13384" max="13384" width="12.44140625" style="1" customWidth="1"/>
    <col min="13385" max="13385" width="12.6640625" style="1" bestFit="1" customWidth="1"/>
    <col min="13386" max="13389" width="9.109375" style="1" customWidth="1"/>
    <col min="13390" max="13392" width="12.6640625" style="1" bestFit="1" customWidth="1"/>
    <col min="13393" max="13572" width="8.88671875" style="1"/>
    <col min="13573" max="13589" width="9.109375" style="1" customWidth="1"/>
    <col min="13590" max="13590" width="19.88671875" style="1" bestFit="1" customWidth="1"/>
    <col min="13591" max="13592" width="8.88671875" style="1"/>
    <col min="13593" max="13593" width="8.88671875" style="1" customWidth="1"/>
    <col min="13594" max="13594" width="16.5546875" style="1" customWidth="1"/>
    <col min="13595" max="13596" width="19.88671875" style="1" bestFit="1" customWidth="1"/>
    <col min="13597" max="13597" width="16.109375" style="1" customWidth="1"/>
    <col min="13598" max="13599" width="8.109375" style="1" bestFit="1" customWidth="1"/>
    <col min="13600" max="13600" width="7.109375" style="1" bestFit="1" customWidth="1"/>
    <col min="13601" max="13601" width="14" style="1" customWidth="1"/>
    <col min="13602" max="13620" width="8.88671875" style="1"/>
    <col min="13621" max="13623" width="9.109375" style="1" customWidth="1"/>
    <col min="13624" max="13624" width="14.109375" style="1" bestFit="1" customWidth="1"/>
    <col min="13625" max="13639" width="12.44140625" style="1" bestFit="1" customWidth="1"/>
    <col min="13640" max="13640" width="12.44140625" style="1" customWidth="1"/>
    <col min="13641" max="13641" width="12.6640625" style="1" bestFit="1" customWidth="1"/>
    <col min="13642" max="13645" width="9.109375" style="1" customWidth="1"/>
    <col min="13646" max="13648" width="12.6640625" style="1" bestFit="1" customWidth="1"/>
    <col min="13649" max="13828" width="8.88671875" style="1"/>
    <col min="13829" max="13845" width="9.109375" style="1" customWidth="1"/>
    <col min="13846" max="13846" width="19.88671875" style="1" bestFit="1" customWidth="1"/>
    <col min="13847" max="13848" width="8.88671875" style="1"/>
    <col min="13849" max="13849" width="8.88671875" style="1" customWidth="1"/>
    <col min="13850" max="13850" width="16.5546875" style="1" customWidth="1"/>
    <col min="13851" max="13852" width="19.88671875" style="1" bestFit="1" customWidth="1"/>
    <col min="13853" max="13853" width="16.109375" style="1" customWidth="1"/>
    <col min="13854" max="13855" width="8.109375" style="1" bestFit="1" customWidth="1"/>
    <col min="13856" max="13856" width="7.109375" style="1" bestFit="1" customWidth="1"/>
    <col min="13857" max="13857" width="14" style="1" customWidth="1"/>
    <col min="13858" max="13876" width="8.88671875" style="1"/>
    <col min="13877" max="13879" width="9.109375" style="1" customWidth="1"/>
    <col min="13880" max="13880" width="14.109375" style="1" bestFit="1" customWidth="1"/>
    <col min="13881" max="13895" width="12.44140625" style="1" bestFit="1" customWidth="1"/>
    <col min="13896" max="13896" width="12.44140625" style="1" customWidth="1"/>
    <col min="13897" max="13897" width="12.6640625" style="1" bestFit="1" customWidth="1"/>
    <col min="13898" max="13901" width="9.109375" style="1" customWidth="1"/>
    <col min="13902" max="13904" width="12.6640625" style="1" bestFit="1" customWidth="1"/>
    <col min="13905" max="14084" width="8.88671875" style="1"/>
    <col min="14085" max="14101" width="9.109375" style="1" customWidth="1"/>
    <col min="14102" max="14102" width="19.88671875" style="1" bestFit="1" customWidth="1"/>
    <col min="14103" max="14104" width="8.88671875" style="1"/>
    <col min="14105" max="14105" width="8.88671875" style="1" customWidth="1"/>
    <col min="14106" max="14106" width="16.5546875" style="1" customWidth="1"/>
    <col min="14107" max="14108" width="19.88671875" style="1" bestFit="1" customWidth="1"/>
    <col min="14109" max="14109" width="16.109375" style="1" customWidth="1"/>
    <col min="14110" max="14111" width="8.109375" style="1" bestFit="1" customWidth="1"/>
    <col min="14112" max="14112" width="7.109375" style="1" bestFit="1" customWidth="1"/>
    <col min="14113" max="14113" width="14" style="1" customWidth="1"/>
    <col min="14114" max="14132" width="8.88671875" style="1"/>
    <col min="14133" max="14135" width="9.109375" style="1" customWidth="1"/>
    <col min="14136" max="14136" width="14.109375" style="1" bestFit="1" customWidth="1"/>
    <col min="14137" max="14151" width="12.44140625" style="1" bestFit="1" customWidth="1"/>
    <col min="14152" max="14152" width="12.44140625" style="1" customWidth="1"/>
    <col min="14153" max="14153" width="12.6640625" style="1" bestFit="1" customWidth="1"/>
    <col min="14154" max="14157" width="9.109375" style="1" customWidth="1"/>
    <col min="14158" max="14160" width="12.6640625" style="1" bestFit="1" customWidth="1"/>
    <col min="14161" max="14340" width="8.88671875" style="1"/>
    <col min="14341" max="14357" width="9.109375" style="1" customWidth="1"/>
    <col min="14358" max="14358" width="19.88671875" style="1" bestFit="1" customWidth="1"/>
    <col min="14359" max="14360" width="8.88671875" style="1"/>
    <col min="14361" max="14361" width="8.88671875" style="1" customWidth="1"/>
    <col min="14362" max="14362" width="16.5546875" style="1" customWidth="1"/>
    <col min="14363" max="14364" width="19.88671875" style="1" bestFit="1" customWidth="1"/>
    <col min="14365" max="14365" width="16.109375" style="1" customWidth="1"/>
    <col min="14366" max="14367" width="8.109375" style="1" bestFit="1" customWidth="1"/>
    <col min="14368" max="14368" width="7.109375" style="1" bestFit="1" customWidth="1"/>
    <col min="14369" max="14369" width="14" style="1" customWidth="1"/>
    <col min="14370" max="14388" width="8.88671875" style="1"/>
    <col min="14389" max="14391" width="9.109375" style="1" customWidth="1"/>
    <col min="14392" max="14392" width="14.109375" style="1" bestFit="1" customWidth="1"/>
    <col min="14393" max="14407" width="12.44140625" style="1" bestFit="1" customWidth="1"/>
    <col min="14408" max="14408" width="12.44140625" style="1" customWidth="1"/>
    <col min="14409" max="14409" width="12.6640625" style="1" bestFit="1" customWidth="1"/>
    <col min="14410" max="14413" width="9.109375" style="1" customWidth="1"/>
    <col min="14414" max="14416" width="12.6640625" style="1" bestFit="1" customWidth="1"/>
    <col min="14417" max="14596" width="8.88671875" style="1"/>
    <col min="14597" max="14613" width="9.109375" style="1" customWidth="1"/>
    <col min="14614" max="14614" width="19.88671875" style="1" bestFit="1" customWidth="1"/>
    <col min="14615" max="14616" width="8.88671875" style="1"/>
    <col min="14617" max="14617" width="8.88671875" style="1" customWidth="1"/>
    <col min="14618" max="14618" width="16.5546875" style="1" customWidth="1"/>
    <col min="14619" max="14620" width="19.88671875" style="1" bestFit="1" customWidth="1"/>
    <col min="14621" max="14621" width="16.109375" style="1" customWidth="1"/>
    <col min="14622" max="14623" width="8.109375" style="1" bestFit="1" customWidth="1"/>
    <col min="14624" max="14624" width="7.109375" style="1" bestFit="1" customWidth="1"/>
    <col min="14625" max="14625" width="14" style="1" customWidth="1"/>
    <col min="14626" max="14644" width="8.88671875" style="1"/>
    <col min="14645" max="14647" width="9.109375" style="1" customWidth="1"/>
    <col min="14648" max="14648" width="14.109375" style="1" bestFit="1" customWidth="1"/>
    <col min="14649" max="14663" width="12.44140625" style="1" bestFit="1" customWidth="1"/>
    <col min="14664" max="14664" width="12.44140625" style="1" customWidth="1"/>
    <col min="14665" max="14665" width="12.6640625" style="1" bestFit="1" customWidth="1"/>
    <col min="14666" max="14669" width="9.109375" style="1" customWidth="1"/>
    <col min="14670" max="14672" width="12.6640625" style="1" bestFit="1" customWidth="1"/>
    <col min="14673" max="14852" width="8.88671875" style="1"/>
    <col min="14853" max="14869" width="9.109375" style="1" customWidth="1"/>
    <col min="14870" max="14870" width="19.88671875" style="1" bestFit="1" customWidth="1"/>
    <col min="14871" max="14872" width="8.88671875" style="1"/>
    <col min="14873" max="14873" width="8.88671875" style="1" customWidth="1"/>
    <col min="14874" max="14874" width="16.5546875" style="1" customWidth="1"/>
    <col min="14875" max="14876" width="19.88671875" style="1" bestFit="1" customWidth="1"/>
    <col min="14877" max="14877" width="16.109375" style="1" customWidth="1"/>
    <col min="14878" max="14879" width="8.109375" style="1" bestFit="1" customWidth="1"/>
    <col min="14880" max="14880" width="7.109375" style="1" bestFit="1" customWidth="1"/>
    <col min="14881" max="14881" width="14" style="1" customWidth="1"/>
    <col min="14882" max="14900" width="8.88671875" style="1"/>
    <col min="14901" max="14903" width="9.109375" style="1" customWidth="1"/>
    <col min="14904" max="14904" width="14.109375" style="1" bestFit="1" customWidth="1"/>
    <col min="14905" max="14919" width="12.44140625" style="1" bestFit="1" customWidth="1"/>
    <col min="14920" max="14920" width="12.44140625" style="1" customWidth="1"/>
    <col min="14921" max="14921" width="12.6640625" style="1" bestFit="1" customWidth="1"/>
    <col min="14922" max="14925" width="9.109375" style="1" customWidth="1"/>
    <col min="14926" max="14928" width="12.6640625" style="1" bestFit="1" customWidth="1"/>
    <col min="14929" max="15108" width="8.88671875" style="1"/>
    <col min="15109" max="15125" width="9.109375" style="1" customWidth="1"/>
    <col min="15126" max="15126" width="19.88671875" style="1" bestFit="1" customWidth="1"/>
    <col min="15127" max="15128" width="8.88671875" style="1"/>
    <col min="15129" max="15129" width="8.88671875" style="1" customWidth="1"/>
    <col min="15130" max="15130" width="16.5546875" style="1" customWidth="1"/>
    <col min="15131" max="15132" width="19.88671875" style="1" bestFit="1" customWidth="1"/>
    <col min="15133" max="15133" width="16.109375" style="1" customWidth="1"/>
    <col min="15134" max="15135" width="8.109375" style="1" bestFit="1" customWidth="1"/>
    <col min="15136" max="15136" width="7.109375" style="1" bestFit="1" customWidth="1"/>
    <col min="15137" max="15137" width="14" style="1" customWidth="1"/>
    <col min="15138" max="15156" width="8.88671875" style="1"/>
    <col min="15157" max="15159" width="9.109375" style="1" customWidth="1"/>
    <col min="15160" max="15160" width="14.109375" style="1" bestFit="1" customWidth="1"/>
    <col min="15161" max="15175" width="12.44140625" style="1" bestFit="1" customWidth="1"/>
    <col min="15176" max="15176" width="12.44140625" style="1" customWidth="1"/>
    <col min="15177" max="15177" width="12.6640625" style="1" bestFit="1" customWidth="1"/>
    <col min="15178" max="15181" width="9.109375" style="1" customWidth="1"/>
    <col min="15182" max="15184" width="12.6640625" style="1" bestFit="1" customWidth="1"/>
    <col min="15185" max="15364" width="8.88671875" style="1"/>
    <col min="15365" max="15381" width="9.109375" style="1" customWidth="1"/>
    <col min="15382" max="15382" width="19.88671875" style="1" bestFit="1" customWidth="1"/>
    <col min="15383" max="15384" width="8.88671875" style="1"/>
    <col min="15385" max="15385" width="8.88671875" style="1" customWidth="1"/>
    <col min="15386" max="15386" width="16.5546875" style="1" customWidth="1"/>
    <col min="15387" max="15388" width="19.88671875" style="1" bestFit="1" customWidth="1"/>
    <col min="15389" max="15389" width="16.109375" style="1" customWidth="1"/>
    <col min="15390" max="15391" width="8.109375" style="1" bestFit="1" customWidth="1"/>
    <col min="15392" max="15392" width="7.109375" style="1" bestFit="1" customWidth="1"/>
    <col min="15393" max="15393" width="14" style="1" customWidth="1"/>
    <col min="15394" max="15412" width="8.88671875" style="1"/>
    <col min="15413" max="15415" width="9.109375" style="1" customWidth="1"/>
    <col min="15416" max="15416" width="14.109375" style="1" bestFit="1" customWidth="1"/>
    <col min="15417" max="15431" width="12.44140625" style="1" bestFit="1" customWidth="1"/>
    <col min="15432" max="15432" width="12.44140625" style="1" customWidth="1"/>
    <col min="15433" max="15433" width="12.6640625" style="1" bestFit="1" customWidth="1"/>
    <col min="15434" max="15437" width="9.109375" style="1" customWidth="1"/>
    <col min="15438" max="15440" width="12.6640625" style="1" bestFit="1" customWidth="1"/>
    <col min="15441" max="15620" width="8.88671875" style="1"/>
    <col min="15621" max="15637" width="9.109375" style="1" customWidth="1"/>
    <col min="15638" max="15638" width="19.88671875" style="1" bestFit="1" customWidth="1"/>
    <col min="15639" max="15640" width="8.88671875" style="1"/>
    <col min="15641" max="15641" width="8.88671875" style="1" customWidth="1"/>
    <col min="15642" max="15642" width="16.5546875" style="1" customWidth="1"/>
    <col min="15643" max="15644" width="19.88671875" style="1" bestFit="1" customWidth="1"/>
    <col min="15645" max="15645" width="16.109375" style="1" customWidth="1"/>
    <col min="15646" max="15647" width="8.109375" style="1" bestFit="1" customWidth="1"/>
    <col min="15648" max="15648" width="7.109375" style="1" bestFit="1" customWidth="1"/>
    <col min="15649" max="15649" width="14" style="1" customWidth="1"/>
    <col min="15650" max="15668" width="8.88671875" style="1"/>
    <col min="15669" max="15671" width="9.109375" style="1" customWidth="1"/>
    <col min="15672" max="15672" width="14.109375" style="1" bestFit="1" customWidth="1"/>
    <col min="15673" max="15687" width="12.44140625" style="1" bestFit="1" customWidth="1"/>
    <col min="15688" max="15688" width="12.44140625" style="1" customWidth="1"/>
    <col min="15689" max="15689" width="12.6640625" style="1" bestFit="1" customWidth="1"/>
    <col min="15690" max="15693" width="9.109375" style="1" customWidth="1"/>
    <col min="15694" max="15696" width="12.6640625" style="1" bestFit="1" customWidth="1"/>
    <col min="15697" max="15876" width="8.88671875" style="1"/>
    <col min="15877" max="15893" width="9.109375" style="1" customWidth="1"/>
    <col min="15894" max="15894" width="19.88671875" style="1" bestFit="1" customWidth="1"/>
    <col min="15895" max="15896" width="8.88671875" style="1"/>
    <col min="15897" max="15897" width="8.88671875" style="1" customWidth="1"/>
    <col min="15898" max="15898" width="16.5546875" style="1" customWidth="1"/>
    <col min="15899" max="15900" width="19.88671875" style="1" bestFit="1" customWidth="1"/>
    <col min="15901" max="15901" width="16.109375" style="1" customWidth="1"/>
    <col min="15902" max="15903" width="8.109375" style="1" bestFit="1" customWidth="1"/>
    <col min="15904" max="15904" width="7.109375" style="1" bestFit="1" customWidth="1"/>
    <col min="15905" max="15905" width="14" style="1" customWidth="1"/>
    <col min="15906" max="15924" width="8.88671875" style="1"/>
    <col min="15925" max="15927" width="9.109375" style="1" customWidth="1"/>
    <col min="15928" max="15928" width="14.109375" style="1" bestFit="1" customWidth="1"/>
    <col min="15929" max="15943" width="12.44140625" style="1" bestFit="1" customWidth="1"/>
    <col min="15944" max="15944" width="12.44140625" style="1" customWidth="1"/>
    <col min="15945" max="15945" width="12.6640625" style="1" bestFit="1" customWidth="1"/>
    <col min="15946" max="15949" width="9.109375" style="1" customWidth="1"/>
    <col min="15950" max="15952" width="12.6640625" style="1" bestFit="1" customWidth="1"/>
    <col min="15953" max="16132" width="8.88671875" style="1"/>
    <col min="16133" max="16149" width="9.109375" style="1" customWidth="1"/>
    <col min="16150" max="16150" width="19.88671875" style="1" bestFit="1" customWidth="1"/>
    <col min="16151" max="16152" width="8.88671875" style="1"/>
    <col min="16153" max="16153" width="8.88671875" style="1" customWidth="1"/>
    <col min="16154" max="16154" width="16.5546875" style="1" customWidth="1"/>
    <col min="16155" max="16156" width="19.88671875" style="1" bestFit="1" customWidth="1"/>
    <col min="16157" max="16157" width="16.109375" style="1" customWidth="1"/>
    <col min="16158" max="16159" width="8.109375" style="1" bestFit="1" customWidth="1"/>
    <col min="16160" max="16160" width="7.109375" style="1" bestFit="1" customWidth="1"/>
    <col min="16161" max="16161" width="14" style="1" customWidth="1"/>
    <col min="16162" max="16180" width="8.88671875" style="1"/>
    <col min="16181" max="16183" width="9.109375" style="1" customWidth="1"/>
    <col min="16184" max="16184" width="14.109375" style="1" bestFit="1" customWidth="1"/>
    <col min="16185" max="16199" width="12.44140625" style="1" bestFit="1" customWidth="1"/>
    <col min="16200" max="16200" width="12.44140625" style="1" customWidth="1"/>
    <col min="16201" max="16201" width="12.6640625" style="1" bestFit="1" customWidth="1"/>
    <col min="16202" max="16205" width="9.109375" style="1" customWidth="1"/>
    <col min="16206" max="16208" width="12.6640625" style="1" bestFit="1" customWidth="1"/>
    <col min="16209" max="16384" width="8.88671875" style="1"/>
  </cols>
  <sheetData>
    <row r="1" spans="1:80" ht="15" thickBot="1">
      <c r="A1" s="1" t="s">
        <v>15</v>
      </c>
      <c r="B1" s="1">
        <v>1</v>
      </c>
      <c r="D1" s="5"/>
      <c r="E1" s="6" t="s">
        <v>16</v>
      </c>
      <c r="F1" s="6" t="s">
        <v>0</v>
      </c>
      <c r="G1" s="6" t="s">
        <v>1</v>
      </c>
      <c r="H1" s="6" t="s">
        <v>2</v>
      </c>
      <c r="I1" s="6" t="s">
        <v>3</v>
      </c>
      <c r="J1" s="6" t="s">
        <v>4</v>
      </c>
      <c r="K1" s="6" t="s">
        <v>5</v>
      </c>
      <c r="L1" s="6" t="s">
        <v>6</v>
      </c>
      <c r="M1" s="6" t="s">
        <v>7</v>
      </c>
      <c r="N1" s="6" t="s">
        <v>8</v>
      </c>
      <c r="O1" s="6" t="s">
        <v>9</v>
      </c>
      <c r="P1" s="6" t="s">
        <v>10</v>
      </c>
      <c r="Q1" s="6" t="s">
        <v>11</v>
      </c>
      <c r="R1" s="6" t="s">
        <v>12</v>
      </c>
      <c r="S1" s="6" t="s">
        <v>13</v>
      </c>
      <c r="T1" s="6" t="s">
        <v>14</v>
      </c>
      <c r="V1" s="1" t="s">
        <v>17</v>
      </c>
      <c r="X1" s="7">
        <v>15</v>
      </c>
      <c r="Z1" s="1" t="s">
        <v>17</v>
      </c>
      <c r="AA1" s="1" t="s">
        <v>17</v>
      </c>
      <c r="AB1" s="1" t="s">
        <v>17</v>
      </c>
      <c r="AF1" s="1" t="s">
        <v>18</v>
      </c>
      <c r="AG1" s="8">
        <v>1</v>
      </c>
      <c r="AZ1" s="1" t="s">
        <v>17</v>
      </c>
      <c r="BC1"/>
      <c r="BD1"/>
      <c r="BE1"/>
      <c r="BF1"/>
      <c r="BG1"/>
      <c r="BH1"/>
      <c r="BI1"/>
      <c r="BJ1"/>
      <c r="BK1"/>
      <c r="BL1"/>
      <c r="BM1"/>
      <c r="BN1"/>
      <c r="BO1"/>
      <c r="BP1"/>
      <c r="BQ1"/>
      <c r="BR1"/>
      <c r="BS1"/>
    </row>
    <row r="2" spans="1:80" ht="15" thickBot="1">
      <c r="A2" s="1" t="s">
        <v>19</v>
      </c>
      <c r="B2" s="1">
        <v>1</v>
      </c>
      <c r="C2" s="1" t="s">
        <v>20</v>
      </c>
      <c r="E2" s="10"/>
      <c r="F2" s="10"/>
      <c r="G2" s="10"/>
      <c r="H2" s="10"/>
      <c r="I2" s="10"/>
      <c r="J2" s="10"/>
      <c r="K2" s="10"/>
      <c r="L2" s="10"/>
      <c r="M2" s="10"/>
      <c r="N2" s="10"/>
      <c r="O2" s="10"/>
      <c r="P2" s="10"/>
      <c r="Q2" s="10"/>
      <c r="R2" s="10"/>
      <c r="S2" s="10"/>
      <c r="T2" s="10"/>
      <c r="U2" s="10"/>
      <c r="V2" s="11"/>
      <c r="X2" s="5"/>
      <c r="AI2" s="12" t="s">
        <v>16</v>
      </c>
      <c r="AJ2" s="13" t="s">
        <v>0</v>
      </c>
      <c r="AK2" s="13" t="s">
        <v>1</v>
      </c>
      <c r="AL2" s="13" t="s">
        <v>2</v>
      </c>
      <c r="AM2" s="13" t="s">
        <v>3</v>
      </c>
      <c r="AN2" s="13" t="s">
        <v>4</v>
      </c>
      <c r="AO2" s="13" t="s">
        <v>5</v>
      </c>
      <c r="AP2" s="13" t="s">
        <v>6</v>
      </c>
      <c r="AQ2" s="13" t="s">
        <v>7</v>
      </c>
      <c r="AR2" s="13" t="s">
        <v>8</v>
      </c>
      <c r="AS2" s="13" t="s">
        <v>9</v>
      </c>
      <c r="AT2" s="13" t="s">
        <v>10</v>
      </c>
      <c r="AU2" s="13" t="s">
        <v>11</v>
      </c>
      <c r="AV2" s="13" t="s">
        <v>12</v>
      </c>
      <c r="AW2" s="13" t="s">
        <v>13</v>
      </c>
      <c r="AX2" s="13" t="s">
        <v>14</v>
      </c>
      <c r="AY2" s="14"/>
      <c r="AZ2" s="11" t="s">
        <v>21</v>
      </c>
      <c r="BA2" s="5"/>
      <c r="BC2"/>
      <c r="BD2"/>
      <c r="BE2"/>
      <c r="BF2"/>
      <c r="BG2"/>
      <c r="BH2"/>
      <c r="BI2"/>
      <c r="BJ2"/>
      <c r="BK2"/>
      <c r="BL2"/>
      <c r="BM2"/>
      <c r="BN2"/>
      <c r="BO2"/>
      <c r="BP2"/>
      <c r="BQ2"/>
      <c r="BR2"/>
      <c r="BS2"/>
    </row>
    <row r="3" spans="1:80" ht="15" thickBot="1">
      <c r="A3" s="1" t="s">
        <v>22</v>
      </c>
      <c r="B3" s="1">
        <v>1</v>
      </c>
      <c r="C3" s="15" t="s">
        <v>23</v>
      </c>
      <c r="D3" s="16" t="s">
        <v>24</v>
      </c>
      <c r="E3" s="17">
        <v>0</v>
      </c>
      <c r="F3" s="17">
        <v>1</v>
      </c>
      <c r="G3" s="17">
        <v>2</v>
      </c>
      <c r="H3" s="17">
        <v>3</v>
      </c>
      <c r="I3" s="17">
        <v>4</v>
      </c>
      <c r="J3" s="17">
        <v>5</v>
      </c>
      <c r="K3" s="17">
        <v>6</v>
      </c>
      <c r="L3" s="17">
        <v>7</v>
      </c>
      <c r="M3" s="17">
        <v>8</v>
      </c>
      <c r="N3" s="17">
        <v>9</v>
      </c>
      <c r="O3" s="17">
        <v>10</v>
      </c>
      <c r="P3" s="17">
        <v>11</v>
      </c>
      <c r="Q3" s="17">
        <v>12</v>
      </c>
      <c r="R3" s="17">
        <v>13</v>
      </c>
      <c r="S3" s="17">
        <v>14</v>
      </c>
      <c r="T3" s="17">
        <v>15</v>
      </c>
      <c r="U3" s="17"/>
      <c r="V3" s="18">
        <f ca="1">AZ3</f>
        <v>15</v>
      </c>
      <c r="X3" s="19" t="s">
        <v>25</v>
      </c>
      <c r="Y3" s="20" t="s">
        <v>26</v>
      </c>
      <c r="Z3" s="21" t="s">
        <v>27</v>
      </c>
      <c r="AA3" s="20" t="s">
        <v>28</v>
      </c>
      <c r="AB3" s="21" t="s">
        <v>29</v>
      </c>
      <c r="AC3" s="22" t="s">
        <v>30</v>
      </c>
      <c r="AD3" s="5" t="s">
        <v>31</v>
      </c>
      <c r="AE3" s="5" t="s">
        <v>32</v>
      </c>
      <c r="AF3" s="5" t="s">
        <v>33</v>
      </c>
      <c r="AG3" s="5" t="s">
        <v>34</v>
      </c>
      <c r="AH3" s="23" t="s">
        <v>35</v>
      </c>
      <c r="AI3" s="16">
        <v>0</v>
      </c>
      <c r="AJ3" s="24">
        <f t="shared" ref="AJ3:AX3" si="0">AI3+1</f>
        <v>1</v>
      </c>
      <c r="AK3" s="24">
        <f t="shared" si="0"/>
        <v>2</v>
      </c>
      <c r="AL3" s="24">
        <f t="shared" si="0"/>
        <v>3</v>
      </c>
      <c r="AM3" s="24">
        <f t="shared" si="0"/>
        <v>4</v>
      </c>
      <c r="AN3" s="24">
        <f t="shared" si="0"/>
        <v>5</v>
      </c>
      <c r="AO3" s="24">
        <f t="shared" si="0"/>
        <v>6</v>
      </c>
      <c r="AP3" s="24">
        <f t="shared" si="0"/>
        <v>7</v>
      </c>
      <c r="AQ3" s="24">
        <f t="shared" si="0"/>
        <v>8</v>
      </c>
      <c r="AR3" s="24">
        <f t="shared" si="0"/>
        <v>9</v>
      </c>
      <c r="AS3" s="24">
        <f t="shared" si="0"/>
        <v>10</v>
      </c>
      <c r="AT3" s="24">
        <f t="shared" si="0"/>
        <v>11</v>
      </c>
      <c r="AU3" s="24">
        <f t="shared" si="0"/>
        <v>12</v>
      </c>
      <c r="AV3" s="24">
        <f t="shared" si="0"/>
        <v>13</v>
      </c>
      <c r="AW3" s="24">
        <f t="shared" si="0"/>
        <v>14</v>
      </c>
      <c r="AX3" s="24">
        <f t="shared" si="0"/>
        <v>15</v>
      </c>
      <c r="AY3" s="24"/>
      <c r="AZ3" s="21">
        <f ca="1">OFFSET(BA3,0,-3)</f>
        <v>15</v>
      </c>
      <c r="BA3" s="5"/>
      <c r="BC3"/>
      <c r="BD3"/>
      <c r="BE3"/>
      <c r="BF3"/>
      <c r="BG3"/>
      <c r="BH3"/>
      <c r="BI3"/>
      <c r="BJ3"/>
      <c r="BK3"/>
      <c r="BL3"/>
      <c r="BM3"/>
      <c r="BN3"/>
      <c r="BO3"/>
      <c r="BP3"/>
      <c r="BQ3"/>
      <c r="BR3"/>
      <c r="BS3"/>
      <c r="BZ3" s="9" t="s">
        <v>36</v>
      </c>
      <c r="CA3" s="9" t="s">
        <v>37</v>
      </c>
    </row>
    <row r="4" spans="1:80" ht="14.4">
      <c r="A4" s="1" t="s">
        <v>38</v>
      </c>
      <c r="B4" s="1">
        <v>1</v>
      </c>
      <c r="C4" s="7" t="s">
        <v>39</v>
      </c>
      <c r="D4" s="25" t="str">
        <f ca="1">OFFSET($F4,0,$D$67)</f>
        <v xml:space="preserve"> 1 Louisville </v>
      </c>
      <c r="E4" s="26" t="s">
        <v>19</v>
      </c>
      <c r="F4" s="26" t="s">
        <v>19</v>
      </c>
      <c r="G4" s="26" t="s">
        <v>19</v>
      </c>
      <c r="H4" s="26" t="s">
        <v>19</v>
      </c>
      <c r="I4" s="26" t="s">
        <v>19</v>
      </c>
      <c r="J4" s="26" t="s">
        <v>19</v>
      </c>
      <c r="K4" s="26" t="s">
        <v>19</v>
      </c>
      <c r="L4" s="26" t="s">
        <v>19</v>
      </c>
      <c r="M4" s="26" t="s">
        <v>19</v>
      </c>
      <c r="N4" s="26" t="s">
        <v>19</v>
      </c>
      <c r="O4" s="26" t="s">
        <v>19</v>
      </c>
      <c r="P4" s="26" t="s">
        <v>19</v>
      </c>
      <c r="Q4" s="26" t="s">
        <v>19</v>
      </c>
      <c r="R4" s="26" t="s">
        <v>19</v>
      </c>
      <c r="S4" s="26" t="s">
        <v>19</v>
      </c>
      <c r="T4" s="26" t="s">
        <v>19</v>
      </c>
      <c r="U4" s="27"/>
      <c r="V4" s="20" t="str">
        <f t="shared" ref="V4:V66" ca="1" si="1">INDIRECT(BU4)</f>
        <v xml:space="preserve"> 1 Louisville </v>
      </c>
      <c r="X4" s="19">
        <f ca="1">IF($AG$1=3,AF4*AD4,IF($AG$1=2,AF4+AD4,IF($AG$1=4,AF4,$AG4-($AG4*COUNTIF($F4:$U4,$Z4)/$X$1))))</f>
        <v>0</v>
      </c>
      <c r="Y4" s="20">
        <f ca="1">IF($AG$1=3,AF4*AE4,IF($AG$1=2,AF4+AE4,IF($AG$1=4,AF4,$AG4-($AG4*COUNTIF($F4:$U4,$AA4)/$X$1))))</f>
        <v>15</v>
      </c>
      <c r="Z4" s="28" t="str">
        <f t="shared" ref="Z4:AA35" ca="1" si="2">INDIRECT(BZ4)</f>
        <v xml:space="preserve"> 1 Louisville </v>
      </c>
      <c r="AA4" s="29" t="str">
        <f t="shared" ca="1" si="2"/>
        <v xml:space="preserve"> 16 Alabama State-Morehead State winner</v>
      </c>
      <c r="AB4" s="30" t="str">
        <f ca="1">IF(INDIRECT(CB4)=0,"",INDIRECT(CB4))</f>
        <v xml:space="preserve"> 1 Louisville </v>
      </c>
      <c r="AC4" s="11" t="str">
        <f t="shared" ref="AC4:AC66" ca="1" si="3">IF(AA4=0,1,IF(Z4=0,1,IF(AB4=0,1,IF(AB4="","",IF(Z4=AB4,AA4,Z4)))))</f>
        <v xml:space="preserve"> 16 Alabama State-Morehead State winner</v>
      </c>
      <c r="AD4" s="29">
        <f t="shared" ref="AD4:AE35" ca="1" si="4">VLOOKUP(Z4,$A$1:$B$64,2)</f>
        <v>1</v>
      </c>
      <c r="AE4" s="20">
        <f t="shared" ca="1" si="4"/>
        <v>1</v>
      </c>
      <c r="AF4" s="11">
        <v>1</v>
      </c>
      <c r="AG4" s="1">
        <v>15</v>
      </c>
      <c r="AH4" s="31" t="s">
        <v>40</v>
      </c>
      <c r="AI4" s="28">
        <f t="shared" ref="AI4:AI35" ca="1" si="5">IF(E4=$AB4,(IF(E4=$Z4,$X4,$Y4)),0)</f>
        <v>0</v>
      </c>
      <c r="AJ4" s="28">
        <f t="shared" ref="AJ4:AJ35" ca="1" si="6">IF(F4=$AB4,(IF(F4=$Z4,$X4,$Y4)),0)</f>
        <v>0</v>
      </c>
      <c r="AK4" s="28">
        <f t="shared" ref="AK4:AK35" ca="1" si="7">IF(G4=$AB4,(IF(G4=$Z4,$X4,$Y4)),0)</f>
        <v>0</v>
      </c>
      <c r="AL4" s="28">
        <f t="shared" ref="AL4:AL35" ca="1" si="8">IF(H4=$AB4,(IF(H4=$Z4,$X4,$Y4)),0)</f>
        <v>0</v>
      </c>
      <c r="AM4" s="28">
        <f t="shared" ref="AM4:AM35" ca="1" si="9">IF(I4=$AB4,(IF(I4=$Z4,$X4,$Y4)),0)</f>
        <v>0</v>
      </c>
      <c r="AN4" s="28">
        <f t="shared" ref="AN4:AN35" ca="1" si="10">IF(J4=$AB4,(IF(J4=$Z4,$X4,$Y4)),0)</f>
        <v>0</v>
      </c>
      <c r="AO4" s="28">
        <f t="shared" ref="AO4:AO35" ca="1" si="11">IF(K4=$AB4,(IF(K4=$Z4,$X4,$Y4)),0)</f>
        <v>0</v>
      </c>
      <c r="AP4" s="28">
        <f t="shared" ref="AP4:AP35" ca="1" si="12">IF(L4=$AB4,(IF(L4=$Z4,$X4,$Y4)),0)</f>
        <v>0</v>
      </c>
      <c r="AQ4" s="28">
        <f t="shared" ref="AQ4:AQ35" ca="1" si="13">IF(M4=$AB4,(IF(M4=$Z4,$X4,$Y4)),0)</f>
        <v>0</v>
      </c>
      <c r="AR4" s="28">
        <f t="shared" ref="AR4:AR35" ca="1" si="14">IF(N4=$AB4,(IF(N4=$Z4,$X4,$Y4)),0)</f>
        <v>0</v>
      </c>
      <c r="AS4" s="28">
        <f t="shared" ref="AS4:AS35" ca="1" si="15">IF(O4=$AB4,(IF(O4=$Z4,$X4,$Y4)),0)</f>
        <v>0</v>
      </c>
      <c r="AT4" s="28">
        <f t="shared" ref="AT4:AT35" ca="1" si="16">IF(P4=$AB4,(IF(P4=$Z4,$X4,$Y4)),0)</f>
        <v>0</v>
      </c>
      <c r="AU4" s="28">
        <f t="shared" ref="AU4:AU35" ca="1" si="17">IF(Q4=$AB4,(IF(Q4=$Z4,$X4,$Y4)),0)</f>
        <v>0</v>
      </c>
      <c r="AV4" s="28">
        <f t="shared" ref="AV4:AV35" ca="1" si="18">IF(R4=$AB4,(IF(R4=$Z4,$X4,$Y4)),0)</f>
        <v>0</v>
      </c>
      <c r="AW4" s="28">
        <f t="shared" ref="AW4:AW35" ca="1" si="19">IF(S4=$AB4,(IF(S4=$Z4,$X4,$Y4)),0)</f>
        <v>0</v>
      </c>
      <c r="AX4" s="28">
        <f t="shared" ref="AX4:AX35" ca="1" si="20">IF(T4=$AB4,(IF(T4=$Z4,$X4,$Y4)),0)</f>
        <v>0</v>
      </c>
      <c r="AY4" s="28"/>
      <c r="AZ4" s="7">
        <f t="shared" ref="AZ4:AZ66" ca="1" si="21">IF(V4=$AB4,(IF(V4=$Z4,$X4,$Y4)),0)</f>
        <v>0</v>
      </c>
      <c r="BA4" s="5"/>
      <c r="BB4" s="9" t="s">
        <v>41</v>
      </c>
      <c r="BC4"/>
      <c r="BD4"/>
      <c r="BE4"/>
      <c r="BF4"/>
      <c r="BG4"/>
      <c r="BH4"/>
      <c r="BI4"/>
      <c r="BJ4"/>
      <c r="BK4"/>
      <c r="BL4"/>
      <c r="BM4"/>
      <c r="BN4"/>
      <c r="BO4"/>
      <c r="BP4"/>
      <c r="BQ4"/>
      <c r="BR4"/>
      <c r="BS4"/>
      <c r="BU4" s="9" t="str">
        <f t="shared" ref="BU4:BU66" si="22">CONCATENATE(AZ$1,"!",$BB4)</f>
        <v>Master!E4</v>
      </c>
      <c r="BW4" s="9" t="s">
        <v>42</v>
      </c>
      <c r="BX4" s="9" t="s">
        <v>43</v>
      </c>
      <c r="BZ4" s="9" t="str">
        <f t="shared" ref="BZ4:BZ66" si="23">CONCATENATE(Z$1,"!",$BW4)</f>
        <v>Master!B2</v>
      </c>
      <c r="CA4" s="9" t="str">
        <f t="shared" ref="CA4:CA66" si="24">CONCATENATE(AA$1,"!",$BX4)</f>
        <v>Master!B6</v>
      </c>
      <c r="CB4" s="9" t="str">
        <f t="shared" ref="CB4:CB66" si="25">CONCATENATE(AB$1,"!",$BB4)</f>
        <v>Master!E4</v>
      </c>
    </row>
    <row r="5" spans="1:80" ht="14.4">
      <c r="A5" s="1" t="s">
        <v>44</v>
      </c>
      <c r="B5" s="1">
        <v>10</v>
      </c>
      <c r="C5" s="32" t="s">
        <v>45</v>
      </c>
      <c r="D5" s="33" t="str">
        <f t="shared" ref="D5:D66" ca="1" si="26">OFFSET($F5,0,$D$67)</f>
        <v xml:space="preserve"> 8 Ohio State </v>
      </c>
      <c r="E5" s="34" t="s">
        <v>173</v>
      </c>
      <c r="F5" s="34" t="s">
        <v>173</v>
      </c>
      <c r="G5" s="34" t="s">
        <v>188</v>
      </c>
      <c r="H5" s="34" t="s">
        <v>173</v>
      </c>
      <c r="I5" s="34" t="s">
        <v>188</v>
      </c>
      <c r="J5" s="34" t="s">
        <v>173</v>
      </c>
      <c r="K5" s="34" t="s">
        <v>173</v>
      </c>
      <c r="L5" s="34" t="s">
        <v>173</v>
      </c>
      <c r="M5" s="34" t="s">
        <v>188</v>
      </c>
      <c r="N5" s="34" t="s">
        <v>173</v>
      </c>
      <c r="O5" s="34" t="s">
        <v>173</v>
      </c>
      <c r="P5" s="34" t="s">
        <v>173</v>
      </c>
      <c r="Q5" s="34" t="s">
        <v>173</v>
      </c>
      <c r="R5" s="34" t="s">
        <v>173</v>
      </c>
      <c r="S5" s="34" t="s">
        <v>173</v>
      </c>
      <c r="T5" s="34" t="s">
        <v>173</v>
      </c>
      <c r="U5" s="35"/>
      <c r="V5" s="36" t="str">
        <f t="shared" ca="1" si="1"/>
        <v xml:space="preserve"> 9 Siena</v>
      </c>
      <c r="X5" s="37">
        <f t="shared" ref="X5:X66" ca="1" si="27">IF($AG$1=3,AF5*AD5,IF($AG$1=2,AF5+AD5,IF($AG$1=4,AF5,$AG5-($AG5*COUNTIF($F5:$U5,$Z5)/$X$1))))</f>
        <v>3</v>
      </c>
      <c r="Y5" s="36">
        <f t="shared" ref="Y5:Y66" ca="1" si="28">IF($AG$1=3,AF5*AE5,IF($AG$1=2,AF5+AE5,IF($AG$1=4,AF5,$AG5-($AG5*COUNTIF($F5:$U5,$AA5)/$X$1))))</f>
        <v>12</v>
      </c>
      <c r="Z5" s="11" t="str">
        <f t="shared" ca="1" si="2"/>
        <v xml:space="preserve"> 8 Ohio State </v>
      </c>
      <c r="AA5" s="38" t="str">
        <f t="shared" ca="1" si="2"/>
        <v xml:space="preserve"> 9 Siena</v>
      </c>
      <c r="AB5" s="39" t="str">
        <f t="shared" ref="AB5:AB66" ca="1" si="29">IF(INDIRECT(CB5)=0,"",INDIRECT(CB5))</f>
        <v xml:space="preserve"> 9 Siena</v>
      </c>
      <c r="AC5" s="11" t="str">
        <f t="shared" ca="1" si="3"/>
        <v xml:space="preserve"> 8 Ohio State </v>
      </c>
      <c r="AD5" s="38">
        <f t="shared" ca="1" si="4"/>
        <v>16</v>
      </c>
      <c r="AE5" s="36">
        <f t="shared" ca="1" si="4"/>
        <v>9</v>
      </c>
      <c r="AF5" s="11">
        <v>1</v>
      </c>
      <c r="AG5" s="1">
        <v>15</v>
      </c>
      <c r="AH5" s="40"/>
      <c r="AI5" s="11">
        <f t="shared" ca="1" si="5"/>
        <v>0</v>
      </c>
      <c r="AJ5" s="11">
        <f t="shared" ca="1" si="6"/>
        <v>0</v>
      </c>
      <c r="AK5" s="11">
        <f t="shared" ca="1" si="7"/>
        <v>12</v>
      </c>
      <c r="AL5" s="11">
        <f t="shared" ca="1" si="8"/>
        <v>0</v>
      </c>
      <c r="AM5" s="11">
        <f t="shared" ca="1" si="9"/>
        <v>12</v>
      </c>
      <c r="AN5" s="11">
        <f t="shared" ca="1" si="10"/>
        <v>0</v>
      </c>
      <c r="AO5" s="11">
        <f t="shared" ca="1" si="11"/>
        <v>0</v>
      </c>
      <c r="AP5" s="11">
        <f t="shared" ca="1" si="12"/>
        <v>0</v>
      </c>
      <c r="AQ5" s="11">
        <f t="shared" ca="1" si="13"/>
        <v>12</v>
      </c>
      <c r="AR5" s="11">
        <f t="shared" ca="1" si="14"/>
        <v>0</v>
      </c>
      <c r="AS5" s="11">
        <f t="shared" ca="1" si="15"/>
        <v>0</v>
      </c>
      <c r="AT5" s="11">
        <f t="shared" ca="1" si="16"/>
        <v>0</v>
      </c>
      <c r="AU5" s="11">
        <f t="shared" ca="1" si="17"/>
        <v>0</v>
      </c>
      <c r="AV5" s="11">
        <f t="shared" ca="1" si="18"/>
        <v>0</v>
      </c>
      <c r="AW5" s="11">
        <f t="shared" ca="1" si="19"/>
        <v>0</v>
      </c>
      <c r="AX5" s="11">
        <f t="shared" ca="1" si="20"/>
        <v>0</v>
      </c>
      <c r="AY5" s="11"/>
      <c r="AZ5" s="32">
        <f t="shared" ca="1" si="21"/>
        <v>12</v>
      </c>
      <c r="BA5" s="5"/>
      <c r="BB5" s="9" t="s">
        <v>46</v>
      </c>
      <c r="BC5"/>
      <c r="BD5"/>
      <c r="BE5"/>
      <c r="BF5"/>
      <c r="BG5"/>
      <c r="BH5"/>
      <c r="BI5"/>
      <c r="BJ5"/>
      <c r="BK5"/>
      <c r="BL5"/>
      <c r="BM5"/>
      <c r="BN5"/>
      <c r="BO5"/>
      <c r="BP5"/>
      <c r="BQ5"/>
      <c r="BR5"/>
      <c r="BS5"/>
      <c r="BU5" s="9" t="str">
        <f t="shared" si="22"/>
        <v>Master!E12</v>
      </c>
      <c r="BW5" s="9" t="s">
        <v>47</v>
      </c>
      <c r="BX5" s="9" t="s">
        <v>48</v>
      </c>
      <c r="BZ5" s="9" t="str">
        <f t="shared" si="23"/>
        <v>Master!B10</v>
      </c>
      <c r="CA5" s="9" t="str">
        <f t="shared" si="24"/>
        <v>Master!B14</v>
      </c>
      <c r="CB5" s="9" t="str">
        <f t="shared" si="25"/>
        <v>Master!E12</v>
      </c>
    </row>
    <row r="6" spans="1:80" ht="14.4">
      <c r="A6" s="1" t="s">
        <v>49</v>
      </c>
      <c r="B6" s="1">
        <v>10</v>
      </c>
      <c r="C6" s="32" t="s">
        <v>50</v>
      </c>
      <c r="D6" s="33" t="str">
        <f t="shared" ca="1" si="26"/>
        <v xml:space="preserve"> 4 Wake Forest </v>
      </c>
      <c r="E6" s="34" t="s">
        <v>88</v>
      </c>
      <c r="F6" s="34" t="s">
        <v>88</v>
      </c>
      <c r="G6" s="34" t="s">
        <v>88</v>
      </c>
      <c r="H6" s="34" t="s">
        <v>88</v>
      </c>
      <c r="I6" s="34" t="s">
        <v>88</v>
      </c>
      <c r="J6" s="34" t="s">
        <v>88</v>
      </c>
      <c r="K6" s="34" t="s">
        <v>226</v>
      </c>
      <c r="L6" s="34" t="s">
        <v>88</v>
      </c>
      <c r="M6" s="34" t="s">
        <v>88</v>
      </c>
      <c r="N6" s="34" t="s">
        <v>88</v>
      </c>
      <c r="O6" s="34" t="s">
        <v>88</v>
      </c>
      <c r="P6" s="34" t="s">
        <v>88</v>
      </c>
      <c r="Q6" s="34" t="s">
        <v>88</v>
      </c>
      <c r="R6" s="34" t="s">
        <v>88</v>
      </c>
      <c r="S6" s="34" t="s">
        <v>88</v>
      </c>
      <c r="T6" s="34" t="s">
        <v>88</v>
      </c>
      <c r="U6" s="35"/>
      <c r="V6" s="36" t="str">
        <f t="shared" ca="1" si="1"/>
        <v xml:space="preserve"> 13 Cleveland State</v>
      </c>
      <c r="X6" s="37">
        <f t="shared" ca="1" si="27"/>
        <v>1</v>
      </c>
      <c r="Y6" s="36">
        <f t="shared" ca="1" si="28"/>
        <v>14</v>
      </c>
      <c r="Z6" s="11" t="str">
        <f t="shared" ca="1" si="2"/>
        <v xml:space="preserve"> 4 Wake Forest </v>
      </c>
      <c r="AA6" s="38" t="str">
        <f t="shared" ca="1" si="2"/>
        <v xml:space="preserve"> 13 Cleveland State</v>
      </c>
      <c r="AB6" s="39" t="str">
        <f t="shared" ca="1" si="29"/>
        <v xml:space="preserve"> 13 Cleveland State</v>
      </c>
      <c r="AC6" s="11" t="str">
        <f t="shared" ca="1" si="3"/>
        <v xml:space="preserve"> 4 Wake Forest </v>
      </c>
      <c r="AD6" s="38">
        <f t="shared" ca="1" si="4"/>
        <v>12</v>
      </c>
      <c r="AE6" s="36">
        <f t="shared" ca="1" si="4"/>
        <v>1</v>
      </c>
      <c r="AF6" s="11">
        <v>1</v>
      </c>
      <c r="AG6" s="1">
        <v>15</v>
      </c>
      <c r="AH6" s="40"/>
      <c r="AI6" s="11">
        <f t="shared" ca="1" si="5"/>
        <v>0</v>
      </c>
      <c r="AJ6" s="11">
        <f t="shared" ca="1" si="6"/>
        <v>0</v>
      </c>
      <c r="AK6" s="11">
        <f t="shared" ca="1" si="7"/>
        <v>0</v>
      </c>
      <c r="AL6" s="11">
        <f t="shared" ca="1" si="8"/>
        <v>0</v>
      </c>
      <c r="AM6" s="11">
        <f t="shared" ca="1" si="9"/>
        <v>0</v>
      </c>
      <c r="AN6" s="11">
        <f t="shared" ca="1" si="10"/>
        <v>0</v>
      </c>
      <c r="AO6" s="11">
        <f t="shared" ca="1" si="11"/>
        <v>14</v>
      </c>
      <c r="AP6" s="11">
        <f t="shared" ca="1" si="12"/>
        <v>0</v>
      </c>
      <c r="AQ6" s="11">
        <f t="shared" ca="1" si="13"/>
        <v>0</v>
      </c>
      <c r="AR6" s="11">
        <f t="shared" ca="1" si="14"/>
        <v>0</v>
      </c>
      <c r="AS6" s="11">
        <f t="shared" ca="1" si="15"/>
        <v>0</v>
      </c>
      <c r="AT6" s="11">
        <f t="shared" ca="1" si="16"/>
        <v>0</v>
      </c>
      <c r="AU6" s="11">
        <f t="shared" ca="1" si="17"/>
        <v>0</v>
      </c>
      <c r="AV6" s="11">
        <f t="shared" ca="1" si="18"/>
        <v>0</v>
      </c>
      <c r="AW6" s="11">
        <f t="shared" ca="1" si="19"/>
        <v>0</v>
      </c>
      <c r="AX6" s="11">
        <f t="shared" ca="1" si="20"/>
        <v>0</v>
      </c>
      <c r="AY6" s="11"/>
      <c r="AZ6" s="32">
        <f t="shared" ca="1" si="21"/>
        <v>14</v>
      </c>
      <c r="BA6" s="5"/>
      <c r="BB6" s="9" t="s">
        <v>51</v>
      </c>
      <c r="BC6"/>
      <c r="BD6"/>
      <c r="BE6"/>
      <c r="BF6"/>
      <c r="BG6"/>
      <c r="BH6"/>
      <c r="BI6"/>
      <c r="BJ6"/>
      <c r="BK6"/>
      <c r="BL6"/>
      <c r="BM6"/>
      <c r="BN6"/>
      <c r="BO6"/>
      <c r="BP6"/>
      <c r="BQ6"/>
      <c r="BR6"/>
      <c r="BS6"/>
      <c r="BU6" s="9" t="str">
        <f t="shared" si="22"/>
        <v>Master!E20</v>
      </c>
      <c r="BW6" s="9" t="s">
        <v>52</v>
      </c>
      <c r="BX6" s="9" t="s">
        <v>53</v>
      </c>
      <c r="BZ6" s="9" t="str">
        <f t="shared" si="23"/>
        <v>Master!B18</v>
      </c>
      <c r="CA6" s="9" t="str">
        <f t="shared" si="24"/>
        <v>Master!B22</v>
      </c>
      <c r="CB6" s="9" t="str">
        <f t="shared" si="25"/>
        <v>Master!E20</v>
      </c>
    </row>
    <row r="7" spans="1:80" ht="14.4">
      <c r="A7" s="1" t="s">
        <v>54</v>
      </c>
      <c r="B7" s="1">
        <v>10</v>
      </c>
      <c r="C7" s="32" t="s">
        <v>41</v>
      </c>
      <c r="D7" s="33" t="str">
        <f t="shared" ca="1" si="26"/>
        <v xml:space="preserve"> 12 Arizona</v>
      </c>
      <c r="E7" s="34" t="s">
        <v>118</v>
      </c>
      <c r="F7" s="34" t="s">
        <v>216</v>
      </c>
      <c r="G7" s="34" t="s">
        <v>118</v>
      </c>
      <c r="H7" s="34" t="s">
        <v>216</v>
      </c>
      <c r="I7" s="34" t="s">
        <v>118</v>
      </c>
      <c r="J7" s="34" t="s">
        <v>118</v>
      </c>
      <c r="K7" s="34" t="s">
        <v>118</v>
      </c>
      <c r="L7" s="34" t="s">
        <v>118</v>
      </c>
      <c r="M7" s="34" t="s">
        <v>216</v>
      </c>
      <c r="N7" s="34" t="s">
        <v>118</v>
      </c>
      <c r="O7" s="34" t="s">
        <v>118</v>
      </c>
      <c r="P7" s="34" t="s">
        <v>216</v>
      </c>
      <c r="Q7" s="34" t="s">
        <v>216</v>
      </c>
      <c r="R7" s="34" t="s">
        <v>216</v>
      </c>
      <c r="S7" s="34" t="s">
        <v>118</v>
      </c>
      <c r="T7" s="34" t="s">
        <v>216</v>
      </c>
      <c r="U7" s="35"/>
      <c r="V7" s="36" t="str">
        <f t="shared" ca="1" si="1"/>
        <v xml:space="preserve"> 12 Arizona</v>
      </c>
      <c r="X7" s="37">
        <f t="shared" ca="1" si="27"/>
        <v>7</v>
      </c>
      <c r="Y7" s="36">
        <f t="shared" ca="1" si="28"/>
        <v>8</v>
      </c>
      <c r="Z7" s="11" t="str">
        <f t="shared" ca="1" si="2"/>
        <v xml:space="preserve"> 5 Utah </v>
      </c>
      <c r="AA7" s="38" t="str">
        <f t="shared" ca="1" si="2"/>
        <v xml:space="preserve"> 12 Arizona</v>
      </c>
      <c r="AB7" s="39" t="str">
        <f t="shared" ca="1" si="29"/>
        <v xml:space="preserve"> 12 Arizona</v>
      </c>
      <c r="AC7" s="11" t="str">
        <f t="shared" ca="1" si="3"/>
        <v xml:space="preserve"> 5 Utah </v>
      </c>
      <c r="AD7" s="38">
        <f t="shared" ca="1" si="4"/>
        <v>13</v>
      </c>
      <c r="AE7" s="36">
        <f t="shared" ca="1" si="4"/>
        <v>1</v>
      </c>
      <c r="AF7" s="11">
        <v>1</v>
      </c>
      <c r="AG7" s="1">
        <v>15</v>
      </c>
      <c r="AH7" s="40"/>
      <c r="AI7" s="11">
        <f t="shared" ca="1" si="5"/>
        <v>0</v>
      </c>
      <c r="AJ7" s="11">
        <f t="shared" ca="1" si="6"/>
        <v>8</v>
      </c>
      <c r="AK7" s="11">
        <f t="shared" ca="1" si="7"/>
        <v>0</v>
      </c>
      <c r="AL7" s="11">
        <f t="shared" ca="1" si="8"/>
        <v>8</v>
      </c>
      <c r="AM7" s="11">
        <f t="shared" ca="1" si="9"/>
        <v>0</v>
      </c>
      <c r="AN7" s="11">
        <f t="shared" ca="1" si="10"/>
        <v>0</v>
      </c>
      <c r="AO7" s="11">
        <f t="shared" ca="1" si="11"/>
        <v>0</v>
      </c>
      <c r="AP7" s="11">
        <f t="shared" ca="1" si="12"/>
        <v>0</v>
      </c>
      <c r="AQ7" s="11">
        <f t="shared" ca="1" si="13"/>
        <v>8</v>
      </c>
      <c r="AR7" s="11">
        <f t="shared" ca="1" si="14"/>
        <v>0</v>
      </c>
      <c r="AS7" s="11">
        <f t="shared" ca="1" si="15"/>
        <v>0</v>
      </c>
      <c r="AT7" s="11">
        <f t="shared" ca="1" si="16"/>
        <v>8</v>
      </c>
      <c r="AU7" s="11">
        <f t="shared" ca="1" si="17"/>
        <v>8</v>
      </c>
      <c r="AV7" s="11">
        <f t="shared" ca="1" si="18"/>
        <v>8</v>
      </c>
      <c r="AW7" s="11">
        <f t="shared" ca="1" si="19"/>
        <v>0</v>
      </c>
      <c r="AX7" s="11">
        <f t="shared" ca="1" si="20"/>
        <v>8</v>
      </c>
      <c r="AY7" s="11"/>
      <c r="AZ7" s="32">
        <f t="shared" ca="1" si="21"/>
        <v>8</v>
      </c>
      <c r="BA7" s="5"/>
      <c r="BB7" s="9" t="s">
        <v>55</v>
      </c>
      <c r="BC7"/>
      <c r="BD7"/>
      <c r="BE7"/>
      <c r="BF7"/>
      <c r="BG7"/>
      <c r="BH7"/>
      <c r="BI7"/>
      <c r="BJ7"/>
      <c r="BK7"/>
      <c r="BL7"/>
      <c r="BM7"/>
      <c r="BN7"/>
      <c r="BO7"/>
      <c r="BP7"/>
      <c r="BQ7"/>
      <c r="BR7"/>
      <c r="BS7"/>
      <c r="BU7" s="9" t="str">
        <f t="shared" si="22"/>
        <v>Master!E28</v>
      </c>
      <c r="BW7" s="9" t="s">
        <v>56</v>
      </c>
      <c r="BX7" s="9" t="s">
        <v>57</v>
      </c>
      <c r="BZ7" s="9" t="str">
        <f t="shared" si="23"/>
        <v>Master!B26</v>
      </c>
      <c r="CA7" s="9" t="str">
        <f t="shared" si="24"/>
        <v>Master!B30</v>
      </c>
      <c r="CB7" s="9" t="str">
        <f t="shared" si="25"/>
        <v>Master!E28</v>
      </c>
    </row>
    <row r="8" spans="1:80" ht="14.4">
      <c r="A8" s="1" t="s">
        <v>58</v>
      </c>
      <c r="B8" s="1">
        <v>10</v>
      </c>
      <c r="C8" s="32" t="s">
        <v>59</v>
      </c>
      <c r="D8" s="33" t="str">
        <f t="shared" ca="1" si="26"/>
        <v xml:space="preserve"> 2 Michigan State </v>
      </c>
      <c r="E8" s="34" t="s">
        <v>54</v>
      </c>
      <c r="F8" s="34" t="s">
        <v>54</v>
      </c>
      <c r="G8" s="34" t="s">
        <v>54</v>
      </c>
      <c r="H8" s="34" t="s">
        <v>54</v>
      </c>
      <c r="I8" s="34" t="s">
        <v>54</v>
      </c>
      <c r="J8" s="34" t="s">
        <v>54</v>
      </c>
      <c r="K8" s="34" t="s">
        <v>54</v>
      </c>
      <c r="L8" s="34" t="s">
        <v>54</v>
      </c>
      <c r="M8" s="34" t="s">
        <v>54</v>
      </c>
      <c r="N8" s="34" t="s">
        <v>54</v>
      </c>
      <c r="O8" s="34" t="s">
        <v>54</v>
      </c>
      <c r="P8" s="34" t="s">
        <v>54</v>
      </c>
      <c r="Q8" s="34" t="s">
        <v>54</v>
      </c>
      <c r="R8" s="34" t="s">
        <v>54</v>
      </c>
      <c r="S8" s="34" t="s">
        <v>54</v>
      </c>
      <c r="T8" s="34" t="s">
        <v>54</v>
      </c>
      <c r="U8" s="35"/>
      <c r="V8" s="36" t="str">
        <f t="shared" ca="1" si="1"/>
        <v xml:space="preserve"> 2 Michigan State </v>
      </c>
      <c r="X8" s="37">
        <f t="shared" ca="1" si="27"/>
        <v>0</v>
      </c>
      <c r="Y8" s="36">
        <f t="shared" ca="1" si="28"/>
        <v>15</v>
      </c>
      <c r="Z8" s="11" t="str">
        <f t="shared" ca="1" si="2"/>
        <v xml:space="preserve"> 2 Michigan State </v>
      </c>
      <c r="AA8" s="38" t="str">
        <f t="shared" ca="1" si="2"/>
        <v xml:space="preserve"> 15 Robert Morris</v>
      </c>
      <c r="AB8" s="39" t="str">
        <f t="shared" ca="1" si="29"/>
        <v xml:space="preserve"> 2 Michigan State </v>
      </c>
      <c r="AC8" s="11" t="str">
        <f t="shared" ca="1" si="3"/>
        <v xml:space="preserve"> 15 Robert Morris</v>
      </c>
      <c r="AD8" s="38">
        <f t="shared" ca="1" si="4"/>
        <v>10</v>
      </c>
      <c r="AE8" s="36">
        <f t="shared" ca="1" si="4"/>
        <v>1</v>
      </c>
      <c r="AF8" s="11">
        <v>1</v>
      </c>
      <c r="AG8" s="1">
        <v>15</v>
      </c>
      <c r="AH8" s="40"/>
      <c r="AI8" s="11">
        <f t="shared" ca="1" si="5"/>
        <v>0</v>
      </c>
      <c r="AJ8" s="11">
        <f t="shared" ca="1" si="6"/>
        <v>0</v>
      </c>
      <c r="AK8" s="11">
        <f t="shared" ca="1" si="7"/>
        <v>0</v>
      </c>
      <c r="AL8" s="11">
        <f t="shared" ca="1" si="8"/>
        <v>0</v>
      </c>
      <c r="AM8" s="11">
        <f t="shared" ca="1" si="9"/>
        <v>0</v>
      </c>
      <c r="AN8" s="11">
        <f t="shared" ca="1" si="10"/>
        <v>0</v>
      </c>
      <c r="AO8" s="11">
        <f t="shared" ca="1" si="11"/>
        <v>0</v>
      </c>
      <c r="AP8" s="11">
        <f t="shared" ca="1" si="12"/>
        <v>0</v>
      </c>
      <c r="AQ8" s="11">
        <f t="shared" ca="1" si="13"/>
        <v>0</v>
      </c>
      <c r="AR8" s="11">
        <f t="shared" ca="1" si="14"/>
        <v>0</v>
      </c>
      <c r="AS8" s="11">
        <f t="shared" ca="1" si="15"/>
        <v>0</v>
      </c>
      <c r="AT8" s="11">
        <f t="shared" ca="1" si="16"/>
        <v>0</v>
      </c>
      <c r="AU8" s="11">
        <f t="shared" ca="1" si="17"/>
        <v>0</v>
      </c>
      <c r="AV8" s="11">
        <f t="shared" ca="1" si="18"/>
        <v>0</v>
      </c>
      <c r="AW8" s="11">
        <f t="shared" ca="1" si="19"/>
        <v>0</v>
      </c>
      <c r="AX8" s="11">
        <f t="shared" ca="1" si="20"/>
        <v>0</v>
      </c>
      <c r="AY8" s="11"/>
      <c r="AZ8" s="32">
        <f t="shared" ca="1" si="21"/>
        <v>0</v>
      </c>
      <c r="BA8" s="5"/>
      <c r="BB8" s="9" t="s">
        <v>60</v>
      </c>
      <c r="BC8"/>
      <c r="BD8"/>
      <c r="BE8"/>
      <c r="BF8"/>
      <c r="BG8"/>
      <c r="BH8"/>
      <c r="BI8"/>
      <c r="BJ8"/>
      <c r="BK8"/>
      <c r="BL8"/>
      <c r="BM8"/>
      <c r="BN8"/>
      <c r="BO8"/>
      <c r="BP8"/>
      <c r="BQ8"/>
      <c r="BR8"/>
      <c r="BS8"/>
      <c r="BU8" s="9" t="str">
        <f t="shared" si="22"/>
        <v>Master!E36</v>
      </c>
      <c r="BW8" s="9" t="s">
        <v>61</v>
      </c>
      <c r="BX8" s="9" t="s">
        <v>62</v>
      </c>
      <c r="BZ8" s="9" t="str">
        <f t="shared" si="23"/>
        <v>Master!B34</v>
      </c>
      <c r="CA8" s="9" t="str">
        <f t="shared" si="24"/>
        <v>Master!B38</v>
      </c>
      <c r="CB8" s="9" t="str">
        <f t="shared" si="25"/>
        <v>Master!E36</v>
      </c>
    </row>
    <row r="9" spans="1:80" ht="14.4">
      <c r="A9" s="1" t="s">
        <v>63</v>
      </c>
      <c r="B9" s="1">
        <v>11</v>
      </c>
      <c r="C9" s="32" t="s">
        <v>64</v>
      </c>
      <c r="D9" s="33" t="str">
        <f t="shared" ca="1" si="26"/>
        <v xml:space="preserve"> 10 USC</v>
      </c>
      <c r="E9" s="34" t="s">
        <v>143</v>
      </c>
      <c r="F9" s="34" t="s">
        <v>206</v>
      </c>
      <c r="G9" s="34" t="s">
        <v>143</v>
      </c>
      <c r="H9" s="34" t="s">
        <v>206</v>
      </c>
      <c r="I9" s="34" t="s">
        <v>206</v>
      </c>
      <c r="J9" s="34" t="s">
        <v>206</v>
      </c>
      <c r="K9" s="34" t="s">
        <v>206</v>
      </c>
      <c r="L9" s="34" t="s">
        <v>206</v>
      </c>
      <c r="M9" s="34" t="s">
        <v>206</v>
      </c>
      <c r="N9" s="34" t="s">
        <v>143</v>
      </c>
      <c r="O9" s="34" t="s">
        <v>206</v>
      </c>
      <c r="P9" s="34" t="s">
        <v>143</v>
      </c>
      <c r="Q9" s="34" t="s">
        <v>206</v>
      </c>
      <c r="R9" s="34" t="s">
        <v>206</v>
      </c>
      <c r="S9" s="34" t="s">
        <v>143</v>
      </c>
      <c r="T9" s="34" t="s">
        <v>143</v>
      </c>
      <c r="U9" s="35"/>
      <c r="V9" s="36" t="str">
        <f t="shared" ca="1" si="1"/>
        <v xml:space="preserve"> 10 USC</v>
      </c>
      <c r="X9" s="37">
        <f t="shared" ca="1" si="27"/>
        <v>10</v>
      </c>
      <c r="Y9" s="36">
        <f t="shared" ca="1" si="28"/>
        <v>5</v>
      </c>
      <c r="Z9" s="11" t="str">
        <f t="shared" ca="1" si="2"/>
        <v xml:space="preserve"> 7 Boston College </v>
      </c>
      <c r="AA9" s="38" t="str">
        <f t="shared" ca="1" si="2"/>
        <v xml:space="preserve"> 10 USC</v>
      </c>
      <c r="AB9" s="39" t="str">
        <f t="shared" ca="1" si="29"/>
        <v xml:space="preserve"> 10 USC</v>
      </c>
      <c r="AC9" s="11" t="str">
        <f t="shared" ca="1" si="3"/>
        <v xml:space="preserve"> 7 Boston College </v>
      </c>
      <c r="AD9" s="38">
        <f t="shared" ca="1" si="4"/>
        <v>15</v>
      </c>
      <c r="AE9" s="36">
        <f t="shared" ca="1" si="4"/>
        <v>1</v>
      </c>
      <c r="AF9" s="11">
        <v>1</v>
      </c>
      <c r="AG9" s="1">
        <v>15</v>
      </c>
      <c r="AH9" s="40"/>
      <c r="AI9" s="11">
        <f t="shared" ca="1" si="5"/>
        <v>0</v>
      </c>
      <c r="AJ9" s="11">
        <f t="shared" ca="1" si="6"/>
        <v>5</v>
      </c>
      <c r="AK9" s="11">
        <f t="shared" ca="1" si="7"/>
        <v>0</v>
      </c>
      <c r="AL9" s="11">
        <f t="shared" ca="1" si="8"/>
        <v>5</v>
      </c>
      <c r="AM9" s="11">
        <f t="shared" ca="1" si="9"/>
        <v>5</v>
      </c>
      <c r="AN9" s="11">
        <f t="shared" ca="1" si="10"/>
        <v>5</v>
      </c>
      <c r="AO9" s="11">
        <f t="shared" ca="1" si="11"/>
        <v>5</v>
      </c>
      <c r="AP9" s="11">
        <f t="shared" ca="1" si="12"/>
        <v>5</v>
      </c>
      <c r="AQ9" s="11">
        <f t="shared" ca="1" si="13"/>
        <v>5</v>
      </c>
      <c r="AR9" s="11">
        <f t="shared" ca="1" si="14"/>
        <v>0</v>
      </c>
      <c r="AS9" s="11">
        <f t="shared" ca="1" si="15"/>
        <v>5</v>
      </c>
      <c r="AT9" s="11">
        <f t="shared" ca="1" si="16"/>
        <v>0</v>
      </c>
      <c r="AU9" s="11">
        <f t="shared" ca="1" si="17"/>
        <v>5</v>
      </c>
      <c r="AV9" s="11">
        <f t="shared" ca="1" si="18"/>
        <v>5</v>
      </c>
      <c r="AW9" s="11">
        <f t="shared" ca="1" si="19"/>
        <v>0</v>
      </c>
      <c r="AX9" s="11">
        <f t="shared" ca="1" si="20"/>
        <v>0</v>
      </c>
      <c r="AY9" s="11"/>
      <c r="AZ9" s="32">
        <f t="shared" ca="1" si="21"/>
        <v>5</v>
      </c>
      <c r="BA9" s="5"/>
      <c r="BB9" s="9" t="s">
        <v>65</v>
      </c>
      <c r="BC9"/>
      <c r="BD9"/>
      <c r="BE9"/>
      <c r="BF9"/>
      <c r="BG9"/>
      <c r="BH9"/>
      <c r="BI9"/>
      <c r="BJ9"/>
      <c r="BK9"/>
      <c r="BL9"/>
      <c r="BM9"/>
      <c r="BN9"/>
      <c r="BO9"/>
      <c r="BP9"/>
      <c r="BQ9"/>
      <c r="BR9"/>
      <c r="BS9"/>
      <c r="BU9" s="9" t="str">
        <f t="shared" si="22"/>
        <v>Master!E44</v>
      </c>
      <c r="BW9" s="9" t="s">
        <v>66</v>
      </c>
      <c r="BX9" s="9" t="s">
        <v>67</v>
      </c>
      <c r="BZ9" s="9" t="str">
        <f t="shared" si="23"/>
        <v>Master!B42</v>
      </c>
      <c r="CA9" s="9" t="str">
        <f t="shared" si="24"/>
        <v>Master!B46</v>
      </c>
      <c r="CB9" s="9" t="str">
        <f t="shared" si="25"/>
        <v>Master!E44</v>
      </c>
    </row>
    <row r="10" spans="1:80" ht="14.4">
      <c r="A10" s="1" t="s">
        <v>68</v>
      </c>
      <c r="B10" s="1">
        <v>11</v>
      </c>
      <c r="C10" s="32" t="s">
        <v>69</v>
      </c>
      <c r="D10" s="33" t="str">
        <f t="shared" ca="1" si="26"/>
        <v xml:space="preserve"> 3 Kansas </v>
      </c>
      <c r="E10" s="34" t="s">
        <v>63</v>
      </c>
      <c r="F10" s="34" t="s">
        <v>63</v>
      </c>
      <c r="G10" s="34" t="s">
        <v>63</v>
      </c>
      <c r="H10" s="34" t="s">
        <v>63</v>
      </c>
      <c r="I10" s="34" t="s">
        <v>63</v>
      </c>
      <c r="J10" s="34" t="s">
        <v>63</v>
      </c>
      <c r="K10" s="34" t="s">
        <v>63</v>
      </c>
      <c r="L10" s="34" t="s">
        <v>63</v>
      </c>
      <c r="M10" s="34" t="s">
        <v>63</v>
      </c>
      <c r="N10" s="34" t="s">
        <v>63</v>
      </c>
      <c r="O10" s="34" t="s">
        <v>63</v>
      </c>
      <c r="P10" s="34" t="s">
        <v>63</v>
      </c>
      <c r="Q10" s="34" t="s">
        <v>63</v>
      </c>
      <c r="R10" s="34" t="s">
        <v>63</v>
      </c>
      <c r="S10" s="34" t="s">
        <v>236</v>
      </c>
      <c r="T10" s="34" t="s">
        <v>63</v>
      </c>
      <c r="U10" s="35"/>
      <c r="V10" s="36" t="str">
        <f t="shared" ca="1" si="1"/>
        <v xml:space="preserve"> 3 Kansas </v>
      </c>
      <c r="X10" s="37">
        <f t="shared" ca="1" si="27"/>
        <v>1</v>
      </c>
      <c r="Y10" s="36">
        <f t="shared" ca="1" si="28"/>
        <v>14</v>
      </c>
      <c r="Z10" s="11" t="str">
        <f t="shared" ca="1" si="2"/>
        <v xml:space="preserve"> 3 Kansas </v>
      </c>
      <c r="AA10" s="38" t="str">
        <f t="shared" ca="1" si="2"/>
        <v xml:space="preserve"> 14 North Dakota State</v>
      </c>
      <c r="AB10" s="39" t="str">
        <f t="shared" ca="1" si="29"/>
        <v xml:space="preserve"> 3 Kansas </v>
      </c>
      <c r="AC10" s="11" t="str">
        <f t="shared" ca="1" si="3"/>
        <v xml:space="preserve"> 14 North Dakota State</v>
      </c>
      <c r="AD10" s="38">
        <f t="shared" ca="1" si="4"/>
        <v>11</v>
      </c>
      <c r="AE10" s="36">
        <f t="shared" ca="1" si="4"/>
        <v>1</v>
      </c>
      <c r="AF10" s="11">
        <v>1</v>
      </c>
      <c r="AG10" s="1">
        <v>15</v>
      </c>
      <c r="AH10" s="40"/>
      <c r="AI10" s="11">
        <f t="shared" ca="1" si="5"/>
        <v>1</v>
      </c>
      <c r="AJ10" s="11">
        <f t="shared" ca="1" si="6"/>
        <v>1</v>
      </c>
      <c r="AK10" s="11">
        <f t="shared" ca="1" si="7"/>
        <v>1</v>
      </c>
      <c r="AL10" s="11">
        <f t="shared" ca="1" si="8"/>
        <v>1</v>
      </c>
      <c r="AM10" s="11">
        <f t="shared" ca="1" si="9"/>
        <v>1</v>
      </c>
      <c r="AN10" s="11">
        <f t="shared" ca="1" si="10"/>
        <v>1</v>
      </c>
      <c r="AO10" s="11">
        <f t="shared" ca="1" si="11"/>
        <v>1</v>
      </c>
      <c r="AP10" s="11">
        <f t="shared" ca="1" si="12"/>
        <v>1</v>
      </c>
      <c r="AQ10" s="11">
        <f t="shared" ca="1" si="13"/>
        <v>1</v>
      </c>
      <c r="AR10" s="11">
        <f t="shared" ca="1" si="14"/>
        <v>1</v>
      </c>
      <c r="AS10" s="11">
        <f t="shared" ca="1" si="15"/>
        <v>1</v>
      </c>
      <c r="AT10" s="11">
        <f t="shared" ca="1" si="16"/>
        <v>1</v>
      </c>
      <c r="AU10" s="11">
        <f t="shared" ca="1" si="17"/>
        <v>1</v>
      </c>
      <c r="AV10" s="11">
        <f t="shared" ca="1" si="18"/>
        <v>1</v>
      </c>
      <c r="AW10" s="11">
        <f t="shared" ca="1" si="19"/>
        <v>0</v>
      </c>
      <c r="AX10" s="11">
        <f t="shared" ca="1" si="20"/>
        <v>1</v>
      </c>
      <c r="AY10" s="11"/>
      <c r="AZ10" s="32">
        <f t="shared" ca="1" si="21"/>
        <v>1</v>
      </c>
      <c r="BA10" s="5"/>
      <c r="BB10" s="9" t="s">
        <v>70</v>
      </c>
      <c r="BC10"/>
      <c r="BD10"/>
      <c r="BE10"/>
      <c r="BF10"/>
      <c r="BG10"/>
      <c r="BH10"/>
      <c r="BI10"/>
      <c r="BJ10"/>
      <c r="BK10"/>
      <c r="BL10"/>
      <c r="BM10"/>
      <c r="BN10"/>
      <c r="BO10"/>
      <c r="BP10"/>
      <c r="BQ10"/>
      <c r="BR10"/>
      <c r="BS10"/>
      <c r="BU10" s="9" t="str">
        <f t="shared" si="22"/>
        <v>Master!E52</v>
      </c>
      <c r="BW10" s="9" t="s">
        <v>71</v>
      </c>
      <c r="BX10" s="9" t="s">
        <v>72</v>
      </c>
      <c r="BZ10" s="9" t="str">
        <f t="shared" si="23"/>
        <v>Master!B50</v>
      </c>
      <c r="CA10" s="9" t="str">
        <f t="shared" si="24"/>
        <v>Master!B54</v>
      </c>
      <c r="CB10" s="9" t="str">
        <f t="shared" si="25"/>
        <v>Master!E52</v>
      </c>
    </row>
    <row r="11" spans="1:80" ht="14.4">
      <c r="A11" s="1" t="s">
        <v>73</v>
      </c>
      <c r="B11" s="1">
        <v>11</v>
      </c>
      <c r="C11" s="32" t="s">
        <v>74</v>
      </c>
      <c r="D11" s="33" t="str">
        <f t="shared" ca="1" si="26"/>
        <v xml:space="preserve"> 6 West Virginia </v>
      </c>
      <c r="E11" s="34" t="s">
        <v>138</v>
      </c>
      <c r="F11" s="34" t="s">
        <v>138</v>
      </c>
      <c r="G11" s="34" t="s">
        <v>138</v>
      </c>
      <c r="H11" s="34" t="s">
        <v>138</v>
      </c>
      <c r="I11" s="34" t="s">
        <v>138</v>
      </c>
      <c r="J11" s="34" t="s">
        <v>208</v>
      </c>
      <c r="K11" s="34" t="s">
        <v>208</v>
      </c>
      <c r="L11" s="34" t="s">
        <v>138</v>
      </c>
      <c r="M11" s="34" t="s">
        <v>138</v>
      </c>
      <c r="N11" s="34" t="s">
        <v>138</v>
      </c>
      <c r="O11" s="34" t="s">
        <v>138</v>
      </c>
      <c r="P11" s="34" t="s">
        <v>138</v>
      </c>
      <c r="Q11" s="34" t="s">
        <v>138</v>
      </c>
      <c r="R11" s="34" t="s">
        <v>208</v>
      </c>
      <c r="S11" s="34" t="s">
        <v>138</v>
      </c>
      <c r="T11" s="34" t="s">
        <v>138</v>
      </c>
      <c r="U11" s="35"/>
      <c r="V11" s="36" t="str">
        <f t="shared" ca="1" si="1"/>
        <v xml:space="preserve"> 11 Dayton</v>
      </c>
      <c r="X11" s="37">
        <f t="shared" ca="1" si="27"/>
        <v>3</v>
      </c>
      <c r="Y11" s="36">
        <f t="shared" ca="1" si="28"/>
        <v>12</v>
      </c>
      <c r="Z11" s="11" t="str">
        <f t="shared" ca="1" si="2"/>
        <v xml:space="preserve"> 6 West Virginia </v>
      </c>
      <c r="AA11" s="38" t="str">
        <f t="shared" ca="1" si="2"/>
        <v xml:space="preserve"> 11 Dayton</v>
      </c>
      <c r="AB11" s="39" t="str">
        <f t="shared" ca="1" si="29"/>
        <v xml:space="preserve"> 11 Dayton</v>
      </c>
      <c r="AC11" s="11" t="str">
        <f t="shared" ca="1" si="3"/>
        <v xml:space="preserve"> 6 West Virginia </v>
      </c>
      <c r="AD11" s="38">
        <f t="shared" ca="1" si="4"/>
        <v>14</v>
      </c>
      <c r="AE11" s="36">
        <f t="shared" ca="1" si="4"/>
        <v>1</v>
      </c>
      <c r="AF11" s="11">
        <v>1</v>
      </c>
      <c r="AG11" s="1">
        <v>15</v>
      </c>
      <c r="AH11" s="40"/>
      <c r="AI11" s="11">
        <f t="shared" ca="1" si="5"/>
        <v>0</v>
      </c>
      <c r="AJ11" s="11">
        <f t="shared" ca="1" si="6"/>
        <v>0</v>
      </c>
      <c r="AK11" s="11">
        <f t="shared" ca="1" si="7"/>
        <v>0</v>
      </c>
      <c r="AL11" s="11">
        <f t="shared" ca="1" si="8"/>
        <v>0</v>
      </c>
      <c r="AM11" s="11">
        <f t="shared" ca="1" si="9"/>
        <v>0</v>
      </c>
      <c r="AN11" s="11">
        <f t="shared" ca="1" si="10"/>
        <v>12</v>
      </c>
      <c r="AO11" s="11">
        <f t="shared" ca="1" si="11"/>
        <v>12</v>
      </c>
      <c r="AP11" s="11">
        <f t="shared" ca="1" si="12"/>
        <v>0</v>
      </c>
      <c r="AQ11" s="11">
        <f t="shared" ca="1" si="13"/>
        <v>0</v>
      </c>
      <c r="AR11" s="11">
        <f t="shared" ca="1" si="14"/>
        <v>0</v>
      </c>
      <c r="AS11" s="11">
        <f t="shared" ca="1" si="15"/>
        <v>0</v>
      </c>
      <c r="AT11" s="11">
        <f t="shared" ca="1" si="16"/>
        <v>0</v>
      </c>
      <c r="AU11" s="11">
        <f t="shared" ca="1" si="17"/>
        <v>0</v>
      </c>
      <c r="AV11" s="11">
        <f t="shared" ca="1" si="18"/>
        <v>12</v>
      </c>
      <c r="AW11" s="11">
        <f t="shared" ca="1" si="19"/>
        <v>0</v>
      </c>
      <c r="AX11" s="11">
        <f t="shared" ca="1" si="20"/>
        <v>0</v>
      </c>
      <c r="AY11" s="11"/>
      <c r="AZ11" s="32">
        <f t="shared" ca="1" si="21"/>
        <v>12</v>
      </c>
      <c r="BA11" s="5"/>
      <c r="BB11" s="9" t="s">
        <v>75</v>
      </c>
      <c r="BC11"/>
      <c r="BD11"/>
      <c r="BE11"/>
      <c r="BF11"/>
      <c r="BG11"/>
      <c r="BH11"/>
      <c r="BI11"/>
      <c r="BJ11"/>
      <c r="BK11"/>
      <c r="BL11"/>
      <c r="BM11"/>
      <c r="BN11"/>
      <c r="BO11"/>
      <c r="BP11"/>
      <c r="BQ11"/>
      <c r="BR11"/>
      <c r="BS11"/>
      <c r="BU11" s="9" t="str">
        <f t="shared" si="22"/>
        <v>Master!E60</v>
      </c>
      <c r="BW11" s="9" t="s">
        <v>76</v>
      </c>
      <c r="BX11" s="9" t="s">
        <v>77</v>
      </c>
      <c r="BZ11" s="9" t="str">
        <f t="shared" si="23"/>
        <v>Master!B58</v>
      </c>
      <c r="CA11" s="9" t="str">
        <f t="shared" si="24"/>
        <v>Master!B62</v>
      </c>
      <c r="CB11" s="9" t="str">
        <f t="shared" si="25"/>
        <v>Master!E60</v>
      </c>
    </row>
    <row r="12" spans="1:80" ht="14.4">
      <c r="A12" s="1" t="s">
        <v>78</v>
      </c>
      <c r="B12" s="1">
        <v>11</v>
      </c>
      <c r="C12" s="32" t="s">
        <v>79</v>
      </c>
      <c r="D12" s="33" t="str">
        <f t="shared" ca="1" si="26"/>
        <v xml:space="preserve"> 1 Connecticut </v>
      </c>
      <c r="E12" s="34" t="s">
        <v>15</v>
      </c>
      <c r="F12" s="34" t="s">
        <v>15</v>
      </c>
      <c r="G12" s="34" t="s">
        <v>15</v>
      </c>
      <c r="H12" s="34" t="s">
        <v>15</v>
      </c>
      <c r="I12" s="34" t="s">
        <v>15</v>
      </c>
      <c r="J12" s="34" t="s">
        <v>15</v>
      </c>
      <c r="K12" s="34" t="s">
        <v>15</v>
      </c>
      <c r="L12" s="34" t="s">
        <v>15</v>
      </c>
      <c r="M12" s="34" t="s">
        <v>15</v>
      </c>
      <c r="N12" s="34" t="s">
        <v>15</v>
      </c>
      <c r="O12" s="34" t="s">
        <v>15</v>
      </c>
      <c r="P12" s="34" t="s">
        <v>15</v>
      </c>
      <c r="Q12" s="34" t="s">
        <v>15</v>
      </c>
      <c r="R12" s="34" t="s">
        <v>15</v>
      </c>
      <c r="S12" s="34" t="s">
        <v>15</v>
      </c>
      <c r="T12" s="34" t="s">
        <v>15</v>
      </c>
      <c r="U12" s="35"/>
      <c r="V12" s="36" t="str">
        <f t="shared" ca="1" si="1"/>
        <v xml:space="preserve"> 1 Connecticut </v>
      </c>
      <c r="X12" s="37">
        <f t="shared" ca="1" si="27"/>
        <v>0</v>
      </c>
      <c r="Y12" s="36">
        <f t="shared" ca="1" si="28"/>
        <v>15</v>
      </c>
      <c r="Z12" s="11" t="str">
        <f t="shared" ca="1" si="2"/>
        <v xml:space="preserve"> 1 Connecticut </v>
      </c>
      <c r="AA12" s="38" t="str">
        <f t="shared" ca="1" si="2"/>
        <v xml:space="preserve"> 16 Chattanooga</v>
      </c>
      <c r="AB12" s="39" t="str">
        <f t="shared" ca="1" si="29"/>
        <v xml:space="preserve"> 1 Connecticut </v>
      </c>
      <c r="AC12" s="11" t="str">
        <f t="shared" ca="1" si="3"/>
        <v xml:space="preserve"> 16 Chattanooga</v>
      </c>
      <c r="AD12" s="38">
        <f t="shared" ca="1" si="4"/>
        <v>1</v>
      </c>
      <c r="AE12" s="36">
        <f t="shared" ca="1" si="4"/>
        <v>1</v>
      </c>
      <c r="AF12" s="11">
        <v>1</v>
      </c>
      <c r="AG12" s="1">
        <v>15</v>
      </c>
      <c r="AH12" s="40"/>
      <c r="AI12" s="11">
        <f t="shared" ca="1" si="5"/>
        <v>0</v>
      </c>
      <c r="AJ12" s="11">
        <f t="shared" ca="1" si="6"/>
        <v>0</v>
      </c>
      <c r="AK12" s="11">
        <f t="shared" ca="1" si="7"/>
        <v>0</v>
      </c>
      <c r="AL12" s="11">
        <f t="shared" ca="1" si="8"/>
        <v>0</v>
      </c>
      <c r="AM12" s="11">
        <f t="shared" ca="1" si="9"/>
        <v>0</v>
      </c>
      <c r="AN12" s="11">
        <f t="shared" ca="1" si="10"/>
        <v>0</v>
      </c>
      <c r="AO12" s="11">
        <f t="shared" ca="1" si="11"/>
        <v>0</v>
      </c>
      <c r="AP12" s="11">
        <f t="shared" ca="1" si="12"/>
        <v>0</v>
      </c>
      <c r="AQ12" s="11">
        <f t="shared" ca="1" si="13"/>
        <v>0</v>
      </c>
      <c r="AR12" s="11">
        <f t="shared" ca="1" si="14"/>
        <v>0</v>
      </c>
      <c r="AS12" s="11">
        <f t="shared" ca="1" si="15"/>
        <v>0</v>
      </c>
      <c r="AT12" s="11">
        <f t="shared" ca="1" si="16"/>
        <v>0</v>
      </c>
      <c r="AU12" s="11">
        <f t="shared" ca="1" si="17"/>
        <v>0</v>
      </c>
      <c r="AV12" s="11">
        <f t="shared" ca="1" si="18"/>
        <v>0</v>
      </c>
      <c r="AW12" s="11">
        <f t="shared" ca="1" si="19"/>
        <v>0</v>
      </c>
      <c r="AX12" s="11">
        <f t="shared" ca="1" si="20"/>
        <v>0</v>
      </c>
      <c r="AY12" s="11"/>
      <c r="AZ12" s="32">
        <f t="shared" ca="1" si="21"/>
        <v>0</v>
      </c>
      <c r="BA12" s="5"/>
      <c r="BB12" s="9" t="s">
        <v>80</v>
      </c>
      <c r="BC12"/>
      <c r="BD12"/>
      <c r="BE12"/>
      <c r="BF12"/>
      <c r="BG12"/>
      <c r="BH12"/>
      <c r="BI12"/>
      <c r="BJ12"/>
      <c r="BK12"/>
      <c r="BL12"/>
      <c r="BM12"/>
      <c r="BN12"/>
      <c r="BO12"/>
      <c r="BP12"/>
      <c r="BQ12"/>
      <c r="BR12"/>
      <c r="BS12"/>
      <c r="BU12" s="9" t="str">
        <f t="shared" si="22"/>
        <v>Master!E70</v>
      </c>
      <c r="BW12" s="9" t="s">
        <v>81</v>
      </c>
      <c r="BX12" s="9" t="s">
        <v>82</v>
      </c>
      <c r="BZ12" s="9" t="str">
        <f t="shared" si="23"/>
        <v>Master!B68</v>
      </c>
      <c r="CA12" s="9" t="str">
        <f t="shared" si="24"/>
        <v>Master!B72</v>
      </c>
      <c r="CB12" s="9" t="str">
        <f t="shared" si="25"/>
        <v>Master!E70</v>
      </c>
    </row>
    <row r="13" spans="1:80" ht="14.4">
      <c r="A13" s="1" t="s">
        <v>83</v>
      </c>
      <c r="B13" s="1">
        <v>12</v>
      </c>
      <c r="C13" s="32" t="s">
        <v>84</v>
      </c>
      <c r="D13" s="33" t="str">
        <f t="shared" ca="1" si="26"/>
        <v xml:space="preserve"> 9 Texas A&amp;M</v>
      </c>
      <c r="E13" s="34" t="s">
        <v>163</v>
      </c>
      <c r="F13" s="34" t="s">
        <v>198</v>
      </c>
      <c r="G13" s="34" t="s">
        <v>198</v>
      </c>
      <c r="H13" s="34" t="s">
        <v>198</v>
      </c>
      <c r="I13" s="34" t="s">
        <v>198</v>
      </c>
      <c r="J13" s="34" t="s">
        <v>198</v>
      </c>
      <c r="K13" s="34" t="s">
        <v>198</v>
      </c>
      <c r="L13" s="34" t="s">
        <v>198</v>
      </c>
      <c r="M13" s="34" t="s">
        <v>198</v>
      </c>
      <c r="N13" s="34" t="s">
        <v>163</v>
      </c>
      <c r="O13" s="34" t="s">
        <v>198</v>
      </c>
      <c r="P13" s="34" t="s">
        <v>163</v>
      </c>
      <c r="Q13" s="34" t="s">
        <v>198</v>
      </c>
      <c r="R13" s="34" t="s">
        <v>198</v>
      </c>
      <c r="S13" s="34" t="s">
        <v>163</v>
      </c>
      <c r="T13" s="34" t="s">
        <v>198</v>
      </c>
      <c r="U13" s="35"/>
      <c r="V13" s="36" t="str">
        <f t="shared" ca="1" si="1"/>
        <v xml:space="preserve"> 9 Texas A&amp;M</v>
      </c>
      <c r="X13" s="37">
        <f t="shared" ca="1" si="27"/>
        <v>12</v>
      </c>
      <c r="Y13" s="36">
        <f t="shared" ca="1" si="28"/>
        <v>3</v>
      </c>
      <c r="Z13" s="11" t="str">
        <f t="shared" ca="1" si="2"/>
        <v xml:space="preserve"> 8 BYU </v>
      </c>
      <c r="AA13" s="38" t="str">
        <f t="shared" ca="1" si="2"/>
        <v xml:space="preserve"> 9 Texas A&amp;M</v>
      </c>
      <c r="AB13" s="39" t="str">
        <f t="shared" ca="1" si="29"/>
        <v xml:space="preserve"> 9 Texas A&amp;M</v>
      </c>
      <c r="AC13" s="11" t="str">
        <f t="shared" ca="1" si="3"/>
        <v xml:space="preserve"> 8 BYU </v>
      </c>
      <c r="AD13" s="38">
        <f t="shared" ca="1" si="4"/>
        <v>16</v>
      </c>
      <c r="AE13" s="36">
        <f t="shared" ca="1" si="4"/>
        <v>9</v>
      </c>
      <c r="AF13" s="11">
        <v>1</v>
      </c>
      <c r="AG13" s="1">
        <v>15</v>
      </c>
      <c r="AH13" s="40"/>
      <c r="AI13" s="11">
        <f t="shared" ca="1" si="5"/>
        <v>0</v>
      </c>
      <c r="AJ13" s="11">
        <f t="shared" ca="1" si="6"/>
        <v>3</v>
      </c>
      <c r="AK13" s="11">
        <f t="shared" ca="1" si="7"/>
        <v>3</v>
      </c>
      <c r="AL13" s="11">
        <f t="shared" ca="1" si="8"/>
        <v>3</v>
      </c>
      <c r="AM13" s="11">
        <f t="shared" ca="1" si="9"/>
        <v>3</v>
      </c>
      <c r="AN13" s="11">
        <f t="shared" ca="1" si="10"/>
        <v>3</v>
      </c>
      <c r="AO13" s="11">
        <f t="shared" ca="1" si="11"/>
        <v>3</v>
      </c>
      <c r="AP13" s="11">
        <f t="shared" ca="1" si="12"/>
        <v>3</v>
      </c>
      <c r="AQ13" s="11">
        <f t="shared" ca="1" si="13"/>
        <v>3</v>
      </c>
      <c r="AR13" s="11">
        <f t="shared" ca="1" si="14"/>
        <v>0</v>
      </c>
      <c r="AS13" s="11">
        <f t="shared" ca="1" si="15"/>
        <v>3</v>
      </c>
      <c r="AT13" s="11">
        <f t="shared" ca="1" si="16"/>
        <v>0</v>
      </c>
      <c r="AU13" s="11">
        <f t="shared" ca="1" si="17"/>
        <v>3</v>
      </c>
      <c r="AV13" s="11">
        <f t="shared" ca="1" si="18"/>
        <v>3</v>
      </c>
      <c r="AW13" s="11">
        <f t="shared" ca="1" si="19"/>
        <v>0</v>
      </c>
      <c r="AX13" s="11">
        <f t="shared" ca="1" si="20"/>
        <v>3</v>
      </c>
      <c r="AY13" s="11"/>
      <c r="AZ13" s="32">
        <f t="shared" ca="1" si="21"/>
        <v>3</v>
      </c>
      <c r="BA13" s="5"/>
      <c r="BB13" s="9" t="s">
        <v>85</v>
      </c>
      <c r="BC13"/>
      <c r="BD13"/>
      <c r="BE13"/>
      <c r="BF13"/>
      <c r="BG13"/>
      <c r="BH13"/>
      <c r="BI13"/>
      <c r="BJ13"/>
      <c r="BK13"/>
      <c r="BL13"/>
      <c r="BM13"/>
      <c r="BN13"/>
      <c r="BO13"/>
      <c r="BP13"/>
      <c r="BQ13"/>
      <c r="BR13"/>
      <c r="BS13"/>
      <c r="BU13" s="9" t="str">
        <f t="shared" si="22"/>
        <v>Master!E78</v>
      </c>
      <c r="BW13" s="9" t="s">
        <v>86</v>
      </c>
      <c r="BX13" s="9" t="s">
        <v>87</v>
      </c>
      <c r="BZ13" s="9" t="str">
        <f t="shared" si="23"/>
        <v>Master!B76</v>
      </c>
      <c r="CA13" s="9" t="str">
        <f t="shared" si="24"/>
        <v>Master!B80</v>
      </c>
      <c r="CB13" s="9" t="str">
        <f t="shared" si="25"/>
        <v>Master!E78</v>
      </c>
    </row>
    <row r="14" spans="1:80" ht="14.4">
      <c r="A14" s="1" t="s">
        <v>88</v>
      </c>
      <c r="B14" s="1">
        <v>12</v>
      </c>
      <c r="C14" s="32" t="s">
        <v>89</v>
      </c>
      <c r="D14" s="33" t="str">
        <f t="shared" ca="1" si="26"/>
        <v xml:space="preserve"> 5 Purdue </v>
      </c>
      <c r="E14" s="34" t="s">
        <v>113</v>
      </c>
      <c r="F14" s="34" t="s">
        <v>113</v>
      </c>
      <c r="G14" s="34" t="s">
        <v>113</v>
      </c>
      <c r="H14" s="34" t="s">
        <v>113</v>
      </c>
      <c r="I14" s="34" t="s">
        <v>113</v>
      </c>
      <c r="J14" s="34" t="s">
        <v>113</v>
      </c>
      <c r="K14" s="34" t="s">
        <v>113</v>
      </c>
      <c r="L14" s="34" t="s">
        <v>113</v>
      </c>
      <c r="M14" s="34" t="s">
        <v>113</v>
      </c>
      <c r="N14" s="34" t="s">
        <v>113</v>
      </c>
      <c r="O14" s="34" t="s">
        <v>113</v>
      </c>
      <c r="P14" s="34" t="s">
        <v>113</v>
      </c>
      <c r="Q14" s="34" t="s">
        <v>113</v>
      </c>
      <c r="R14" s="34" t="s">
        <v>113</v>
      </c>
      <c r="S14" s="34" t="s">
        <v>113</v>
      </c>
      <c r="T14" s="34" t="s">
        <v>113</v>
      </c>
      <c r="U14" s="35"/>
      <c r="V14" s="36" t="str">
        <f t="shared" ca="1" si="1"/>
        <v xml:space="preserve"> 5 Purdue </v>
      </c>
      <c r="X14" s="37">
        <f t="shared" ca="1" si="27"/>
        <v>0</v>
      </c>
      <c r="Y14" s="36">
        <f t="shared" ca="1" si="28"/>
        <v>15</v>
      </c>
      <c r="Z14" s="11" t="str">
        <f t="shared" ca="1" si="2"/>
        <v xml:space="preserve"> 5 Purdue </v>
      </c>
      <c r="AA14" s="38" t="str">
        <f t="shared" ca="1" si="2"/>
        <v xml:space="preserve"> 12 Northern Iowa</v>
      </c>
      <c r="AB14" s="39" t="str">
        <f t="shared" ca="1" si="29"/>
        <v xml:space="preserve"> 5 Purdue </v>
      </c>
      <c r="AC14" s="11" t="str">
        <f t="shared" ca="1" si="3"/>
        <v xml:space="preserve"> 12 Northern Iowa</v>
      </c>
      <c r="AD14" s="38">
        <f t="shared" ca="1" si="4"/>
        <v>13</v>
      </c>
      <c r="AE14" s="36">
        <f t="shared" ca="1" si="4"/>
        <v>1</v>
      </c>
      <c r="AF14" s="11">
        <v>1</v>
      </c>
      <c r="AG14" s="1">
        <v>15</v>
      </c>
      <c r="AH14" s="40"/>
      <c r="AI14" s="11">
        <f t="shared" ca="1" si="5"/>
        <v>0</v>
      </c>
      <c r="AJ14" s="11">
        <f t="shared" ca="1" si="6"/>
        <v>0</v>
      </c>
      <c r="AK14" s="11">
        <f t="shared" ca="1" si="7"/>
        <v>0</v>
      </c>
      <c r="AL14" s="11">
        <f t="shared" ca="1" si="8"/>
        <v>0</v>
      </c>
      <c r="AM14" s="11">
        <f t="shared" ca="1" si="9"/>
        <v>0</v>
      </c>
      <c r="AN14" s="11">
        <f t="shared" ca="1" si="10"/>
        <v>0</v>
      </c>
      <c r="AO14" s="11">
        <f t="shared" ca="1" si="11"/>
        <v>0</v>
      </c>
      <c r="AP14" s="11">
        <f t="shared" ca="1" si="12"/>
        <v>0</v>
      </c>
      <c r="AQ14" s="11">
        <f t="shared" ca="1" si="13"/>
        <v>0</v>
      </c>
      <c r="AR14" s="11">
        <f t="shared" ca="1" si="14"/>
        <v>0</v>
      </c>
      <c r="AS14" s="11">
        <f t="shared" ca="1" si="15"/>
        <v>0</v>
      </c>
      <c r="AT14" s="11">
        <f t="shared" ca="1" si="16"/>
        <v>0</v>
      </c>
      <c r="AU14" s="11">
        <f t="shared" ca="1" si="17"/>
        <v>0</v>
      </c>
      <c r="AV14" s="11">
        <f t="shared" ca="1" si="18"/>
        <v>0</v>
      </c>
      <c r="AW14" s="11">
        <f t="shared" ca="1" si="19"/>
        <v>0</v>
      </c>
      <c r="AX14" s="11">
        <f t="shared" ca="1" si="20"/>
        <v>0</v>
      </c>
      <c r="AY14" s="11"/>
      <c r="AZ14" s="32">
        <f t="shared" ca="1" si="21"/>
        <v>0</v>
      </c>
      <c r="BA14" s="5"/>
      <c r="BB14" s="9" t="s">
        <v>90</v>
      </c>
      <c r="BC14"/>
      <c r="BD14"/>
      <c r="BE14"/>
      <c r="BF14"/>
      <c r="BG14"/>
      <c r="BH14"/>
      <c r="BI14"/>
      <c r="BJ14"/>
      <c r="BK14"/>
      <c r="BL14"/>
      <c r="BM14"/>
      <c r="BN14"/>
      <c r="BO14"/>
      <c r="BP14"/>
      <c r="BQ14"/>
      <c r="BR14"/>
      <c r="BS14"/>
      <c r="BU14" s="9" t="str">
        <f t="shared" si="22"/>
        <v>Master!E86</v>
      </c>
      <c r="BW14" s="9" t="s">
        <v>91</v>
      </c>
      <c r="BX14" s="9" t="s">
        <v>92</v>
      </c>
      <c r="BZ14" s="9" t="str">
        <f t="shared" si="23"/>
        <v>Master!B84</v>
      </c>
      <c r="CA14" s="9" t="str">
        <f t="shared" si="24"/>
        <v>Master!B88</v>
      </c>
      <c r="CB14" s="9" t="str">
        <f t="shared" si="25"/>
        <v>Master!E86</v>
      </c>
    </row>
    <row r="15" spans="1:80" ht="14.4">
      <c r="A15" s="1" t="s">
        <v>93</v>
      </c>
      <c r="B15" s="1">
        <v>12</v>
      </c>
      <c r="C15" s="32" t="s">
        <v>94</v>
      </c>
      <c r="D15" s="33" t="str">
        <f t="shared" ca="1" si="26"/>
        <v xml:space="preserve"> 4 Washington </v>
      </c>
      <c r="E15" s="34" t="s">
        <v>93</v>
      </c>
      <c r="F15" s="34" t="s">
        <v>93</v>
      </c>
      <c r="G15" s="34" t="s">
        <v>93</v>
      </c>
      <c r="H15" s="34" t="s">
        <v>93</v>
      </c>
      <c r="I15" s="34" t="s">
        <v>93</v>
      </c>
      <c r="J15" s="34" t="s">
        <v>93</v>
      </c>
      <c r="K15" s="34" t="s">
        <v>93</v>
      </c>
      <c r="L15" s="34" t="s">
        <v>93</v>
      </c>
      <c r="M15" s="34" t="s">
        <v>93</v>
      </c>
      <c r="N15" s="34" t="s">
        <v>93</v>
      </c>
      <c r="O15" s="34" t="s">
        <v>93</v>
      </c>
      <c r="P15" s="34" t="s">
        <v>228</v>
      </c>
      <c r="Q15" s="34" t="s">
        <v>93</v>
      </c>
      <c r="R15" s="34" t="s">
        <v>93</v>
      </c>
      <c r="S15" s="34" t="s">
        <v>93</v>
      </c>
      <c r="T15" s="34" t="s">
        <v>93</v>
      </c>
      <c r="U15" s="35"/>
      <c r="V15" s="36" t="str">
        <f t="shared" ca="1" si="1"/>
        <v xml:space="preserve"> 4 Washington </v>
      </c>
      <c r="X15" s="37">
        <f t="shared" ca="1" si="27"/>
        <v>1</v>
      </c>
      <c r="Y15" s="36">
        <f t="shared" ca="1" si="28"/>
        <v>14</v>
      </c>
      <c r="Z15" s="11" t="str">
        <f t="shared" ca="1" si="2"/>
        <v xml:space="preserve"> 4 Washington </v>
      </c>
      <c r="AA15" s="38" t="str">
        <f t="shared" ca="1" si="2"/>
        <v xml:space="preserve"> 13 Mississippi State</v>
      </c>
      <c r="AB15" s="39" t="str">
        <f t="shared" ca="1" si="29"/>
        <v xml:space="preserve"> 4 Washington </v>
      </c>
      <c r="AC15" s="11" t="str">
        <f t="shared" ca="1" si="3"/>
        <v xml:space="preserve"> 13 Mississippi State</v>
      </c>
      <c r="AD15" s="38">
        <f t="shared" ca="1" si="4"/>
        <v>12</v>
      </c>
      <c r="AE15" s="36">
        <f t="shared" ca="1" si="4"/>
        <v>1</v>
      </c>
      <c r="AF15" s="11">
        <v>1</v>
      </c>
      <c r="AG15" s="1">
        <v>15</v>
      </c>
      <c r="AH15" s="40"/>
      <c r="AI15" s="11">
        <f t="shared" ca="1" si="5"/>
        <v>1</v>
      </c>
      <c r="AJ15" s="11">
        <f t="shared" ca="1" si="6"/>
        <v>1</v>
      </c>
      <c r="AK15" s="11">
        <f t="shared" ca="1" si="7"/>
        <v>1</v>
      </c>
      <c r="AL15" s="11">
        <f t="shared" ca="1" si="8"/>
        <v>1</v>
      </c>
      <c r="AM15" s="11">
        <f t="shared" ca="1" si="9"/>
        <v>1</v>
      </c>
      <c r="AN15" s="11">
        <f t="shared" ca="1" si="10"/>
        <v>1</v>
      </c>
      <c r="AO15" s="11">
        <f t="shared" ca="1" si="11"/>
        <v>1</v>
      </c>
      <c r="AP15" s="11">
        <f t="shared" ca="1" si="12"/>
        <v>1</v>
      </c>
      <c r="AQ15" s="11">
        <f t="shared" ca="1" si="13"/>
        <v>1</v>
      </c>
      <c r="AR15" s="11">
        <f t="shared" ca="1" si="14"/>
        <v>1</v>
      </c>
      <c r="AS15" s="11">
        <f t="shared" ca="1" si="15"/>
        <v>1</v>
      </c>
      <c r="AT15" s="11">
        <f t="shared" ca="1" si="16"/>
        <v>0</v>
      </c>
      <c r="AU15" s="11">
        <f t="shared" ca="1" si="17"/>
        <v>1</v>
      </c>
      <c r="AV15" s="11">
        <f t="shared" ca="1" si="18"/>
        <v>1</v>
      </c>
      <c r="AW15" s="11">
        <f t="shared" ca="1" si="19"/>
        <v>1</v>
      </c>
      <c r="AX15" s="11">
        <f t="shared" ca="1" si="20"/>
        <v>1</v>
      </c>
      <c r="AY15" s="11"/>
      <c r="AZ15" s="32">
        <f t="shared" ca="1" si="21"/>
        <v>1</v>
      </c>
      <c r="BA15" s="5"/>
      <c r="BB15" s="9" t="s">
        <v>95</v>
      </c>
      <c r="BC15"/>
      <c r="BD15"/>
      <c r="BE15"/>
      <c r="BF15"/>
      <c r="BG15"/>
      <c r="BH15"/>
      <c r="BI15"/>
      <c r="BJ15"/>
      <c r="BK15"/>
      <c r="BL15"/>
      <c r="BM15"/>
      <c r="BN15"/>
      <c r="BO15"/>
      <c r="BP15"/>
      <c r="BQ15"/>
      <c r="BR15"/>
      <c r="BS15"/>
      <c r="BU15" s="9" t="str">
        <f t="shared" si="22"/>
        <v>Master!E94</v>
      </c>
      <c r="BW15" s="9" t="s">
        <v>96</v>
      </c>
      <c r="BX15" s="9" t="s">
        <v>97</v>
      </c>
      <c r="BZ15" s="9" t="str">
        <f t="shared" si="23"/>
        <v>Master!B92</v>
      </c>
      <c r="CA15" s="9" t="str">
        <f t="shared" si="24"/>
        <v>Master!B96</v>
      </c>
      <c r="CB15" s="9" t="str">
        <f t="shared" si="25"/>
        <v>Master!E94</v>
      </c>
    </row>
    <row r="16" spans="1:80" ht="14.4">
      <c r="A16" s="1" t="s">
        <v>98</v>
      </c>
      <c r="B16" s="1">
        <v>12</v>
      </c>
      <c r="C16" s="32" t="s">
        <v>99</v>
      </c>
      <c r="D16" s="33" t="str">
        <f t="shared" ca="1" si="26"/>
        <v xml:space="preserve"> 2 Memphis </v>
      </c>
      <c r="E16" s="34" t="s">
        <v>49</v>
      </c>
      <c r="F16" s="34" t="s">
        <v>49</v>
      </c>
      <c r="G16" s="34" t="s">
        <v>49</v>
      </c>
      <c r="H16" s="34" t="s">
        <v>49</v>
      </c>
      <c r="I16" s="34" t="s">
        <v>49</v>
      </c>
      <c r="J16" s="34" t="s">
        <v>49</v>
      </c>
      <c r="K16" s="34" t="s">
        <v>49</v>
      </c>
      <c r="L16" s="34" t="s">
        <v>49</v>
      </c>
      <c r="M16" s="34" t="s">
        <v>49</v>
      </c>
      <c r="N16" s="34" t="s">
        <v>49</v>
      </c>
      <c r="O16" s="34" t="s">
        <v>49</v>
      </c>
      <c r="P16" s="34" t="s">
        <v>49</v>
      </c>
      <c r="Q16" s="34" t="s">
        <v>49</v>
      </c>
      <c r="R16" s="34" t="s">
        <v>49</v>
      </c>
      <c r="S16" s="34" t="s">
        <v>49</v>
      </c>
      <c r="T16" s="34" t="s">
        <v>49</v>
      </c>
      <c r="U16" s="35"/>
      <c r="V16" s="36" t="str">
        <f t="shared" ca="1" si="1"/>
        <v xml:space="preserve"> 2 Memphis </v>
      </c>
      <c r="X16" s="37">
        <f t="shared" ca="1" si="27"/>
        <v>0</v>
      </c>
      <c r="Y16" s="36">
        <f t="shared" ca="1" si="28"/>
        <v>15</v>
      </c>
      <c r="Z16" s="11" t="str">
        <f t="shared" ca="1" si="2"/>
        <v xml:space="preserve"> 2 Memphis </v>
      </c>
      <c r="AA16" s="38" t="str">
        <f t="shared" ca="1" si="2"/>
        <v xml:space="preserve"> 15 Cal State-Northridge</v>
      </c>
      <c r="AB16" s="39" t="str">
        <f t="shared" ca="1" si="29"/>
        <v xml:space="preserve"> 2 Memphis </v>
      </c>
      <c r="AC16" s="11" t="str">
        <f t="shared" ca="1" si="3"/>
        <v xml:space="preserve"> 15 Cal State-Northridge</v>
      </c>
      <c r="AD16" s="38">
        <f t="shared" ca="1" si="4"/>
        <v>10</v>
      </c>
      <c r="AE16" s="36">
        <f t="shared" ca="1" si="4"/>
        <v>1</v>
      </c>
      <c r="AF16" s="11">
        <v>1</v>
      </c>
      <c r="AG16" s="1">
        <v>15</v>
      </c>
      <c r="AH16" s="40"/>
      <c r="AI16" s="11">
        <f t="shared" ca="1" si="5"/>
        <v>0</v>
      </c>
      <c r="AJ16" s="11">
        <f t="shared" ca="1" si="6"/>
        <v>0</v>
      </c>
      <c r="AK16" s="11">
        <f t="shared" ca="1" si="7"/>
        <v>0</v>
      </c>
      <c r="AL16" s="11">
        <f t="shared" ca="1" si="8"/>
        <v>0</v>
      </c>
      <c r="AM16" s="11">
        <f t="shared" ca="1" si="9"/>
        <v>0</v>
      </c>
      <c r="AN16" s="11">
        <f t="shared" ca="1" si="10"/>
        <v>0</v>
      </c>
      <c r="AO16" s="11">
        <f t="shared" ca="1" si="11"/>
        <v>0</v>
      </c>
      <c r="AP16" s="11">
        <f t="shared" ca="1" si="12"/>
        <v>0</v>
      </c>
      <c r="AQ16" s="11">
        <f t="shared" ca="1" si="13"/>
        <v>0</v>
      </c>
      <c r="AR16" s="11">
        <f t="shared" ca="1" si="14"/>
        <v>0</v>
      </c>
      <c r="AS16" s="11">
        <f t="shared" ca="1" si="15"/>
        <v>0</v>
      </c>
      <c r="AT16" s="11">
        <f t="shared" ca="1" si="16"/>
        <v>0</v>
      </c>
      <c r="AU16" s="11">
        <f t="shared" ca="1" si="17"/>
        <v>0</v>
      </c>
      <c r="AV16" s="11">
        <f t="shared" ca="1" si="18"/>
        <v>0</v>
      </c>
      <c r="AW16" s="11">
        <f t="shared" ca="1" si="19"/>
        <v>0</v>
      </c>
      <c r="AX16" s="11">
        <f t="shared" ca="1" si="20"/>
        <v>0</v>
      </c>
      <c r="AY16" s="11"/>
      <c r="AZ16" s="32">
        <f t="shared" ca="1" si="21"/>
        <v>0</v>
      </c>
      <c r="BA16" s="5"/>
      <c r="BB16" s="9" t="s">
        <v>100</v>
      </c>
      <c r="BC16"/>
      <c r="BD16"/>
      <c r="BE16"/>
      <c r="BF16"/>
      <c r="BG16"/>
      <c r="BH16"/>
      <c r="BI16"/>
      <c r="BJ16"/>
      <c r="BK16"/>
      <c r="BL16"/>
      <c r="BM16"/>
      <c r="BN16"/>
      <c r="BO16"/>
      <c r="BP16"/>
      <c r="BQ16"/>
      <c r="BR16"/>
      <c r="BS16"/>
      <c r="BU16" s="9" t="str">
        <f t="shared" si="22"/>
        <v>Master!E102</v>
      </c>
      <c r="BW16" s="9" t="s">
        <v>101</v>
      </c>
      <c r="BX16" s="9" t="s">
        <v>102</v>
      </c>
      <c r="BZ16" s="9" t="str">
        <f t="shared" si="23"/>
        <v>Master!B100</v>
      </c>
      <c r="CA16" s="9" t="str">
        <f t="shared" si="24"/>
        <v>Master!B104</v>
      </c>
      <c r="CB16" s="9" t="str">
        <f t="shared" si="25"/>
        <v>Master!E102</v>
      </c>
    </row>
    <row r="17" spans="1:80" ht="14.4">
      <c r="A17" s="1" t="s">
        <v>103</v>
      </c>
      <c r="B17" s="1">
        <v>13</v>
      </c>
      <c r="C17" s="32" t="s">
        <v>104</v>
      </c>
      <c r="D17" s="33" t="str">
        <f t="shared" ca="1" si="26"/>
        <v xml:space="preserve"> 10 Maryland</v>
      </c>
      <c r="E17" s="34" t="s">
        <v>148</v>
      </c>
      <c r="F17" s="34" t="s">
        <v>200</v>
      </c>
      <c r="G17" s="34" t="s">
        <v>148</v>
      </c>
      <c r="H17" s="34" t="s">
        <v>148</v>
      </c>
      <c r="I17" s="34" t="s">
        <v>200</v>
      </c>
      <c r="J17" s="34" t="s">
        <v>148</v>
      </c>
      <c r="K17" s="34" t="s">
        <v>148</v>
      </c>
      <c r="L17" s="34" t="s">
        <v>200</v>
      </c>
      <c r="M17" s="34" t="s">
        <v>148</v>
      </c>
      <c r="N17" s="34" t="s">
        <v>148</v>
      </c>
      <c r="O17" s="34" t="s">
        <v>200</v>
      </c>
      <c r="P17" s="34" t="s">
        <v>200</v>
      </c>
      <c r="Q17" s="34" t="s">
        <v>200</v>
      </c>
      <c r="R17" s="34" t="s">
        <v>148</v>
      </c>
      <c r="S17" s="34" t="s">
        <v>200</v>
      </c>
      <c r="T17" s="34" t="s">
        <v>200</v>
      </c>
      <c r="U17" s="35"/>
      <c r="V17" s="36" t="str">
        <f t="shared" ca="1" si="1"/>
        <v xml:space="preserve"> 10 Maryland</v>
      </c>
      <c r="X17" s="37">
        <f t="shared" ca="1" si="27"/>
        <v>8</v>
      </c>
      <c r="Y17" s="36">
        <f t="shared" ca="1" si="28"/>
        <v>7</v>
      </c>
      <c r="Z17" s="11" t="str">
        <f t="shared" ca="1" si="2"/>
        <v xml:space="preserve"> 7 California </v>
      </c>
      <c r="AA17" s="38" t="str">
        <f t="shared" ca="1" si="2"/>
        <v xml:space="preserve"> 10 Maryland</v>
      </c>
      <c r="AB17" s="39" t="str">
        <f t="shared" ca="1" si="29"/>
        <v xml:space="preserve"> 10 Maryland</v>
      </c>
      <c r="AC17" s="11" t="str">
        <f t="shared" ca="1" si="3"/>
        <v xml:space="preserve"> 7 California </v>
      </c>
      <c r="AD17" s="38">
        <f t="shared" ca="1" si="4"/>
        <v>15</v>
      </c>
      <c r="AE17" s="36">
        <f t="shared" ca="1" si="4"/>
        <v>1</v>
      </c>
      <c r="AF17" s="11">
        <v>1</v>
      </c>
      <c r="AG17" s="1">
        <v>15</v>
      </c>
      <c r="AH17" s="40"/>
      <c r="AI17" s="11">
        <f t="shared" ca="1" si="5"/>
        <v>0</v>
      </c>
      <c r="AJ17" s="11">
        <f t="shared" ca="1" si="6"/>
        <v>7</v>
      </c>
      <c r="AK17" s="11">
        <f t="shared" ca="1" si="7"/>
        <v>0</v>
      </c>
      <c r="AL17" s="11">
        <f t="shared" ca="1" si="8"/>
        <v>0</v>
      </c>
      <c r="AM17" s="11">
        <f t="shared" ca="1" si="9"/>
        <v>7</v>
      </c>
      <c r="AN17" s="11">
        <f t="shared" ca="1" si="10"/>
        <v>0</v>
      </c>
      <c r="AO17" s="11">
        <f t="shared" ca="1" si="11"/>
        <v>0</v>
      </c>
      <c r="AP17" s="11">
        <f t="shared" ca="1" si="12"/>
        <v>7</v>
      </c>
      <c r="AQ17" s="11">
        <f t="shared" ca="1" si="13"/>
        <v>0</v>
      </c>
      <c r="AR17" s="11">
        <f t="shared" ca="1" si="14"/>
        <v>0</v>
      </c>
      <c r="AS17" s="11">
        <f t="shared" ca="1" si="15"/>
        <v>7</v>
      </c>
      <c r="AT17" s="11">
        <f t="shared" ca="1" si="16"/>
        <v>7</v>
      </c>
      <c r="AU17" s="11">
        <f t="shared" ca="1" si="17"/>
        <v>7</v>
      </c>
      <c r="AV17" s="11">
        <f t="shared" ca="1" si="18"/>
        <v>0</v>
      </c>
      <c r="AW17" s="11">
        <f t="shared" ca="1" si="19"/>
        <v>7</v>
      </c>
      <c r="AX17" s="11">
        <f t="shared" ca="1" si="20"/>
        <v>7</v>
      </c>
      <c r="AY17" s="11"/>
      <c r="AZ17" s="32">
        <f t="shared" ca="1" si="21"/>
        <v>7</v>
      </c>
      <c r="BA17" s="5"/>
      <c r="BB17" s="9" t="s">
        <v>105</v>
      </c>
      <c r="BC17"/>
      <c r="BD17"/>
      <c r="BE17"/>
      <c r="BF17"/>
      <c r="BG17"/>
      <c r="BH17"/>
      <c r="BI17"/>
      <c r="BJ17"/>
      <c r="BK17"/>
      <c r="BL17"/>
      <c r="BM17"/>
      <c r="BN17"/>
      <c r="BO17"/>
      <c r="BP17"/>
      <c r="BQ17"/>
      <c r="BR17"/>
      <c r="BS17"/>
      <c r="BU17" s="9" t="str">
        <f t="shared" si="22"/>
        <v>Master!E110</v>
      </c>
      <c r="BW17" s="9" t="s">
        <v>106</v>
      </c>
      <c r="BX17" s="9" t="s">
        <v>107</v>
      </c>
      <c r="BZ17" s="9" t="str">
        <f t="shared" si="23"/>
        <v>Master!B108</v>
      </c>
      <c r="CA17" s="9" t="str">
        <f t="shared" si="24"/>
        <v>Master!B112</v>
      </c>
      <c r="CB17" s="9" t="str">
        <f t="shared" si="25"/>
        <v>Master!E110</v>
      </c>
    </row>
    <row r="18" spans="1:80" ht="14.4">
      <c r="A18" s="1" t="s">
        <v>108</v>
      </c>
      <c r="B18" s="1">
        <v>13</v>
      </c>
      <c r="C18" s="32" t="s">
        <v>109</v>
      </c>
      <c r="D18" s="33" t="str">
        <f t="shared" ca="1" si="26"/>
        <v xml:space="preserve"> 3 Missouri </v>
      </c>
      <c r="E18" s="34" t="s">
        <v>68</v>
      </c>
      <c r="F18" s="34" t="s">
        <v>68</v>
      </c>
      <c r="G18" s="34" t="s">
        <v>68</v>
      </c>
      <c r="H18" s="34" t="s">
        <v>68</v>
      </c>
      <c r="I18" s="34" t="s">
        <v>68</v>
      </c>
      <c r="J18" s="34" t="s">
        <v>68</v>
      </c>
      <c r="K18" s="34" t="s">
        <v>68</v>
      </c>
      <c r="L18" s="34" t="s">
        <v>68</v>
      </c>
      <c r="M18" s="34" t="s">
        <v>68</v>
      </c>
      <c r="N18" s="34" t="s">
        <v>68</v>
      </c>
      <c r="O18" s="34" t="s">
        <v>68</v>
      </c>
      <c r="P18" s="34" t="s">
        <v>234</v>
      </c>
      <c r="Q18" s="34" t="s">
        <v>68</v>
      </c>
      <c r="R18" s="34" t="s">
        <v>68</v>
      </c>
      <c r="S18" s="34" t="s">
        <v>68</v>
      </c>
      <c r="T18" s="34" t="s">
        <v>68</v>
      </c>
      <c r="U18" s="35"/>
      <c r="V18" s="36" t="str">
        <f t="shared" ca="1" si="1"/>
        <v xml:space="preserve"> 3 Missouri </v>
      </c>
      <c r="X18" s="37">
        <f t="shared" ca="1" si="27"/>
        <v>1</v>
      </c>
      <c r="Y18" s="36">
        <f t="shared" ca="1" si="28"/>
        <v>14</v>
      </c>
      <c r="Z18" s="11" t="str">
        <f t="shared" ca="1" si="2"/>
        <v xml:space="preserve"> 3 Missouri </v>
      </c>
      <c r="AA18" s="38" t="str">
        <f t="shared" ca="1" si="2"/>
        <v xml:space="preserve"> 14 Cornell</v>
      </c>
      <c r="AB18" s="39" t="str">
        <f t="shared" ca="1" si="29"/>
        <v xml:space="preserve"> 3 Missouri </v>
      </c>
      <c r="AC18" s="11" t="str">
        <f t="shared" ca="1" si="3"/>
        <v xml:space="preserve"> 14 Cornell</v>
      </c>
      <c r="AD18" s="38">
        <f t="shared" ca="1" si="4"/>
        <v>11</v>
      </c>
      <c r="AE18" s="36">
        <f t="shared" ca="1" si="4"/>
        <v>1</v>
      </c>
      <c r="AF18" s="11">
        <v>1</v>
      </c>
      <c r="AG18" s="1">
        <v>15</v>
      </c>
      <c r="AH18" s="40"/>
      <c r="AI18" s="11">
        <f t="shared" ca="1" si="5"/>
        <v>1</v>
      </c>
      <c r="AJ18" s="11">
        <f t="shared" ca="1" si="6"/>
        <v>1</v>
      </c>
      <c r="AK18" s="11">
        <f t="shared" ca="1" si="7"/>
        <v>1</v>
      </c>
      <c r="AL18" s="11">
        <f t="shared" ca="1" si="8"/>
        <v>1</v>
      </c>
      <c r="AM18" s="11">
        <f t="shared" ca="1" si="9"/>
        <v>1</v>
      </c>
      <c r="AN18" s="11">
        <f t="shared" ca="1" si="10"/>
        <v>1</v>
      </c>
      <c r="AO18" s="11">
        <f t="shared" ca="1" si="11"/>
        <v>1</v>
      </c>
      <c r="AP18" s="11">
        <f t="shared" ca="1" si="12"/>
        <v>1</v>
      </c>
      <c r="AQ18" s="11">
        <f t="shared" ca="1" si="13"/>
        <v>1</v>
      </c>
      <c r="AR18" s="11">
        <f t="shared" ca="1" si="14"/>
        <v>1</v>
      </c>
      <c r="AS18" s="11">
        <f t="shared" ca="1" si="15"/>
        <v>1</v>
      </c>
      <c r="AT18" s="11">
        <f t="shared" ca="1" si="16"/>
        <v>0</v>
      </c>
      <c r="AU18" s="11">
        <f t="shared" ca="1" si="17"/>
        <v>1</v>
      </c>
      <c r="AV18" s="11">
        <f t="shared" ca="1" si="18"/>
        <v>1</v>
      </c>
      <c r="AW18" s="11">
        <f t="shared" ca="1" si="19"/>
        <v>1</v>
      </c>
      <c r="AX18" s="11">
        <f t="shared" ca="1" si="20"/>
        <v>1</v>
      </c>
      <c r="AY18" s="11"/>
      <c r="AZ18" s="32">
        <f t="shared" ca="1" si="21"/>
        <v>1</v>
      </c>
      <c r="BA18" s="5"/>
      <c r="BB18" s="9" t="s">
        <v>110</v>
      </c>
      <c r="BC18"/>
      <c r="BD18"/>
      <c r="BE18"/>
      <c r="BF18"/>
      <c r="BG18"/>
      <c r="BH18"/>
      <c r="BI18"/>
      <c r="BJ18"/>
      <c r="BK18"/>
      <c r="BL18"/>
      <c r="BM18"/>
      <c r="BN18"/>
      <c r="BO18"/>
      <c r="BP18"/>
      <c r="BQ18"/>
      <c r="BR18"/>
      <c r="BS18"/>
      <c r="BU18" s="9" t="str">
        <f t="shared" si="22"/>
        <v>Master!E118</v>
      </c>
      <c r="BW18" s="9" t="s">
        <v>111</v>
      </c>
      <c r="BX18" s="9" t="s">
        <v>112</v>
      </c>
      <c r="BZ18" s="9" t="str">
        <f t="shared" si="23"/>
        <v>Master!B116</v>
      </c>
      <c r="CA18" s="9" t="str">
        <f t="shared" si="24"/>
        <v>Master!B120</v>
      </c>
      <c r="CB18" s="9" t="str">
        <f t="shared" si="25"/>
        <v>Master!E118</v>
      </c>
    </row>
    <row r="19" spans="1:80" ht="14.4">
      <c r="A19" s="1" t="s">
        <v>113</v>
      </c>
      <c r="B19" s="1">
        <v>13</v>
      </c>
      <c r="C19" s="32" t="s">
        <v>114</v>
      </c>
      <c r="D19" s="33" t="str">
        <f t="shared" ca="1" si="26"/>
        <v xml:space="preserve"> 6 Marquette </v>
      </c>
      <c r="E19" s="34" t="s">
        <v>128</v>
      </c>
      <c r="F19" s="34" t="s">
        <v>128</v>
      </c>
      <c r="G19" s="34" t="s">
        <v>212</v>
      </c>
      <c r="H19" s="34" t="s">
        <v>128</v>
      </c>
      <c r="I19" s="34" t="s">
        <v>212</v>
      </c>
      <c r="J19" s="34" t="s">
        <v>212</v>
      </c>
      <c r="K19" s="34" t="s">
        <v>128</v>
      </c>
      <c r="L19" s="34" t="s">
        <v>128</v>
      </c>
      <c r="M19" s="34" t="s">
        <v>128</v>
      </c>
      <c r="N19" s="34" t="s">
        <v>128</v>
      </c>
      <c r="O19" s="34" t="s">
        <v>128</v>
      </c>
      <c r="P19" s="34" t="s">
        <v>212</v>
      </c>
      <c r="Q19" s="34" t="s">
        <v>128</v>
      </c>
      <c r="R19" s="34" t="s">
        <v>128</v>
      </c>
      <c r="S19" s="34" t="s">
        <v>212</v>
      </c>
      <c r="T19" s="34" t="s">
        <v>128</v>
      </c>
      <c r="U19" s="35"/>
      <c r="V19" s="36" t="str">
        <f t="shared" ca="1" si="1"/>
        <v xml:space="preserve"> 6 Marquette </v>
      </c>
      <c r="X19" s="37">
        <f t="shared" ca="1" si="27"/>
        <v>5</v>
      </c>
      <c r="Y19" s="36">
        <f t="shared" ca="1" si="28"/>
        <v>10</v>
      </c>
      <c r="Z19" s="11" t="str">
        <f t="shared" ca="1" si="2"/>
        <v xml:space="preserve"> 6 Marquette </v>
      </c>
      <c r="AA19" s="38" t="str">
        <f t="shared" ca="1" si="2"/>
        <v xml:space="preserve"> 11 Utah State</v>
      </c>
      <c r="AB19" s="39" t="str">
        <f t="shared" ca="1" si="29"/>
        <v xml:space="preserve"> 6 Marquette </v>
      </c>
      <c r="AC19" s="11" t="str">
        <f t="shared" ca="1" si="3"/>
        <v xml:space="preserve"> 11 Utah State</v>
      </c>
      <c r="AD19" s="38">
        <f t="shared" ca="1" si="4"/>
        <v>14</v>
      </c>
      <c r="AE19" s="36">
        <f t="shared" ca="1" si="4"/>
        <v>1</v>
      </c>
      <c r="AF19" s="11">
        <v>1</v>
      </c>
      <c r="AG19" s="1">
        <v>15</v>
      </c>
      <c r="AH19" s="40"/>
      <c r="AI19" s="11">
        <f t="shared" ca="1" si="5"/>
        <v>5</v>
      </c>
      <c r="AJ19" s="11">
        <f t="shared" ca="1" si="6"/>
        <v>5</v>
      </c>
      <c r="AK19" s="11">
        <f t="shared" ca="1" si="7"/>
        <v>0</v>
      </c>
      <c r="AL19" s="11">
        <f t="shared" ca="1" si="8"/>
        <v>5</v>
      </c>
      <c r="AM19" s="11">
        <f t="shared" ca="1" si="9"/>
        <v>0</v>
      </c>
      <c r="AN19" s="11">
        <f t="shared" ca="1" si="10"/>
        <v>0</v>
      </c>
      <c r="AO19" s="11">
        <f t="shared" ca="1" si="11"/>
        <v>5</v>
      </c>
      <c r="AP19" s="11">
        <f t="shared" ca="1" si="12"/>
        <v>5</v>
      </c>
      <c r="AQ19" s="11">
        <f t="shared" ca="1" si="13"/>
        <v>5</v>
      </c>
      <c r="AR19" s="11">
        <f t="shared" ca="1" si="14"/>
        <v>5</v>
      </c>
      <c r="AS19" s="11">
        <f t="shared" ca="1" si="15"/>
        <v>5</v>
      </c>
      <c r="AT19" s="11">
        <f t="shared" ca="1" si="16"/>
        <v>0</v>
      </c>
      <c r="AU19" s="11">
        <f t="shared" ca="1" si="17"/>
        <v>5</v>
      </c>
      <c r="AV19" s="11">
        <f t="shared" ca="1" si="18"/>
        <v>5</v>
      </c>
      <c r="AW19" s="11">
        <f t="shared" ca="1" si="19"/>
        <v>0</v>
      </c>
      <c r="AX19" s="11">
        <f t="shared" ca="1" si="20"/>
        <v>5</v>
      </c>
      <c r="AY19" s="11"/>
      <c r="AZ19" s="32">
        <f t="shared" ca="1" si="21"/>
        <v>5</v>
      </c>
      <c r="BA19" s="5"/>
      <c r="BB19" s="9" t="s">
        <v>115</v>
      </c>
      <c r="BC19"/>
      <c r="BD19"/>
      <c r="BE19"/>
      <c r="BF19"/>
      <c r="BG19"/>
      <c r="BH19"/>
      <c r="BI19"/>
      <c r="BJ19"/>
      <c r="BK19"/>
      <c r="BL19"/>
      <c r="BM19"/>
      <c r="BN19"/>
      <c r="BO19"/>
      <c r="BP19"/>
      <c r="BQ19"/>
      <c r="BR19"/>
      <c r="BS19"/>
      <c r="BU19" s="9" t="str">
        <f t="shared" si="22"/>
        <v>Master!E126</v>
      </c>
      <c r="BW19" s="9" t="s">
        <v>116</v>
      </c>
      <c r="BX19" s="9" t="s">
        <v>117</v>
      </c>
      <c r="BZ19" s="9" t="str">
        <f t="shared" si="23"/>
        <v>Master!B124</v>
      </c>
      <c r="CA19" s="9" t="str">
        <f t="shared" si="24"/>
        <v>Master!B128</v>
      </c>
      <c r="CB19" s="9" t="str">
        <f t="shared" si="25"/>
        <v>Master!E126</v>
      </c>
    </row>
    <row r="20" spans="1:80" ht="14.4">
      <c r="A20" s="1" t="s">
        <v>118</v>
      </c>
      <c r="B20" s="1">
        <v>13</v>
      </c>
      <c r="C20" s="32" t="s">
        <v>119</v>
      </c>
      <c r="D20" s="33" t="str">
        <f t="shared" ca="1" si="26"/>
        <v xml:space="preserve"> 1 Pittsburgh </v>
      </c>
      <c r="E20" s="34" t="s">
        <v>38</v>
      </c>
      <c r="F20" s="34" t="s">
        <v>38</v>
      </c>
      <c r="G20" s="34" t="s">
        <v>38</v>
      </c>
      <c r="H20" s="34" t="s">
        <v>38</v>
      </c>
      <c r="I20" s="34" t="s">
        <v>38</v>
      </c>
      <c r="J20" s="34" t="s">
        <v>38</v>
      </c>
      <c r="K20" s="34" t="s">
        <v>38</v>
      </c>
      <c r="L20" s="34" t="s">
        <v>38</v>
      </c>
      <c r="M20" s="34" t="s">
        <v>38</v>
      </c>
      <c r="N20" s="34" t="s">
        <v>38</v>
      </c>
      <c r="O20" s="34" t="s">
        <v>38</v>
      </c>
      <c r="P20" s="34" t="s">
        <v>38</v>
      </c>
      <c r="Q20" s="34" t="s">
        <v>38</v>
      </c>
      <c r="R20" s="34" t="s">
        <v>38</v>
      </c>
      <c r="S20" s="34" t="s">
        <v>38</v>
      </c>
      <c r="T20" s="34" t="s">
        <v>38</v>
      </c>
      <c r="U20" s="35"/>
      <c r="V20" s="36" t="str">
        <f t="shared" ca="1" si="1"/>
        <v xml:space="preserve"> 1 Pittsburgh </v>
      </c>
      <c r="X20" s="37">
        <f t="shared" ca="1" si="27"/>
        <v>0</v>
      </c>
      <c r="Y20" s="36">
        <f t="shared" ca="1" si="28"/>
        <v>15</v>
      </c>
      <c r="Z20" s="11" t="str">
        <f t="shared" ca="1" si="2"/>
        <v xml:space="preserve"> 1 Pittsburgh </v>
      </c>
      <c r="AA20" s="38" t="str">
        <f t="shared" ca="1" si="2"/>
        <v xml:space="preserve"> 16 East Tennessee State</v>
      </c>
      <c r="AB20" s="39" t="str">
        <f t="shared" ca="1" si="29"/>
        <v xml:space="preserve"> 1 Pittsburgh </v>
      </c>
      <c r="AC20" s="11" t="str">
        <f t="shared" ca="1" si="3"/>
        <v xml:space="preserve"> 16 East Tennessee State</v>
      </c>
      <c r="AD20" s="38">
        <f t="shared" ca="1" si="4"/>
        <v>1</v>
      </c>
      <c r="AE20" s="36">
        <f t="shared" ca="1" si="4"/>
        <v>1</v>
      </c>
      <c r="AF20" s="11">
        <v>1</v>
      </c>
      <c r="AG20" s="1">
        <v>15</v>
      </c>
      <c r="AH20" s="40"/>
      <c r="AI20" s="11">
        <f t="shared" ca="1" si="5"/>
        <v>0</v>
      </c>
      <c r="AJ20" s="11">
        <f t="shared" ca="1" si="6"/>
        <v>0</v>
      </c>
      <c r="AK20" s="11">
        <f t="shared" ca="1" si="7"/>
        <v>0</v>
      </c>
      <c r="AL20" s="11">
        <f t="shared" ca="1" si="8"/>
        <v>0</v>
      </c>
      <c r="AM20" s="11">
        <f t="shared" ca="1" si="9"/>
        <v>0</v>
      </c>
      <c r="AN20" s="11">
        <f t="shared" ca="1" si="10"/>
        <v>0</v>
      </c>
      <c r="AO20" s="11">
        <f t="shared" ca="1" si="11"/>
        <v>0</v>
      </c>
      <c r="AP20" s="11">
        <f t="shared" ca="1" si="12"/>
        <v>0</v>
      </c>
      <c r="AQ20" s="11">
        <f t="shared" ca="1" si="13"/>
        <v>0</v>
      </c>
      <c r="AR20" s="11">
        <f t="shared" ca="1" si="14"/>
        <v>0</v>
      </c>
      <c r="AS20" s="11">
        <f t="shared" ca="1" si="15"/>
        <v>0</v>
      </c>
      <c r="AT20" s="11">
        <f t="shared" ca="1" si="16"/>
        <v>0</v>
      </c>
      <c r="AU20" s="11">
        <f t="shared" ca="1" si="17"/>
        <v>0</v>
      </c>
      <c r="AV20" s="11">
        <f t="shared" ca="1" si="18"/>
        <v>0</v>
      </c>
      <c r="AW20" s="11">
        <f t="shared" ca="1" si="19"/>
        <v>0</v>
      </c>
      <c r="AX20" s="11">
        <f t="shared" ca="1" si="20"/>
        <v>0</v>
      </c>
      <c r="AY20" s="11"/>
      <c r="AZ20" s="32">
        <f t="shared" ca="1" si="21"/>
        <v>0</v>
      </c>
      <c r="BA20" s="5"/>
      <c r="BB20" s="9" t="s">
        <v>120</v>
      </c>
      <c r="BC20"/>
      <c r="BD20"/>
      <c r="BE20"/>
      <c r="BF20"/>
      <c r="BG20"/>
      <c r="BH20"/>
      <c r="BI20"/>
      <c r="BJ20"/>
      <c r="BK20"/>
      <c r="BL20"/>
      <c r="BM20"/>
      <c r="BN20"/>
      <c r="BO20"/>
      <c r="BP20"/>
      <c r="BQ20"/>
      <c r="BR20"/>
      <c r="BS20"/>
      <c r="BU20" s="9" t="str">
        <f t="shared" si="22"/>
        <v>Master!AC4</v>
      </c>
      <c r="BW20" s="9" t="s">
        <v>121</v>
      </c>
      <c r="BX20" s="9" t="s">
        <v>122</v>
      </c>
      <c r="BZ20" s="9" t="str">
        <f t="shared" si="23"/>
        <v>Master!AF2</v>
      </c>
      <c r="CA20" s="9" t="str">
        <f t="shared" si="24"/>
        <v>Master!AF6</v>
      </c>
      <c r="CB20" s="9" t="str">
        <f t="shared" si="25"/>
        <v>Master!AC4</v>
      </c>
    </row>
    <row r="21" spans="1:80" ht="14.4">
      <c r="A21" s="1" t="s">
        <v>123</v>
      </c>
      <c r="B21" s="1">
        <v>14</v>
      </c>
      <c r="C21" s="32" t="s">
        <v>124</v>
      </c>
      <c r="D21" s="33" t="str">
        <f t="shared" ca="1" si="26"/>
        <v xml:space="preserve"> 9 Tennessee</v>
      </c>
      <c r="E21" s="34" t="s">
        <v>178</v>
      </c>
      <c r="F21" s="34" t="s">
        <v>193</v>
      </c>
      <c r="G21" s="34" t="s">
        <v>178</v>
      </c>
      <c r="H21" s="34" t="s">
        <v>178</v>
      </c>
      <c r="I21" s="34" t="s">
        <v>178</v>
      </c>
      <c r="J21" s="34" t="s">
        <v>193</v>
      </c>
      <c r="K21" s="34" t="s">
        <v>178</v>
      </c>
      <c r="L21" s="34" t="s">
        <v>178</v>
      </c>
      <c r="M21" s="34" t="s">
        <v>178</v>
      </c>
      <c r="N21" s="34" t="s">
        <v>178</v>
      </c>
      <c r="O21" s="34" t="s">
        <v>178</v>
      </c>
      <c r="P21" s="34" t="s">
        <v>178</v>
      </c>
      <c r="Q21" s="34" t="s">
        <v>193</v>
      </c>
      <c r="R21" s="34" t="s">
        <v>193</v>
      </c>
      <c r="S21" s="34" t="s">
        <v>178</v>
      </c>
      <c r="T21" s="34" t="s">
        <v>178</v>
      </c>
      <c r="U21" s="35"/>
      <c r="V21" s="36" t="str">
        <f t="shared" ca="1" si="1"/>
        <v xml:space="preserve"> 8 Oklahoma State </v>
      </c>
      <c r="X21" s="37">
        <f t="shared" ca="1" si="27"/>
        <v>4</v>
      </c>
      <c r="Y21" s="36">
        <f t="shared" ca="1" si="28"/>
        <v>11</v>
      </c>
      <c r="Z21" s="11" t="str">
        <f t="shared" ca="1" si="2"/>
        <v xml:space="preserve"> 8 Oklahoma State </v>
      </c>
      <c r="AA21" s="38" t="str">
        <f t="shared" ca="1" si="2"/>
        <v xml:space="preserve"> 9 Tennessee</v>
      </c>
      <c r="AB21" s="39" t="str">
        <f t="shared" ca="1" si="29"/>
        <v xml:space="preserve"> 8 Oklahoma State </v>
      </c>
      <c r="AC21" s="11" t="str">
        <f t="shared" ca="1" si="3"/>
        <v xml:space="preserve"> 9 Tennessee</v>
      </c>
      <c r="AD21" s="38">
        <f t="shared" ca="1" si="4"/>
        <v>16</v>
      </c>
      <c r="AE21" s="36">
        <f t="shared" ca="1" si="4"/>
        <v>9</v>
      </c>
      <c r="AF21" s="11">
        <v>1</v>
      </c>
      <c r="AG21" s="1">
        <v>15</v>
      </c>
      <c r="AH21" s="40"/>
      <c r="AI21" s="11">
        <f t="shared" ca="1" si="5"/>
        <v>4</v>
      </c>
      <c r="AJ21" s="11">
        <f t="shared" ca="1" si="6"/>
        <v>0</v>
      </c>
      <c r="AK21" s="11">
        <f t="shared" ca="1" si="7"/>
        <v>4</v>
      </c>
      <c r="AL21" s="11">
        <f t="shared" ca="1" si="8"/>
        <v>4</v>
      </c>
      <c r="AM21" s="11">
        <f t="shared" ca="1" si="9"/>
        <v>4</v>
      </c>
      <c r="AN21" s="11">
        <f t="shared" ca="1" si="10"/>
        <v>0</v>
      </c>
      <c r="AO21" s="11">
        <f t="shared" ca="1" si="11"/>
        <v>4</v>
      </c>
      <c r="AP21" s="11">
        <f t="shared" ca="1" si="12"/>
        <v>4</v>
      </c>
      <c r="AQ21" s="11">
        <f t="shared" ca="1" si="13"/>
        <v>4</v>
      </c>
      <c r="AR21" s="11">
        <f t="shared" ca="1" si="14"/>
        <v>4</v>
      </c>
      <c r="AS21" s="11">
        <f t="shared" ca="1" si="15"/>
        <v>4</v>
      </c>
      <c r="AT21" s="11">
        <f t="shared" ca="1" si="16"/>
        <v>4</v>
      </c>
      <c r="AU21" s="11">
        <f t="shared" ca="1" si="17"/>
        <v>0</v>
      </c>
      <c r="AV21" s="11">
        <f t="shared" ca="1" si="18"/>
        <v>0</v>
      </c>
      <c r="AW21" s="11">
        <f t="shared" ca="1" si="19"/>
        <v>4</v>
      </c>
      <c r="AX21" s="11">
        <f t="shared" ca="1" si="20"/>
        <v>4</v>
      </c>
      <c r="AY21" s="11"/>
      <c r="AZ21" s="32">
        <f t="shared" ca="1" si="21"/>
        <v>4</v>
      </c>
      <c r="BA21" s="5"/>
      <c r="BB21" s="9" t="s">
        <v>125</v>
      </c>
      <c r="BC21"/>
      <c r="BD21"/>
      <c r="BE21"/>
      <c r="BF21"/>
      <c r="BG21"/>
      <c r="BH21"/>
      <c r="BI21"/>
      <c r="BJ21"/>
      <c r="BK21"/>
      <c r="BL21"/>
      <c r="BM21"/>
      <c r="BN21"/>
      <c r="BO21"/>
      <c r="BP21"/>
      <c r="BQ21"/>
      <c r="BR21"/>
      <c r="BS21"/>
      <c r="BU21" s="9" t="str">
        <f t="shared" si="22"/>
        <v>Master!AC12</v>
      </c>
      <c r="BW21" s="9" t="s">
        <v>126</v>
      </c>
      <c r="BX21" s="9" t="s">
        <v>127</v>
      </c>
      <c r="BZ21" s="9" t="str">
        <f t="shared" si="23"/>
        <v>Master!AF10</v>
      </c>
      <c r="CA21" s="9" t="str">
        <f t="shared" si="24"/>
        <v>Master!AF14</v>
      </c>
      <c r="CB21" s="9" t="str">
        <f t="shared" si="25"/>
        <v>Master!AC12</v>
      </c>
    </row>
    <row r="22" spans="1:80" ht="14.4">
      <c r="A22" s="1" t="s">
        <v>128</v>
      </c>
      <c r="B22" s="1">
        <v>14</v>
      </c>
      <c r="C22" s="32" t="s">
        <v>129</v>
      </c>
      <c r="D22" s="33" t="str">
        <f t="shared" ca="1" si="26"/>
        <v xml:space="preserve"> 4 Xavier </v>
      </c>
      <c r="E22" s="34" t="s">
        <v>98</v>
      </c>
      <c r="F22" s="34" t="s">
        <v>98</v>
      </c>
      <c r="G22" s="34" t="s">
        <v>98</v>
      </c>
      <c r="H22" s="34" t="s">
        <v>98</v>
      </c>
      <c r="I22" s="34" t="s">
        <v>98</v>
      </c>
      <c r="J22" s="34" t="s">
        <v>98</v>
      </c>
      <c r="K22" s="34" t="s">
        <v>230</v>
      </c>
      <c r="L22" s="34" t="s">
        <v>230</v>
      </c>
      <c r="M22" s="34" t="s">
        <v>98</v>
      </c>
      <c r="N22" s="34" t="s">
        <v>98</v>
      </c>
      <c r="O22" s="34" t="s">
        <v>230</v>
      </c>
      <c r="P22" s="34" t="s">
        <v>98</v>
      </c>
      <c r="Q22" s="34" t="s">
        <v>98</v>
      </c>
      <c r="R22" s="34" t="s">
        <v>98</v>
      </c>
      <c r="S22" s="34" t="s">
        <v>98</v>
      </c>
      <c r="T22" s="34" t="s">
        <v>98</v>
      </c>
      <c r="U22" s="35"/>
      <c r="V22" s="36" t="str">
        <f t="shared" ca="1" si="1"/>
        <v xml:space="preserve"> 4 Xavier </v>
      </c>
      <c r="X22" s="37">
        <f t="shared" ca="1" si="27"/>
        <v>3</v>
      </c>
      <c r="Y22" s="36">
        <f t="shared" ca="1" si="28"/>
        <v>12</v>
      </c>
      <c r="Z22" s="11" t="str">
        <f t="shared" ca="1" si="2"/>
        <v xml:space="preserve"> 4 Xavier </v>
      </c>
      <c r="AA22" s="38" t="str">
        <f t="shared" ca="1" si="2"/>
        <v xml:space="preserve"> 13 Portland State</v>
      </c>
      <c r="AB22" s="39" t="str">
        <f t="shared" ca="1" si="29"/>
        <v xml:space="preserve"> 4 Xavier </v>
      </c>
      <c r="AC22" s="11" t="str">
        <f t="shared" ca="1" si="3"/>
        <v xml:space="preserve"> 13 Portland State</v>
      </c>
      <c r="AD22" s="38">
        <f t="shared" ca="1" si="4"/>
        <v>12</v>
      </c>
      <c r="AE22" s="36">
        <f t="shared" ca="1" si="4"/>
        <v>1</v>
      </c>
      <c r="AF22" s="11">
        <v>1</v>
      </c>
      <c r="AG22" s="1">
        <v>15</v>
      </c>
      <c r="AH22" s="40"/>
      <c r="AI22" s="11">
        <f t="shared" ca="1" si="5"/>
        <v>3</v>
      </c>
      <c r="AJ22" s="11">
        <f t="shared" ca="1" si="6"/>
        <v>3</v>
      </c>
      <c r="AK22" s="11">
        <f t="shared" ca="1" si="7"/>
        <v>3</v>
      </c>
      <c r="AL22" s="11">
        <f t="shared" ca="1" si="8"/>
        <v>3</v>
      </c>
      <c r="AM22" s="11">
        <f t="shared" ca="1" si="9"/>
        <v>3</v>
      </c>
      <c r="AN22" s="11">
        <f t="shared" ca="1" si="10"/>
        <v>3</v>
      </c>
      <c r="AO22" s="11">
        <f t="shared" ca="1" si="11"/>
        <v>0</v>
      </c>
      <c r="AP22" s="11">
        <f t="shared" ca="1" si="12"/>
        <v>0</v>
      </c>
      <c r="AQ22" s="11">
        <f t="shared" ca="1" si="13"/>
        <v>3</v>
      </c>
      <c r="AR22" s="11">
        <f t="shared" ca="1" si="14"/>
        <v>3</v>
      </c>
      <c r="AS22" s="11">
        <f t="shared" ca="1" si="15"/>
        <v>0</v>
      </c>
      <c r="AT22" s="11">
        <f t="shared" ca="1" si="16"/>
        <v>3</v>
      </c>
      <c r="AU22" s="11">
        <f t="shared" ca="1" si="17"/>
        <v>3</v>
      </c>
      <c r="AV22" s="11">
        <f t="shared" ca="1" si="18"/>
        <v>3</v>
      </c>
      <c r="AW22" s="11">
        <f t="shared" ca="1" si="19"/>
        <v>3</v>
      </c>
      <c r="AX22" s="11">
        <f t="shared" ca="1" si="20"/>
        <v>3</v>
      </c>
      <c r="AY22" s="11"/>
      <c r="AZ22" s="32">
        <f t="shared" ca="1" si="21"/>
        <v>3</v>
      </c>
      <c r="BA22" s="5"/>
      <c r="BB22" s="9" t="s">
        <v>130</v>
      </c>
      <c r="BC22"/>
      <c r="BD22"/>
      <c r="BE22"/>
      <c r="BF22"/>
      <c r="BG22"/>
      <c r="BH22"/>
      <c r="BI22"/>
      <c r="BJ22"/>
      <c r="BK22"/>
      <c r="BL22"/>
      <c r="BM22"/>
      <c r="BN22"/>
      <c r="BO22"/>
      <c r="BP22"/>
      <c r="BQ22"/>
      <c r="BR22"/>
      <c r="BS22"/>
      <c r="BU22" s="9" t="str">
        <f t="shared" si="22"/>
        <v>Master!AC20</v>
      </c>
      <c r="BW22" s="9" t="s">
        <v>131</v>
      </c>
      <c r="BX22" s="9" t="s">
        <v>132</v>
      </c>
      <c r="BZ22" s="9" t="str">
        <f t="shared" si="23"/>
        <v>Master!AF18</v>
      </c>
      <c r="CA22" s="9" t="str">
        <f t="shared" si="24"/>
        <v>Master!AF22</v>
      </c>
      <c r="CB22" s="9" t="str">
        <f t="shared" si="25"/>
        <v>Master!AC20</v>
      </c>
    </row>
    <row r="23" spans="1:80" ht="14.4">
      <c r="A23" s="1" t="s">
        <v>133</v>
      </c>
      <c r="B23" s="1">
        <v>14</v>
      </c>
      <c r="C23" s="32" t="s">
        <v>134</v>
      </c>
      <c r="D23" s="33" t="str">
        <f t="shared" ca="1" si="26"/>
        <v xml:space="preserve"> 5 Florida State </v>
      </c>
      <c r="E23" s="34" t="s">
        <v>103</v>
      </c>
      <c r="F23" s="34" t="s">
        <v>103</v>
      </c>
      <c r="G23" s="34" t="s">
        <v>103</v>
      </c>
      <c r="H23" s="34" t="s">
        <v>103</v>
      </c>
      <c r="I23" s="34" t="s">
        <v>103</v>
      </c>
      <c r="J23" s="34" t="s">
        <v>103</v>
      </c>
      <c r="K23" s="34" t="s">
        <v>103</v>
      </c>
      <c r="L23" s="34" t="s">
        <v>103</v>
      </c>
      <c r="M23" s="34" t="s">
        <v>103</v>
      </c>
      <c r="N23" s="34" t="s">
        <v>103</v>
      </c>
      <c r="O23" s="34" t="s">
        <v>103</v>
      </c>
      <c r="P23" s="34" t="s">
        <v>103</v>
      </c>
      <c r="Q23" s="34" t="s">
        <v>103</v>
      </c>
      <c r="R23" s="34" t="s">
        <v>103</v>
      </c>
      <c r="S23" s="34" t="s">
        <v>103</v>
      </c>
      <c r="T23" s="34" t="s">
        <v>222</v>
      </c>
      <c r="U23" s="35"/>
      <c r="V23" s="36" t="str">
        <f t="shared" ca="1" si="1"/>
        <v xml:space="preserve"> 12 Wisconsin</v>
      </c>
      <c r="X23" s="37">
        <f t="shared" ca="1" si="27"/>
        <v>1</v>
      </c>
      <c r="Y23" s="36">
        <f t="shared" ca="1" si="28"/>
        <v>14</v>
      </c>
      <c r="Z23" s="11" t="str">
        <f t="shared" ca="1" si="2"/>
        <v xml:space="preserve"> 5 Florida State </v>
      </c>
      <c r="AA23" s="38" t="str">
        <f t="shared" ca="1" si="2"/>
        <v xml:space="preserve"> 12 Wisconsin</v>
      </c>
      <c r="AB23" s="39" t="str">
        <f t="shared" ca="1" si="29"/>
        <v xml:space="preserve"> 12 Wisconsin</v>
      </c>
      <c r="AC23" s="11" t="str">
        <f t="shared" ca="1" si="3"/>
        <v xml:space="preserve"> 5 Florida State </v>
      </c>
      <c r="AD23" s="38">
        <f t="shared" ca="1" si="4"/>
        <v>13</v>
      </c>
      <c r="AE23" s="36">
        <f t="shared" ca="1" si="4"/>
        <v>1</v>
      </c>
      <c r="AF23" s="11">
        <v>1</v>
      </c>
      <c r="AG23" s="1">
        <v>15</v>
      </c>
      <c r="AH23" s="40"/>
      <c r="AI23" s="11">
        <f t="shared" ca="1" si="5"/>
        <v>0</v>
      </c>
      <c r="AJ23" s="11">
        <f t="shared" ca="1" si="6"/>
        <v>0</v>
      </c>
      <c r="AK23" s="11">
        <f t="shared" ca="1" si="7"/>
        <v>0</v>
      </c>
      <c r="AL23" s="11">
        <f t="shared" ca="1" si="8"/>
        <v>0</v>
      </c>
      <c r="AM23" s="11">
        <f t="shared" ca="1" si="9"/>
        <v>0</v>
      </c>
      <c r="AN23" s="11">
        <f t="shared" ca="1" si="10"/>
        <v>0</v>
      </c>
      <c r="AO23" s="11">
        <f t="shared" ca="1" si="11"/>
        <v>0</v>
      </c>
      <c r="AP23" s="11">
        <f t="shared" ca="1" si="12"/>
        <v>0</v>
      </c>
      <c r="AQ23" s="11">
        <f t="shared" ca="1" si="13"/>
        <v>0</v>
      </c>
      <c r="AR23" s="11">
        <f t="shared" ca="1" si="14"/>
        <v>0</v>
      </c>
      <c r="AS23" s="11">
        <f t="shared" ca="1" si="15"/>
        <v>0</v>
      </c>
      <c r="AT23" s="11">
        <f t="shared" ca="1" si="16"/>
        <v>0</v>
      </c>
      <c r="AU23" s="11">
        <f t="shared" ca="1" si="17"/>
        <v>0</v>
      </c>
      <c r="AV23" s="11">
        <f t="shared" ca="1" si="18"/>
        <v>0</v>
      </c>
      <c r="AW23" s="11">
        <f t="shared" ca="1" si="19"/>
        <v>0</v>
      </c>
      <c r="AX23" s="11">
        <f t="shared" ca="1" si="20"/>
        <v>14</v>
      </c>
      <c r="AY23" s="11"/>
      <c r="AZ23" s="32">
        <f t="shared" ca="1" si="21"/>
        <v>14</v>
      </c>
      <c r="BA23" s="5"/>
      <c r="BB23" s="9" t="s">
        <v>135</v>
      </c>
      <c r="BC23"/>
      <c r="BD23"/>
      <c r="BE23"/>
      <c r="BF23"/>
      <c r="BG23"/>
      <c r="BH23"/>
      <c r="BI23"/>
      <c r="BJ23"/>
      <c r="BK23"/>
      <c r="BL23"/>
      <c r="BM23"/>
      <c r="BN23"/>
      <c r="BO23"/>
      <c r="BP23"/>
      <c r="BQ23"/>
      <c r="BR23"/>
      <c r="BS23"/>
      <c r="BU23" s="9" t="str">
        <f t="shared" si="22"/>
        <v>Master!AC28</v>
      </c>
      <c r="BW23" s="9" t="s">
        <v>136</v>
      </c>
      <c r="BX23" s="9" t="s">
        <v>137</v>
      </c>
      <c r="BZ23" s="9" t="str">
        <f t="shared" si="23"/>
        <v>Master!AF26</v>
      </c>
      <c r="CA23" s="9" t="str">
        <f t="shared" si="24"/>
        <v>Master!AF30</v>
      </c>
      <c r="CB23" s="9" t="str">
        <f t="shared" si="25"/>
        <v>Master!AC28</v>
      </c>
    </row>
    <row r="24" spans="1:80" ht="14.4">
      <c r="A24" s="1" t="s">
        <v>138</v>
      </c>
      <c r="B24" s="1">
        <v>14</v>
      </c>
      <c r="C24" s="32" t="s">
        <v>139</v>
      </c>
      <c r="D24" s="33" t="str">
        <f t="shared" ca="1" si="26"/>
        <v xml:space="preserve"> 2 Duke </v>
      </c>
      <c r="E24" s="34" t="s">
        <v>44</v>
      </c>
      <c r="F24" s="34" t="s">
        <v>44</v>
      </c>
      <c r="G24" s="34" t="s">
        <v>44</v>
      </c>
      <c r="H24" s="34" t="s">
        <v>44</v>
      </c>
      <c r="I24" s="34" t="s">
        <v>44</v>
      </c>
      <c r="J24" s="34" t="s">
        <v>44</v>
      </c>
      <c r="K24" s="34" t="s">
        <v>44</v>
      </c>
      <c r="L24" s="34" t="s">
        <v>44</v>
      </c>
      <c r="M24" s="34" t="s">
        <v>44</v>
      </c>
      <c r="N24" s="34" t="s">
        <v>44</v>
      </c>
      <c r="O24" s="34" t="s">
        <v>44</v>
      </c>
      <c r="P24" s="34" t="s">
        <v>44</v>
      </c>
      <c r="Q24" s="34" t="s">
        <v>44</v>
      </c>
      <c r="R24" s="34" t="s">
        <v>44</v>
      </c>
      <c r="S24" s="34" t="s">
        <v>44</v>
      </c>
      <c r="T24" s="34" t="s">
        <v>44</v>
      </c>
      <c r="U24" s="35"/>
      <c r="V24" s="36" t="str">
        <f t="shared" ca="1" si="1"/>
        <v xml:space="preserve"> 2 Duke </v>
      </c>
      <c r="X24" s="37">
        <f t="shared" ca="1" si="27"/>
        <v>0</v>
      </c>
      <c r="Y24" s="36">
        <f t="shared" ca="1" si="28"/>
        <v>15</v>
      </c>
      <c r="Z24" s="11" t="str">
        <f t="shared" ca="1" si="2"/>
        <v xml:space="preserve"> 2 Duke </v>
      </c>
      <c r="AA24" s="38" t="str">
        <f t="shared" ca="1" si="2"/>
        <v xml:space="preserve"> 15 Binghamton</v>
      </c>
      <c r="AB24" s="39" t="str">
        <f t="shared" ca="1" si="29"/>
        <v xml:space="preserve"> 2 Duke </v>
      </c>
      <c r="AC24" s="11" t="str">
        <f t="shared" ca="1" si="3"/>
        <v xml:space="preserve"> 15 Binghamton</v>
      </c>
      <c r="AD24" s="38">
        <f t="shared" ca="1" si="4"/>
        <v>10</v>
      </c>
      <c r="AE24" s="36">
        <f t="shared" ca="1" si="4"/>
        <v>1</v>
      </c>
      <c r="AF24" s="11">
        <v>1</v>
      </c>
      <c r="AG24" s="1">
        <v>15</v>
      </c>
      <c r="AH24" s="40"/>
      <c r="AI24" s="11">
        <f t="shared" ca="1" si="5"/>
        <v>0</v>
      </c>
      <c r="AJ24" s="11">
        <f t="shared" ca="1" si="6"/>
        <v>0</v>
      </c>
      <c r="AK24" s="11">
        <f t="shared" ca="1" si="7"/>
        <v>0</v>
      </c>
      <c r="AL24" s="11">
        <f t="shared" ca="1" si="8"/>
        <v>0</v>
      </c>
      <c r="AM24" s="11">
        <f t="shared" ca="1" si="9"/>
        <v>0</v>
      </c>
      <c r="AN24" s="11">
        <f t="shared" ca="1" si="10"/>
        <v>0</v>
      </c>
      <c r="AO24" s="11">
        <f t="shared" ca="1" si="11"/>
        <v>0</v>
      </c>
      <c r="AP24" s="11">
        <f t="shared" ca="1" si="12"/>
        <v>0</v>
      </c>
      <c r="AQ24" s="11">
        <f t="shared" ca="1" si="13"/>
        <v>0</v>
      </c>
      <c r="AR24" s="11">
        <f t="shared" ca="1" si="14"/>
        <v>0</v>
      </c>
      <c r="AS24" s="11">
        <f t="shared" ca="1" si="15"/>
        <v>0</v>
      </c>
      <c r="AT24" s="11">
        <f t="shared" ca="1" si="16"/>
        <v>0</v>
      </c>
      <c r="AU24" s="11">
        <f t="shared" ca="1" si="17"/>
        <v>0</v>
      </c>
      <c r="AV24" s="11">
        <f t="shared" ca="1" si="18"/>
        <v>0</v>
      </c>
      <c r="AW24" s="11">
        <f t="shared" ca="1" si="19"/>
        <v>0</v>
      </c>
      <c r="AX24" s="11">
        <f t="shared" ca="1" si="20"/>
        <v>0</v>
      </c>
      <c r="AY24" s="11"/>
      <c r="AZ24" s="32">
        <f t="shared" ca="1" si="21"/>
        <v>0</v>
      </c>
      <c r="BA24" s="5"/>
      <c r="BB24" s="9" t="s">
        <v>140</v>
      </c>
      <c r="BC24"/>
      <c r="BD24"/>
      <c r="BE24"/>
      <c r="BF24"/>
      <c r="BG24"/>
      <c r="BH24"/>
      <c r="BI24"/>
      <c r="BJ24"/>
      <c r="BK24"/>
      <c r="BL24"/>
      <c r="BM24"/>
      <c r="BN24"/>
      <c r="BO24"/>
      <c r="BP24"/>
      <c r="BQ24"/>
      <c r="BR24"/>
      <c r="BS24"/>
      <c r="BU24" s="9" t="str">
        <f t="shared" si="22"/>
        <v>Master!AC36</v>
      </c>
      <c r="BW24" s="9" t="s">
        <v>141</v>
      </c>
      <c r="BX24" s="9" t="s">
        <v>142</v>
      </c>
      <c r="BZ24" s="9" t="str">
        <f t="shared" si="23"/>
        <v>Master!AF34</v>
      </c>
      <c r="CA24" s="9" t="str">
        <f t="shared" si="24"/>
        <v>Master!AF38</v>
      </c>
      <c r="CB24" s="9" t="str">
        <f t="shared" si="25"/>
        <v>Master!AC36</v>
      </c>
    </row>
    <row r="25" spans="1:80" ht="14.4">
      <c r="A25" s="1" t="s">
        <v>143</v>
      </c>
      <c r="B25" s="1">
        <v>15</v>
      </c>
      <c r="C25" s="32" t="s">
        <v>144</v>
      </c>
      <c r="D25" s="33" t="str">
        <f t="shared" ca="1" si="26"/>
        <v xml:space="preserve"> 7 Texas </v>
      </c>
      <c r="E25" s="34" t="s">
        <v>158</v>
      </c>
      <c r="F25" s="34" t="s">
        <v>158</v>
      </c>
      <c r="G25" s="34" t="s">
        <v>158</v>
      </c>
      <c r="H25" s="34" t="s">
        <v>158</v>
      </c>
      <c r="I25" s="34" t="s">
        <v>158</v>
      </c>
      <c r="J25" s="34" t="s">
        <v>158</v>
      </c>
      <c r="K25" s="34" t="s">
        <v>158</v>
      </c>
      <c r="L25" s="34" t="s">
        <v>158</v>
      </c>
      <c r="M25" s="34" t="s">
        <v>204</v>
      </c>
      <c r="N25" s="34" t="s">
        <v>158</v>
      </c>
      <c r="O25" s="34" t="s">
        <v>158</v>
      </c>
      <c r="P25" s="34" t="s">
        <v>204</v>
      </c>
      <c r="Q25" s="34" t="s">
        <v>204</v>
      </c>
      <c r="R25" s="34" t="s">
        <v>158</v>
      </c>
      <c r="S25" s="34" t="s">
        <v>158</v>
      </c>
      <c r="T25" s="34" t="s">
        <v>158</v>
      </c>
      <c r="U25" s="35"/>
      <c r="V25" s="36" t="str">
        <f t="shared" ca="1" si="1"/>
        <v xml:space="preserve"> 7 Texas </v>
      </c>
      <c r="X25" s="37">
        <f t="shared" ca="1" si="27"/>
        <v>3</v>
      </c>
      <c r="Y25" s="36">
        <f t="shared" ca="1" si="28"/>
        <v>12</v>
      </c>
      <c r="Z25" s="11" t="str">
        <f t="shared" ca="1" si="2"/>
        <v xml:space="preserve"> 7 Texas </v>
      </c>
      <c r="AA25" s="38" t="str">
        <f t="shared" ca="1" si="2"/>
        <v xml:space="preserve"> 10 Minnesota</v>
      </c>
      <c r="AB25" s="39" t="str">
        <f t="shared" ca="1" si="29"/>
        <v xml:space="preserve"> 7 Texas </v>
      </c>
      <c r="AC25" s="11" t="str">
        <f t="shared" ca="1" si="3"/>
        <v xml:space="preserve"> 10 Minnesota</v>
      </c>
      <c r="AD25" s="38">
        <f t="shared" ca="1" si="4"/>
        <v>15</v>
      </c>
      <c r="AE25" s="36">
        <f t="shared" ca="1" si="4"/>
        <v>1</v>
      </c>
      <c r="AF25" s="11">
        <v>1</v>
      </c>
      <c r="AG25" s="1">
        <v>15</v>
      </c>
      <c r="AH25" s="40"/>
      <c r="AI25" s="11">
        <f t="shared" ca="1" si="5"/>
        <v>3</v>
      </c>
      <c r="AJ25" s="11">
        <f t="shared" ca="1" si="6"/>
        <v>3</v>
      </c>
      <c r="AK25" s="11">
        <f t="shared" ca="1" si="7"/>
        <v>3</v>
      </c>
      <c r="AL25" s="11">
        <f t="shared" ca="1" si="8"/>
        <v>3</v>
      </c>
      <c r="AM25" s="11">
        <f t="shared" ca="1" si="9"/>
        <v>3</v>
      </c>
      <c r="AN25" s="11">
        <f t="shared" ca="1" si="10"/>
        <v>3</v>
      </c>
      <c r="AO25" s="11">
        <f t="shared" ca="1" si="11"/>
        <v>3</v>
      </c>
      <c r="AP25" s="11">
        <f t="shared" ca="1" si="12"/>
        <v>3</v>
      </c>
      <c r="AQ25" s="11">
        <f t="shared" ca="1" si="13"/>
        <v>0</v>
      </c>
      <c r="AR25" s="11">
        <f t="shared" ca="1" si="14"/>
        <v>3</v>
      </c>
      <c r="AS25" s="11">
        <f t="shared" ca="1" si="15"/>
        <v>3</v>
      </c>
      <c r="AT25" s="11">
        <f t="shared" ca="1" si="16"/>
        <v>0</v>
      </c>
      <c r="AU25" s="11">
        <f t="shared" ca="1" si="17"/>
        <v>0</v>
      </c>
      <c r="AV25" s="11">
        <f t="shared" ca="1" si="18"/>
        <v>3</v>
      </c>
      <c r="AW25" s="11">
        <f t="shared" ca="1" si="19"/>
        <v>3</v>
      </c>
      <c r="AX25" s="11">
        <f t="shared" ca="1" si="20"/>
        <v>3</v>
      </c>
      <c r="AY25" s="11"/>
      <c r="AZ25" s="32">
        <f t="shared" ca="1" si="21"/>
        <v>3</v>
      </c>
      <c r="BA25" s="5"/>
      <c r="BB25" s="9" t="s">
        <v>145</v>
      </c>
      <c r="BC25"/>
      <c r="BD25"/>
      <c r="BE25"/>
      <c r="BF25"/>
      <c r="BG25"/>
      <c r="BH25"/>
      <c r="BI25"/>
      <c r="BJ25"/>
      <c r="BK25"/>
      <c r="BL25"/>
      <c r="BM25"/>
      <c r="BN25"/>
      <c r="BO25"/>
      <c r="BP25"/>
      <c r="BQ25"/>
      <c r="BR25"/>
      <c r="BS25"/>
      <c r="BU25" s="9" t="str">
        <f t="shared" si="22"/>
        <v>Master!AC44</v>
      </c>
      <c r="BW25" s="9" t="s">
        <v>146</v>
      </c>
      <c r="BX25" s="9" t="s">
        <v>147</v>
      </c>
      <c r="BZ25" s="9" t="str">
        <f t="shared" si="23"/>
        <v>Master!AF42</v>
      </c>
      <c r="CA25" s="9" t="str">
        <f t="shared" si="24"/>
        <v>Master!AF46</v>
      </c>
      <c r="CB25" s="9" t="str">
        <f t="shared" si="25"/>
        <v>Master!AC44</v>
      </c>
    </row>
    <row r="26" spans="1:80" ht="14.4">
      <c r="A26" s="1" t="s">
        <v>148</v>
      </c>
      <c r="B26" s="1">
        <v>15</v>
      </c>
      <c r="C26" s="32" t="s">
        <v>149</v>
      </c>
      <c r="D26" s="33" t="str">
        <f t="shared" ca="1" si="26"/>
        <v xml:space="preserve"> 3 Villanova </v>
      </c>
      <c r="E26" s="34" t="s">
        <v>78</v>
      </c>
      <c r="F26" s="34" t="s">
        <v>78</v>
      </c>
      <c r="G26" s="34" t="s">
        <v>78</v>
      </c>
      <c r="H26" s="34" t="s">
        <v>78</v>
      </c>
      <c r="I26" s="34" t="s">
        <v>78</v>
      </c>
      <c r="J26" s="34" t="s">
        <v>78</v>
      </c>
      <c r="K26" s="34" t="s">
        <v>232</v>
      </c>
      <c r="L26" s="34" t="s">
        <v>78</v>
      </c>
      <c r="M26" s="34" t="s">
        <v>78</v>
      </c>
      <c r="N26" s="34" t="s">
        <v>78</v>
      </c>
      <c r="O26" s="34" t="s">
        <v>78</v>
      </c>
      <c r="P26" s="34" t="s">
        <v>78</v>
      </c>
      <c r="Q26" s="34" t="s">
        <v>78</v>
      </c>
      <c r="R26" s="34" t="s">
        <v>78</v>
      </c>
      <c r="S26" s="34" t="s">
        <v>78</v>
      </c>
      <c r="T26" s="34" t="s">
        <v>78</v>
      </c>
      <c r="U26" s="35"/>
      <c r="V26" s="36" t="str">
        <f t="shared" ca="1" si="1"/>
        <v xml:space="preserve"> 3 Villanova </v>
      </c>
      <c r="X26" s="37">
        <f t="shared" ca="1" si="27"/>
        <v>1</v>
      </c>
      <c r="Y26" s="36">
        <f t="shared" ca="1" si="28"/>
        <v>14</v>
      </c>
      <c r="Z26" s="11" t="str">
        <f t="shared" ca="1" si="2"/>
        <v xml:space="preserve"> 3 Villanova </v>
      </c>
      <c r="AA26" s="38" t="str">
        <f t="shared" ca="1" si="2"/>
        <v xml:space="preserve"> 14 American</v>
      </c>
      <c r="AB26" s="39" t="str">
        <f t="shared" ca="1" si="29"/>
        <v xml:space="preserve"> 3 Villanova </v>
      </c>
      <c r="AC26" s="11" t="str">
        <f t="shared" ca="1" si="3"/>
        <v xml:space="preserve"> 14 American</v>
      </c>
      <c r="AD26" s="38">
        <f t="shared" ca="1" si="4"/>
        <v>11</v>
      </c>
      <c r="AE26" s="36">
        <f t="shared" ca="1" si="4"/>
        <v>1</v>
      </c>
      <c r="AF26" s="11">
        <v>1</v>
      </c>
      <c r="AG26" s="1">
        <v>15</v>
      </c>
      <c r="AH26" s="40"/>
      <c r="AI26" s="11">
        <f t="shared" ca="1" si="5"/>
        <v>1</v>
      </c>
      <c r="AJ26" s="11">
        <f t="shared" ca="1" si="6"/>
        <v>1</v>
      </c>
      <c r="AK26" s="11">
        <f t="shared" ca="1" si="7"/>
        <v>1</v>
      </c>
      <c r="AL26" s="11">
        <f t="shared" ca="1" si="8"/>
        <v>1</v>
      </c>
      <c r="AM26" s="11">
        <f t="shared" ca="1" si="9"/>
        <v>1</v>
      </c>
      <c r="AN26" s="11">
        <f t="shared" ca="1" si="10"/>
        <v>1</v>
      </c>
      <c r="AO26" s="11">
        <f t="shared" ca="1" si="11"/>
        <v>0</v>
      </c>
      <c r="AP26" s="11">
        <f t="shared" ca="1" si="12"/>
        <v>1</v>
      </c>
      <c r="AQ26" s="11">
        <f t="shared" ca="1" si="13"/>
        <v>1</v>
      </c>
      <c r="AR26" s="11">
        <f t="shared" ca="1" si="14"/>
        <v>1</v>
      </c>
      <c r="AS26" s="11">
        <f t="shared" ca="1" si="15"/>
        <v>1</v>
      </c>
      <c r="AT26" s="11">
        <f t="shared" ca="1" si="16"/>
        <v>1</v>
      </c>
      <c r="AU26" s="11">
        <f t="shared" ca="1" si="17"/>
        <v>1</v>
      </c>
      <c r="AV26" s="11">
        <f t="shared" ca="1" si="18"/>
        <v>1</v>
      </c>
      <c r="AW26" s="11">
        <f t="shared" ca="1" si="19"/>
        <v>1</v>
      </c>
      <c r="AX26" s="11">
        <f t="shared" ca="1" si="20"/>
        <v>1</v>
      </c>
      <c r="AY26" s="11"/>
      <c r="AZ26" s="32">
        <f t="shared" ca="1" si="21"/>
        <v>1</v>
      </c>
      <c r="BA26" s="5"/>
      <c r="BB26" s="9" t="s">
        <v>150</v>
      </c>
      <c r="BC26"/>
      <c r="BD26"/>
      <c r="BE26"/>
      <c r="BF26"/>
      <c r="BG26"/>
      <c r="BH26"/>
      <c r="BI26"/>
      <c r="BJ26"/>
      <c r="BK26"/>
      <c r="BL26"/>
      <c r="BM26"/>
      <c r="BN26"/>
      <c r="BO26"/>
      <c r="BP26"/>
      <c r="BQ26"/>
      <c r="BR26"/>
      <c r="BS26"/>
      <c r="BU26" s="9" t="str">
        <f t="shared" si="22"/>
        <v>Master!AC52</v>
      </c>
      <c r="BW26" s="9" t="s">
        <v>151</v>
      </c>
      <c r="BX26" s="9" t="s">
        <v>152</v>
      </c>
      <c r="BZ26" s="9" t="str">
        <f t="shared" si="23"/>
        <v>Master!AF50</v>
      </c>
      <c r="CA26" s="9" t="str">
        <f t="shared" si="24"/>
        <v>Master!AF54</v>
      </c>
      <c r="CB26" s="9" t="str">
        <f t="shared" si="25"/>
        <v>Master!AC52</v>
      </c>
    </row>
    <row r="27" spans="1:80" ht="14.4">
      <c r="A27" s="1" t="s">
        <v>153</v>
      </c>
      <c r="B27" s="1">
        <v>15</v>
      </c>
      <c r="C27" s="32" t="s">
        <v>154</v>
      </c>
      <c r="D27" s="33" t="str">
        <f t="shared" ca="1" si="26"/>
        <v xml:space="preserve"> 6 UCLA </v>
      </c>
      <c r="E27" s="34" t="s">
        <v>133</v>
      </c>
      <c r="F27" s="34" t="s">
        <v>133</v>
      </c>
      <c r="G27" s="34" t="s">
        <v>133</v>
      </c>
      <c r="H27" s="34" t="s">
        <v>133</v>
      </c>
      <c r="I27" s="34" t="s">
        <v>133</v>
      </c>
      <c r="J27" s="34" t="s">
        <v>133</v>
      </c>
      <c r="K27" s="34" t="s">
        <v>133</v>
      </c>
      <c r="L27" s="34" t="s">
        <v>133</v>
      </c>
      <c r="M27" s="34" t="s">
        <v>133</v>
      </c>
      <c r="N27" s="34" t="s">
        <v>133</v>
      </c>
      <c r="O27" s="34" t="s">
        <v>133</v>
      </c>
      <c r="P27" s="34" t="s">
        <v>133</v>
      </c>
      <c r="Q27" s="34" t="s">
        <v>214</v>
      </c>
      <c r="R27" s="34" t="s">
        <v>133</v>
      </c>
      <c r="S27" s="34" t="s">
        <v>214</v>
      </c>
      <c r="T27" s="34" t="s">
        <v>133</v>
      </c>
      <c r="U27" s="35"/>
      <c r="V27" s="36" t="str">
        <f t="shared" ca="1" si="1"/>
        <v xml:space="preserve"> 6 UCLA </v>
      </c>
      <c r="X27" s="37">
        <f t="shared" ca="1" si="27"/>
        <v>2</v>
      </c>
      <c r="Y27" s="36">
        <f t="shared" ca="1" si="28"/>
        <v>13</v>
      </c>
      <c r="Z27" s="11" t="str">
        <f t="shared" ca="1" si="2"/>
        <v xml:space="preserve"> 6 UCLA </v>
      </c>
      <c r="AA27" s="38" t="str">
        <f t="shared" ca="1" si="2"/>
        <v xml:space="preserve"> 11 VCU</v>
      </c>
      <c r="AB27" s="39" t="str">
        <f t="shared" ca="1" si="29"/>
        <v xml:space="preserve"> 6 UCLA </v>
      </c>
      <c r="AC27" s="11" t="str">
        <f t="shared" ca="1" si="3"/>
        <v xml:space="preserve"> 11 VCU</v>
      </c>
      <c r="AD27" s="38">
        <f t="shared" ca="1" si="4"/>
        <v>14</v>
      </c>
      <c r="AE27" s="36">
        <f t="shared" ca="1" si="4"/>
        <v>1</v>
      </c>
      <c r="AF27" s="11">
        <v>1</v>
      </c>
      <c r="AG27" s="1">
        <v>15</v>
      </c>
      <c r="AH27" s="40"/>
      <c r="AI27" s="11">
        <f t="shared" ca="1" si="5"/>
        <v>2</v>
      </c>
      <c r="AJ27" s="11">
        <f t="shared" ca="1" si="6"/>
        <v>2</v>
      </c>
      <c r="AK27" s="11">
        <f t="shared" ca="1" si="7"/>
        <v>2</v>
      </c>
      <c r="AL27" s="11">
        <f t="shared" ca="1" si="8"/>
        <v>2</v>
      </c>
      <c r="AM27" s="11">
        <f t="shared" ca="1" si="9"/>
        <v>2</v>
      </c>
      <c r="AN27" s="11">
        <f t="shared" ca="1" si="10"/>
        <v>2</v>
      </c>
      <c r="AO27" s="11">
        <f t="shared" ca="1" si="11"/>
        <v>2</v>
      </c>
      <c r="AP27" s="11">
        <f t="shared" ca="1" si="12"/>
        <v>2</v>
      </c>
      <c r="AQ27" s="11">
        <f t="shared" ca="1" si="13"/>
        <v>2</v>
      </c>
      <c r="AR27" s="11">
        <f t="shared" ca="1" si="14"/>
        <v>2</v>
      </c>
      <c r="AS27" s="11">
        <f t="shared" ca="1" si="15"/>
        <v>2</v>
      </c>
      <c r="AT27" s="11">
        <f t="shared" ca="1" si="16"/>
        <v>2</v>
      </c>
      <c r="AU27" s="11">
        <f t="shared" ca="1" si="17"/>
        <v>0</v>
      </c>
      <c r="AV27" s="11">
        <f t="shared" ca="1" si="18"/>
        <v>2</v>
      </c>
      <c r="AW27" s="11">
        <f t="shared" ca="1" si="19"/>
        <v>0</v>
      </c>
      <c r="AX27" s="11">
        <f t="shared" ca="1" si="20"/>
        <v>2</v>
      </c>
      <c r="AY27" s="11"/>
      <c r="AZ27" s="32">
        <f t="shared" ca="1" si="21"/>
        <v>2</v>
      </c>
      <c r="BA27" s="5"/>
      <c r="BB27" s="9" t="s">
        <v>155</v>
      </c>
      <c r="BC27"/>
      <c r="BD27"/>
      <c r="BE27"/>
      <c r="BF27"/>
      <c r="BG27"/>
      <c r="BH27"/>
      <c r="BI27"/>
      <c r="BJ27"/>
      <c r="BK27"/>
      <c r="BL27"/>
      <c r="BM27"/>
      <c r="BN27"/>
      <c r="BO27"/>
      <c r="BP27"/>
      <c r="BQ27"/>
      <c r="BR27"/>
      <c r="BS27"/>
      <c r="BU27" s="9" t="str">
        <f t="shared" si="22"/>
        <v>Master!AC60</v>
      </c>
      <c r="BW27" s="9" t="s">
        <v>156</v>
      </c>
      <c r="BX27" s="9" t="s">
        <v>157</v>
      </c>
      <c r="BZ27" s="9" t="str">
        <f t="shared" si="23"/>
        <v>Master!AF58</v>
      </c>
      <c r="CA27" s="9" t="str">
        <f t="shared" si="24"/>
        <v>Master!AF62</v>
      </c>
      <c r="CB27" s="9" t="str">
        <f t="shared" si="25"/>
        <v>Master!AC60</v>
      </c>
    </row>
    <row r="28" spans="1:80" ht="14.4">
      <c r="A28" s="1" t="s">
        <v>158</v>
      </c>
      <c r="B28" s="1">
        <v>15</v>
      </c>
      <c r="C28" s="32" t="s">
        <v>159</v>
      </c>
      <c r="D28" s="33" t="str">
        <f t="shared" ca="1" si="26"/>
        <v xml:space="preserve"> 1 North Carolina </v>
      </c>
      <c r="E28" s="34" t="s">
        <v>22</v>
      </c>
      <c r="F28" s="34" t="s">
        <v>22</v>
      </c>
      <c r="G28" s="34" t="s">
        <v>22</v>
      </c>
      <c r="H28" s="34" t="s">
        <v>22</v>
      </c>
      <c r="I28" s="34" t="s">
        <v>22</v>
      </c>
      <c r="J28" s="34" t="s">
        <v>22</v>
      </c>
      <c r="K28" s="34" t="s">
        <v>22</v>
      </c>
      <c r="L28" s="34" t="s">
        <v>22</v>
      </c>
      <c r="M28" s="34" t="s">
        <v>22</v>
      </c>
      <c r="N28" s="34" t="s">
        <v>22</v>
      </c>
      <c r="O28" s="34" t="s">
        <v>22</v>
      </c>
      <c r="P28" s="34" t="s">
        <v>22</v>
      </c>
      <c r="Q28" s="34" t="s">
        <v>22</v>
      </c>
      <c r="R28" s="34" t="s">
        <v>22</v>
      </c>
      <c r="S28" s="34" t="s">
        <v>22</v>
      </c>
      <c r="T28" s="34" t="s">
        <v>22</v>
      </c>
      <c r="U28" s="35"/>
      <c r="V28" s="36" t="str">
        <f t="shared" ca="1" si="1"/>
        <v xml:space="preserve"> 1 North Carolina </v>
      </c>
      <c r="X28" s="37">
        <f t="shared" ca="1" si="27"/>
        <v>0</v>
      </c>
      <c r="Y28" s="36">
        <f t="shared" ca="1" si="28"/>
        <v>15</v>
      </c>
      <c r="Z28" s="11" t="str">
        <f t="shared" ca="1" si="2"/>
        <v xml:space="preserve"> 1 North Carolina </v>
      </c>
      <c r="AA28" s="38" t="str">
        <f t="shared" ca="1" si="2"/>
        <v xml:space="preserve"> 16 Radford</v>
      </c>
      <c r="AB28" s="39" t="str">
        <f t="shared" ca="1" si="29"/>
        <v xml:space="preserve"> 1 North Carolina </v>
      </c>
      <c r="AC28" s="11" t="str">
        <f t="shared" ca="1" si="3"/>
        <v xml:space="preserve"> 16 Radford</v>
      </c>
      <c r="AD28" s="38">
        <f t="shared" ca="1" si="4"/>
        <v>1</v>
      </c>
      <c r="AE28" s="36">
        <f t="shared" ca="1" si="4"/>
        <v>1</v>
      </c>
      <c r="AF28" s="11">
        <v>1</v>
      </c>
      <c r="AG28" s="1">
        <v>15</v>
      </c>
      <c r="AH28" s="40"/>
      <c r="AI28" s="11">
        <f t="shared" ca="1" si="5"/>
        <v>0</v>
      </c>
      <c r="AJ28" s="11">
        <f t="shared" ca="1" si="6"/>
        <v>0</v>
      </c>
      <c r="AK28" s="11">
        <f t="shared" ca="1" si="7"/>
        <v>0</v>
      </c>
      <c r="AL28" s="11">
        <f t="shared" ca="1" si="8"/>
        <v>0</v>
      </c>
      <c r="AM28" s="11">
        <f t="shared" ca="1" si="9"/>
        <v>0</v>
      </c>
      <c r="AN28" s="11">
        <f t="shared" ca="1" si="10"/>
        <v>0</v>
      </c>
      <c r="AO28" s="11">
        <f t="shared" ca="1" si="11"/>
        <v>0</v>
      </c>
      <c r="AP28" s="11">
        <f t="shared" ca="1" si="12"/>
        <v>0</v>
      </c>
      <c r="AQ28" s="11">
        <f t="shared" ca="1" si="13"/>
        <v>0</v>
      </c>
      <c r="AR28" s="11">
        <f t="shared" ca="1" si="14"/>
        <v>0</v>
      </c>
      <c r="AS28" s="11">
        <f t="shared" ca="1" si="15"/>
        <v>0</v>
      </c>
      <c r="AT28" s="11">
        <f t="shared" ca="1" si="16"/>
        <v>0</v>
      </c>
      <c r="AU28" s="11">
        <f t="shared" ca="1" si="17"/>
        <v>0</v>
      </c>
      <c r="AV28" s="11">
        <f t="shared" ca="1" si="18"/>
        <v>0</v>
      </c>
      <c r="AW28" s="11">
        <f t="shared" ca="1" si="19"/>
        <v>0</v>
      </c>
      <c r="AX28" s="11">
        <f t="shared" ca="1" si="20"/>
        <v>0</v>
      </c>
      <c r="AY28" s="11"/>
      <c r="AZ28" s="32">
        <f t="shared" ca="1" si="21"/>
        <v>0</v>
      </c>
      <c r="BA28" s="5"/>
      <c r="BB28" s="9" t="s">
        <v>160</v>
      </c>
      <c r="BC28"/>
      <c r="BD28"/>
      <c r="BE28"/>
      <c r="BF28"/>
      <c r="BG28"/>
      <c r="BH28"/>
      <c r="BI28"/>
      <c r="BJ28"/>
      <c r="BK28"/>
      <c r="BL28"/>
      <c r="BM28"/>
      <c r="BN28"/>
      <c r="BO28"/>
      <c r="BP28"/>
      <c r="BQ28"/>
      <c r="BR28"/>
      <c r="BS28"/>
      <c r="BU28" s="9" t="str">
        <f t="shared" si="22"/>
        <v>Master!AC70</v>
      </c>
      <c r="BW28" s="9" t="s">
        <v>161</v>
      </c>
      <c r="BX28" s="9" t="s">
        <v>162</v>
      </c>
      <c r="BZ28" s="9" t="str">
        <f t="shared" si="23"/>
        <v>Master!AF68</v>
      </c>
      <c r="CA28" s="9" t="str">
        <f t="shared" si="24"/>
        <v>Master!AF72</v>
      </c>
      <c r="CB28" s="9" t="str">
        <f t="shared" si="25"/>
        <v>Master!AC70</v>
      </c>
    </row>
    <row r="29" spans="1:80" ht="14.4">
      <c r="A29" s="1" t="s">
        <v>163</v>
      </c>
      <c r="B29" s="1">
        <v>16</v>
      </c>
      <c r="C29" s="32" t="s">
        <v>164</v>
      </c>
      <c r="D29" s="33" t="str">
        <f t="shared" ca="1" si="26"/>
        <v xml:space="preserve"> 9 Butler</v>
      </c>
      <c r="E29" s="34" t="s">
        <v>168</v>
      </c>
      <c r="F29" s="34" t="s">
        <v>183</v>
      </c>
      <c r="G29" s="34" t="s">
        <v>168</v>
      </c>
      <c r="H29" s="34" t="s">
        <v>183</v>
      </c>
      <c r="I29" s="34" t="s">
        <v>168</v>
      </c>
      <c r="J29" s="34" t="s">
        <v>168</v>
      </c>
      <c r="K29" s="34" t="s">
        <v>183</v>
      </c>
      <c r="L29" s="34" t="s">
        <v>168</v>
      </c>
      <c r="M29" s="34" t="s">
        <v>183</v>
      </c>
      <c r="N29" s="34" t="s">
        <v>168</v>
      </c>
      <c r="O29" s="34" t="s">
        <v>183</v>
      </c>
      <c r="P29" s="34" t="s">
        <v>168</v>
      </c>
      <c r="Q29" s="34" t="s">
        <v>183</v>
      </c>
      <c r="R29" s="34" t="s">
        <v>168</v>
      </c>
      <c r="S29" s="34" t="s">
        <v>168</v>
      </c>
      <c r="T29" s="34" t="s">
        <v>168</v>
      </c>
      <c r="U29" s="35"/>
      <c r="V29" s="36" t="str">
        <f t="shared" ca="1" si="1"/>
        <v xml:space="preserve"> 8 LSU </v>
      </c>
      <c r="X29" s="37">
        <f t="shared" ca="1" si="27"/>
        <v>6</v>
      </c>
      <c r="Y29" s="36">
        <f t="shared" ca="1" si="28"/>
        <v>9</v>
      </c>
      <c r="Z29" s="11" t="str">
        <f t="shared" ca="1" si="2"/>
        <v xml:space="preserve"> 8 LSU </v>
      </c>
      <c r="AA29" s="38" t="str">
        <f t="shared" ca="1" si="2"/>
        <v xml:space="preserve"> 9 Butler</v>
      </c>
      <c r="AB29" s="39" t="str">
        <f t="shared" ca="1" si="29"/>
        <v xml:space="preserve"> 8 LSU </v>
      </c>
      <c r="AC29" s="11" t="str">
        <f t="shared" ca="1" si="3"/>
        <v xml:space="preserve"> 9 Butler</v>
      </c>
      <c r="AD29" s="38">
        <f t="shared" ca="1" si="4"/>
        <v>16</v>
      </c>
      <c r="AE29" s="36">
        <f t="shared" ca="1" si="4"/>
        <v>9</v>
      </c>
      <c r="AF29" s="11">
        <v>1</v>
      </c>
      <c r="AG29" s="1">
        <v>15</v>
      </c>
      <c r="AH29" s="40"/>
      <c r="AI29" s="11">
        <f t="shared" ca="1" si="5"/>
        <v>6</v>
      </c>
      <c r="AJ29" s="11">
        <f t="shared" ca="1" si="6"/>
        <v>0</v>
      </c>
      <c r="AK29" s="11">
        <f t="shared" ca="1" si="7"/>
        <v>6</v>
      </c>
      <c r="AL29" s="11">
        <f t="shared" ca="1" si="8"/>
        <v>0</v>
      </c>
      <c r="AM29" s="11">
        <f t="shared" ca="1" si="9"/>
        <v>6</v>
      </c>
      <c r="AN29" s="11">
        <f t="shared" ca="1" si="10"/>
        <v>6</v>
      </c>
      <c r="AO29" s="11">
        <f t="shared" ca="1" si="11"/>
        <v>0</v>
      </c>
      <c r="AP29" s="11">
        <f t="shared" ca="1" si="12"/>
        <v>6</v>
      </c>
      <c r="AQ29" s="11">
        <f t="shared" ca="1" si="13"/>
        <v>0</v>
      </c>
      <c r="AR29" s="11">
        <f t="shared" ca="1" si="14"/>
        <v>6</v>
      </c>
      <c r="AS29" s="11">
        <f t="shared" ca="1" si="15"/>
        <v>0</v>
      </c>
      <c r="AT29" s="11">
        <f t="shared" ca="1" si="16"/>
        <v>6</v>
      </c>
      <c r="AU29" s="11">
        <f t="shared" ca="1" si="17"/>
        <v>0</v>
      </c>
      <c r="AV29" s="11">
        <f t="shared" ca="1" si="18"/>
        <v>6</v>
      </c>
      <c r="AW29" s="11">
        <f t="shared" ca="1" si="19"/>
        <v>6</v>
      </c>
      <c r="AX29" s="11">
        <f t="shared" ca="1" si="20"/>
        <v>6</v>
      </c>
      <c r="AY29" s="11"/>
      <c r="AZ29" s="32">
        <f t="shared" ca="1" si="21"/>
        <v>6</v>
      </c>
      <c r="BA29" s="5"/>
      <c r="BB29" s="9" t="s">
        <v>165</v>
      </c>
      <c r="BC29"/>
      <c r="BD29"/>
      <c r="BE29"/>
      <c r="BF29"/>
      <c r="BG29"/>
      <c r="BH29"/>
      <c r="BI29"/>
      <c r="BJ29"/>
      <c r="BK29"/>
      <c r="BL29"/>
      <c r="BM29"/>
      <c r="BN29"/>
      <c r="BO29"/>
      <c r="BP29"/>
      <c r="BQ29"/>
      <c r="BR29"/>
      <c r="BS29"/>
      <c r="BU29" s="9" t="str">
        <f t="shared" si="22"/>
        <v>Master!AC78</v>
      </c>
      <c r="BW29" s="9" t="s">
        <v>166</v>
      </c>
      <c r="BX29" s="9" t="s">
        <v>167</v>
      </c>
      <c r="BZ29" s="9" t="str">
        <f t="shared" si="23"/>
        <v>Master!AF76</v>
      </c>
      <c r="CA29" s="9" t="str">
        <f t="shared" si="24"/>
        <v>Master!AF80</v>
      </c>
      <c r="CB29" s="9" t="str">
        <f t="shared" si="25"/>
        <v>Master!AC78</v>
      </c>
    </row>
    <row r="30" spans="1:80" ht="14.4">
      <c r="A30" s="1" t="s">
        <v>168</v>
      </c>
      <c r="B30" s="1">
        <v>16</v>
      </c>
      <c r="C30" s="32" t="s">
        <v>169</v>
      </c>
      <c r="D30" s="33" t="str">
        <f t="shared" ca="1" si="26"/>
        <v xml:space="preserve"> 4 Gonzaga </v>
      </c>
      <c r="E30" s="34" t="s">
        <v>83</v>
      </c>
      <c r="F30" s="34" t="s">
        <v>83</v>
      </c>
      <c r="G30" s="34" t="s">
        <v>83</v>
      </c>
      <c r="H30" s="34" t="s">
        <v>83</v>
      </c>
      <c r="I30" s="34" t="s">
        <v>83</v>
      </c>
      <c r="J30" s="34" t="s">
        <v>83</v>
      </c>
      <c r="K30" s="34" t="s">
        <v>224</v>
      </c>
      <c r="L30" s="34" t="s">
        <v>83</v>
      </c>
      <c r="M30" s="34" t="s">
        <v>83</v>
      </c>
      <c r="N30" s="34" t="s">
        <v>83</v>
      </c>
      <c r="O30" s="34" t="s">
        <v>83</v>
      </c>
      <c r="P30" s="34" t="s">
        <v>83</v>
      </c>
      <c r="Q30" s="34" t="s">
        <v>83</v>
      </c>
      <c r="R30" s="34" t="s">
        <v>83</v>
      </c>
      <c r="S30" s="34" t="s">
        <v>83</v>
      </c>
      <c r="T30" s="34" t="s">
        <v>83</v>
      </c>
      <c r="U30" s="35"/>
      <c r="V30" s="36" t="str">
        <f t="shared" ca="1" si="1"/>
        <v xml:space="preserve"> 4 Gonzaga </v>
      </c>
      <c r="X30" s="37">
        <f t="shared" ca="1" si="27"/>
        <v>1</v>
      </c>
      <c r="Y30" s="36">
        <f t="shared" ca="1" si="28"/>
        <v>14</v>
      </c>
      <c r="Z30" s="11" t="str">
        <f t="shared" ca="1" si="2"/>
        <v xml:space="preserve"> 4 Gonzaga </v>
      </c>
      <c r="AA30" s="38" t="str">
        <f t="shared" ca="1" si="2"/>
        <v xml:space="preserve"> 13 Akron</v>
      </c>
      <c r="AB30" s="39" t="str">
        <f t="shared" ca="1" si="29"/>
        <v xml:space="preserve"> 4 Gonzaga </v>
      </c>
      <c r="AC30" s="11" t="str">
        <f t="shared" ca="1" si="3"/>
        <v xml:space="preserve"> 13 Akron</v>
      </c>
      <c r="AD30" s="38">
        <f t="shared" ca="1" si="4"/>
        <v>12</v>
      </c>
      <c r="AE30" s="36">
        <f t="shared" ca="1" si="4"/>
        <v>1</v>
      </c>
      <c r="AF30" s="11">
        <v>1</v>
      </c>
      <c r="AG30" s="1">
        <v>15</v>
      </c>
      <c r="AH30" s="40"/>
      <c r="AI30" s="11">
        <f t="shared" ca="1" si="5"/>
        <v>1</v>
      </c>
      <c r="AJ30" s="11">
        <f t="shared" ca="1" si="6"/>
        <v>1</v>
      </c>
      <c r="AK30" s="11">
        <f t="shared" ca="1" si="7"/>
        <v>1</v>
      </c>
      <c r="AL30" s="11">
        <f t="shared" ca="1" si="8"/>
        <v>1</v>
      </c>
      <c r="AM30" s="11">
        <f t="shared" ca="1" si="9"/>
        <v>1</v>
      </c>
      <c r="AN30" s="11">
        <f t="shared" ca="1" si="10"/>
        <v>1</v>
      </c>
      <c r="AO30" s="11">
        <f t="shared" ca="1" si="11"/>
        <v>0</v>
      </c>
      <c r="AP30" s="11">
        <f t="shared" ca="1" si="12"/>
        <v>1</v>
      </c>
      <c r="AQ30" s="11">
        <f t="shared" ca="1" si="13"/>
        <v>1</v>
      </c>
      <c r="AR30" s="11">
        <f t="shared" ca="1" si="14"/>
        <v>1</v>
      </c>
      <c r="AS30" s="11">
        <f t="shared" ca="1" si="15"/>
        <v>1</v>
      </c>
      <c r="AT30" s="11">
        <f t="shared" ca="1" si="16"/>
        <v>1</v>
      </c>
      <c r="AU30" s="11">
        <f t="shared" ca="1" si="17"/>
        <v>1</v>
      </c>
      <c r="AV30" s="11">
        <f t="shared" ca="1" si="18"/>
        <v>1</v>
      </c>
      <c r="AW30" s="11">
        <f t="shared" ca="1" si="19"/>
        <v>1</v>
      </c>
      <c r="AX30" s="11">
        <f t="shared" ca="1" si="20"/>
        <v>1</v>
      </c>
      <c r="AY30" s="11"/>
      <c r="AZ30" s="32">
        <f t="shared" ca="1" si="21"/>
        <v>1</v>
      </c>
      <c r="BA30" s="5"/>
      <c r="BB30" s="9" t="s">
        <v>170</v>
      </c>
      <c r="BC30"/>
      <c r="BD30"/>
      <c r="BE30"/>
      <c r="BF30"/>
      <c r="BG30"/>
      <c r="BH30"/>
      <c r="BI30"/>
      <c r="BJ30"/>
      <c r="BK30"/>
      <c r="BL30"/>
      <c r="BM30"/>
      <c r="BN30"/>
      <c r="BO30"/>
      <c r="BP30"/>
      <c r="BQ30"/>
      <c r="BR30"/>
      <c r="BS30"/>
      <c r="BU30" s="9" t="str">
        <f t="shared" si="22"/>
        <v>Master!AC86</v>
      </c>
      <c r="BW30" s="9" t="s">
        <v>171</v>
      </c>
      <c r="BX30" s="9" t="s">
        <v>172</v>
      </c>
      <c r="BZ30" s="9" t="str">
        <f t="shared" si="23"/>
        <v>Master!AF84</v>
      </c>
      <c r="CA30" s="9" t="str">
        <f t="shared" si="24"/>
        <v>Master!AF88</v>
      </c>
      <c r="CB30" s="9" t="str">
        <f t="shared" si="25"/>
        <v>Master!AC86</v>
      </c>
    </row>
    <row r="31" spans="1:80" ht="14.4">
      <c r="A31" s="1" t="s">
        <v>173</v>
      </c>
      <c r="B31" s="1">
        <v>16</v>
      </c>
      <c r="C31" s="32" t="s">
        <v>174</v>
      </c>
      <c r="D31" s="33" t="str">
        <f t="shared" ca="1" si="26"/>
        <v xml:space="preserve"> 5 Illinois </v>
      </c>
      <c r="E31" s="34" t="s">
        <v>108</v>
      </c>
      <c r="F31" s="34" t="s">
        <v>108</v>
      </c>
      <c r="G31" s="34" t="s">
        <v>108</v>
      </c>
      <c r="H31" s="34" t="s">
        <v>108</v>
      </c>
      <c r="I31" s="34" t="s">
        <v>220</v>
      </c>
      <c r="J31" s="34" t="s">
        <v>108</v>
      </c>
      <c r="K31" s="34" t="s">
        <v>108</v>
      </c>
      <c r="L31" s="34" t="s">
        <v>108</v>
      </c>
      <c r="M31" s="34" t="s">
        <v>220</v>
      </c>
      <c r="N31" s="34" t="s">
        <v>108</v>
      </c>
      <c r="O31" s="34" t="s">
        <v>220</v>
      </c>
      <c r="P31" s="34" t="s">
        <v>220</v>
      </c>
      <c r="Q31" s="34" t="s">
        <v>108</v>
      </c>
      <c r="R31" s="34" t="s">
        <v>108</v>
      </c>
      <c r="S31" s="34" t="s">
        <v>108</v>
      </c>
      <c r="T31" s="34" t="s">
        <v>108</v>
      </c>
      <c r="U31" s="35"/>
      <c r="V31" s="36" t="str">
        <f t="shared" ca="1" si="1"/>
        <v xml:space="preserve"> 12 Western Kentucky</v>
      </c>
      <c r="X31" s="37">
        <f t="shared" ca="1" si="27"/>
        <v>4</v>
      </c>
      <c r="Y31" s="36">
        <f t="shared" ca="1" si="28"/>
        <v>11</v>
      </c>
      <c r="Z31" s="11" t="str">
        <f t="shared" ca="1" si="2"/>
        <v xml:space="preserve"> 5 Illinois </v>
      </c>
      <c r="AA31" s="38" t="str">
        <f t="shared" ca="1" si="2"/>
        <v xml:space="preserve"> 12 Western Kentucky</v>
      </c>
      <c r="AB31" s="39" t="str">
        <f t="shared" ca="1" si="29"/>
        <v xml:space="preserve"> 12 Western Kentucky</v>
      </c>
      <c r="AC31" s="11" t="str">
        <f t="shared" ca="1" si="3"/>
        <v xml:space="preserve"> 5 Illinois </v>
      </c>
      <c r="AD31" s="38">
        <f t="shared" ca="1" si="4"/>
        <v>13</v>
      </c>
      <c r="AE31" s="36">
        <f t="shared" ca="1" si="4"/>
        <v>1</v>
      </c>
      <c r="AF31" s="11">
        <v>1</v>
      </c>
      <c r="AG31" s="1">
        <v>15</v>
      </c>
      <c r="AH31" s="40"/>
      <c r="AI31" s="11">
        <f t="shared" ca="1" si="5"/>
        <v>0</v>
      </c>
      <c r="AJ31" s="11">
        <f t="shared" ca="1" si="6"/>
        <v>0</v>
      </c>
      <c r="AK31" s="11">
        <f t="shared" ca="1" si="7"/>
        <v>0</v>
      </c>
      <c r="AL31" s="11">
        <f t="shared" ca="1" si="8"/>
        <v>0</v>
      </c>
      <c r="AM31" s="11">
        <f t="shared" ca="1" si="9"/>
        <v>11</v>
      </c>
      <c r="AN31" s="11">
        <f t="shared" ca="1" si="10"/>
        <v>0</v>
      </c>
      <c r="AO31" s="11">
        <f t="shared" ca="1" si="11"/>
        <v>0</v>
      </c>
      <c r="AP31" s="11">
        <f t="shared" ca="1" si="12"/>
        <v>0</v>
      </c>
      <c r="AQ31" s="11">
        <f t="shared" ca="1" si="13"/>
        <v>11</v>
      </c>
      <c r="AR31" s="11">
        <f t="shared" ca="1" si="14"/>
        <v>0</v>
      </c>
      <c r="AS31" s="11">
        <f t="shared" ca="1" si="15"/>
        <v>11</v>
      </c>
      <c r="AT31" s="11">
        <f t="shared" ca="1" si="16"/>
        <v>11</v>
      </c>
      <c r="AU31" s="11">
        <f t="shared" ca="1" si="17"/>
        <v>0</v>
      </c>
      <c r="AV31" s="11">
        <f t="shared" ca="1" si="18"/>
        <v>0</v>
      </c>
      <c r="AW31" s="11">
        <f t="shared" ca="1" si="19"/>
        <v>0</v>
      </c>
      <c r="AX31" s="11">
        <f t="shared" ca="1" si="20"/>
        <v>0</v>
      </c>
      <c r="AY31" s="11"/>
      <c r="AZ31" s="32">
        <f t="shared" ca="1" si="21"/>
        <v>11</v>
      </c>
      <c r="BA31" s="5"/>
      <c r="BB31" s="9" t="s">
        <v>175</v>
      </c>
      <c r="BC31"/>
      <c r="BD31"/>
      <c r="BE31"/>
      <c r="BF31"/>
      <c r="BG31"/>
      <c r="BH31"/>
      <c r="BI31"/>
      <c r="BJ31"/>
      <c r="BK31"/>
      <c r="BL31"/>
      <c r="BM31"/>
      <c r="BN31"/>
      <c r="BO31"/>
      <c r="BP31"/>
      <c r="BQ31"/>
      <c r="BR31"/>
      <c r="BS31"/>
      <c r="BU31" s="9" t="str">
        <f t="shared" si="22"/>
        <v>Master!AC94</v>
      </c>
      <c r="BW31" s="9" t="s">
        <v>176</v>
      </c>
      <c r="BX31" s="9" t="s">
        <v>177</v>
      </c>
      <c r="BZ31" s="9" t="str">
        <f t="shared" si="23"/>
        <v>Master!AF92</v>
      </c>
      <c r="CA31" s="9" t="str">
        <f t="shared" si="24"/>
        <v>Master!AF96</v>
      </c>
      <c r="CB31" s="9" t="str">
        <f t="shared" si="25"/>
        <v>Master!AC94</v>
      </c>
    </row>
    <row r="32" spans="1:80" ht="14.4">
      <c r="A32" s="1" t="s">
        <v>178</v>
      </c>
      <c r="B32" s="1">
        <v>16</v>
      </c>
      <c r="C32" s="32" t="s">
        <v>179</v>
      </c>
      <c r="D32" s="33" t="str">
        <f t="shared" ca="1" si="26"/>
        <v xml:space="preserve"> 2 Oklahoma </v>
      </c>
      <c r="E32" s="34" t="s">
        <v>58</v>
      </c>
      <c r="F32" s="34" t="s">
        <v>58</v>
      </c>
      <c r="G32" s="34" t="s">
        <v>58</v>
      </c>
      <c r="H32" s="34" t="s">
        <v>58</v>
      </c>
      <c r="I32" s="34" t="s">
        <v>58</v>
      </c>
      <c r="J32" s="34" t="s">
        <v>58</v>
      </c>
      <c r="K32" s="34" t="s">
        <v>58</v>
      </c>
      <c r="L32" s="34" t="s">
        <v>58</v>
      </c>
      <c r="M32" s="34" t="s">
        <v>58</v>
      </c>
      <c r="N32" s="34" t="s">
        <v>58</v>
      </c>
      <c r="O32" s="34" t="s">
        <v>58</v>
      </c>
      <c r="P32" s="34" t="s">
        <v>58</v>
      </c>
      <c r="Q32" s="34" t="s">
        <v>58</v>
      </c>
      <c r="R32" s="34" t="s">
        <v>58</v>
      </c>
      <c r="S32" s="34" t="s">
        <v>58</v>
      </c>
      <c r="T32" s="34" t="s">
        <v>58</v>
      </c>
      <c r="U32" s="35"/>
      <c r="V32" s="36" t="str">
        <f t="shared" ca="1" si="1"/>
        <v xml:space="preserve"> 2 Oklahoma </v>
      </c>
      <c r="X32" s="37">
        <f t="shared" ca="1" si="27"/>
        <v>0</v>
      </c>
      <c r="Y32" s="36">
        <f t="shared" ca="1" si="28"/>
        <v>15</v>
      </c>
      <c r="Z32" s="11" t="str">
        <f t="shared" ca="1" si="2"/>
        <v xml:space="preserve"> 2 Oklahoma </v>
      </c>
      <c r="AA32" s="38" t="str">
        <f t="shared" ca="1" si="2"/>
        <v xml:space="preserve"> 15 Morgan State</v>
      </c>
      <c r="AB32" s="39" t="str">
        <f t="shared" ca="1" si="29"/>
        <v xml:space="preserve"> 2 Oklahoma </v>
      </c>
      <c r="AC32" s="11" t="str">
        <f t="shared" ca="1" si="3"/>
        <v xml:space="preserve"> 15 Morgan State</v>
      </c>
      <c r="AD32" s="38">
        <f t="shared" ca="1" si="4"/>
        <v>10</v>
      </c>
      <c r="AE32" s="36">
        <f t="shared" ca="1" si="4"/>
        <v>1</v>
      </c>
      <c r="AF32" s="11">
        <v>1</v>
      </c>
      <c r="AG32" s="1">
        <v>15</v>
      </c>
      <c r="AH32" s="40"/>
      <c r="AI32" s="11">
        <f t="shared" ca="1" si="5"/>
        <v>0</v>
      </c>
      <c r="AJ32" s="11">
        <f t="shared" ca="1" si="6"/>
        <v>0</v>
      </c>
      <c r="AK32" s="11">
        <f t="shared" ca="1" si="7"/>
        <v>0</v>
      </c>
      <c r="AL32" s="11">
        <f t="shared" ca="1" si="8"/>
        <v>0</v>
      </c>
      <c r="AM32" s="11">
        <f t="shared" ca="1" si="9"/>
        <v>0</v>
      </c>
      <c r="AN32" s="11">
        <f t="shared" ca="1" si="10"/>
        <v>0</v>
      </c>
      <c r="AO32" s="11">
        <f t="shared" ca="1" si="11"/>
        <v>0</v>
      </c>
      <c r="AP32" s="11">
        <f t="shared" ca="1" si="12"/>
        <v>0</v>
      </c>
      <c r="AQ32" s="11">
        <f t="shared" ca="1" si="13"/>
        <v>0</v>
      </c>
      <c r="AR32" s="11">
        <f t="shared" ca="1" si="14"/>
        <v>0</v>
      </c>
      <c r="AS32" s="11">
        <f t="shared" ca="1" si="15"/>
        <v>0</v>
      </c>
      <c r="AT32" s="11">
        <f t="shared" ca="1" si="16"/>
        <v>0</v>
      </c>
      <c r="AU32" s="11">
        <f t="shared" ca="1" si="17"/>
        <v>0</v>
      </c>
      <c r="AV32" s="11">
        <f t="shared" ca="1" si="18"/>
        <v>0</v>
      </c>
      <c r="AW32" s="11">
        <f t="shared" ca="1" si="19"/>
        <v>0</v>
      </c>
      <c r="AX32" s="11">
        <f t="shared" ca="1" si="20"/>
        <v>0</v>
      </c>
      <c r="AY32" s="11"/>
      <c r="AZ32" s="32">
        <f t="shared" ca="1" si="21"/>
        <v>0</v>
      </c>
      <c r="BA32" s="5"/>
      <c r="BB32" s="9" t="s">
        <v>180</v>
      </c>
      <c r="BC32"/>
      <c r="BD32"/>
      <c r="BE32"/>
      <c r="BF32"/>
      <c r="BG32"/>
      <c r="BH32"/>
      <c r="BI32"/>
      <c r="BJ32"/>
      <c r="BK32"/>
      <c r="BL32"/>
      <c r="BM32"/>
      <c r="BN32"/>
      <c r="BO32"/>
      <c r="BP32"/>
      <c r="BQ32"/>
      <c r="BR32"/>
      <c r="BS32"/>
      <c r="BU32" s="9" t="str">
        <f t="shared" si="22"/>
        <v>Master!AC102</v>
      </c>
      <c r="BW32" s="9" t="s">
        <v>181</v>
      </c>
      <c r="BX32" s="9" t="s">
        <v>182</v>
      </c>
      <c r="BZ32" s="9" t="str">
        <f t="shared" si="23"/>
        <v>Master!AF100</v>
      </c>
      <c r="CA32" s="9" t="str">
        <f t="shared" si="24"/>
        <v>Master!AF104</v>
      </c>
      <c r="CB32" s="9" t="str">
        <f t="shared" si="25"/>
        <v>Master!AC102</v>
      </c>
    </row>
    <row r="33" spans="1:80" ht="14.4">
      <c r="A33" s="1" t="s">
        <v>183</v>
      </c>
      <c r="B33" s="1">
        <v>2</v>
      </c>
      <c r="C33" s="32" t="s">
        <v>184</v>
      </c>
      <c r="D33" s="33" t="str">
        <f t="shared" ca="1" si="26"/>
        <v xml:space="preserve"> 10 Michigan</v>
      </c>
      <c r="E33" s="34" t="s">
        <v>153</v>
      </c>
      <c r="F33" s="34" t="s">
        <v>202</v>
      </c>
      <c r="G33" s="34" t="s">
        <v>153</v>
      </c>
      <c r="H33" s="34" t="s">
        <v>153</v>
      </c>
      <c r="I33" s="34" t="s">
        <v>153</v>
      </c>
      <c r="J33" s="34" t="s">
        <v>153</v>
      </c>
      <c r="K33" s="34" t="s">
        <v>202</v>
      </c>
      <c r="L33" s="34" t="s">
        <v>202</v>
      </c>
      <c r="M33" s="34" t="s">
        <v>153</v>
      </c>
      <c r="N33" s="34" t="s">
        <v>153</v>
      </c>
      <c r="O33" s="34" t="s">
        <v>202</v>
      </c>
      <c r="P33" s="34" t="s">
        <v>153</v>
      </c>
      <c r="Q33" s="34" t="s">
        <v>153</v>
      </c>
      <c r="R33" s="34" t="s">
        <v>202</v>
      </c>
      <c r="S33" s="34" t="s">
        <v>153</v>
      </c>
      <c r="T33" s="34" t="s">
        <v>153</v>
      </c>
      <c r="U33" s="35"/>
      <c r="V33" s="36" t="str">
        <f t="shared" ca="1" si="1"/>
        <v xml:space="preserve"> 10 Michigan</v>
      </c>
      <c r="X33" s="37">
        <f t="shared" ca="1" si="27"/>
        <v>5</v>
      </c>
      <c r="Y33" s="36">
        <f t="shared" ca="1" si="28"/>
        <v>10</v>
      </c>
      <c r="Z33" s="11" t="str">
        <f t="shared" ca="1" si="2"/>
        <v xml:space="preserve"> 7 Clemson </v>
      </c>
      <c r="AA33" s="38" t="str">
        <f t="shared" ca="1" si="2"/>
        <v xml:space="preserve"> 10 Michigan</v>
      </c>
      <c r="AB33" s="39" t="str">
        <f t="shared" ca="1" si="29"/>
        <v xml:space="preserve"> 10 Michigan</v>
      </c>
      <c r="AC33" s="11" t="str">
        <f t="shared" ca="1" si="3"/>
        <v xml:space="preserve"> 7 Clemson </v>
      </c>
      <c r="AD33" s="38">
        <f t="shared" ca="1" si="4"/>
        <v>15</v>
      </c>
      <c r="AE33" s="36">
        <f t="shared" ca="1" si="4"/>
        <v>1</v>
      </c>
      <c r="AF33" s="11">
        <v>1</v>
      </c>
      <c r="AG33" s="1">
        <v>15</v>
      </c>
      <c r="AH33" s="40"/>
      <c r="AI33" s="11">
        <f t="shared" ca="1" si="5"/>
        <v>0</v>
      </c>
      <c r="AJ33" s="11">
        <f t="shared" ca="1" si="6"/>
        <v>10</v>
      </c>
      <c r="AK33" s="11">
        <f t="shared" ca="1" si="7"/>
        <v>0</v>
      </c>
      <c r="AL33" s="11">
        <f t="shared" ca="1" si="8"/>
        <v>0</v>
      </c>
      <c r="AM33" s="11">
        <f t="shared" ca="1" si="9"/>
        <v>0</v>
      </c>
      <c r="AN33" s="11">
        <f t="shared" ca="1" si="10"/>
        <v>0</v>
      </c>
      <c r="AO33" s="11">
        <f t="shared" ca="1" si="11"/>
        <v>10</v>
      </c>
      <c r="AP33" s="11">
        <f t="shared" ca="1" si="12"/>
        <v>10</v>
      </c>
      <c r="AQ33" s="11">
        <f t="shared" ca="1" si="13"/>
        <v>0</v>
      </c>
      <c r="AR33" s="11">
        <f t="shared" ca="1" si="14"/>
        <v>0</v>
      </c>
      <c r="AS33" s="11">
        <f t="shared" ca="1" si="15"/>
        <v>10</v>
      </c>
      <c r="AT33" s="11">
        <f t="shared" ca="1" si="16"/>
        <v>0</v>
      </c>
      <c r="AU33" s="11">
        <f t="shared" ca="1" si="17"/>
        <v>0</v>
      </c>
      <c r="AV33" s="11">
        <f t="shared" ca="1" si="18"/>
        <v>10</v>
      </c>
      <c r="AW33" s="11">
        <f t="shared" ca="1" si="19"/>
        <v>0</v>
      </c>
      <c r="AX33" s="11">
        <f t="shared" ca="1" si="20"/>
        <v>0</v>
      </c>
      <c r="AY33" s="11"/>
      <c r="AZ33" s="32">
        <f t="shared" ca="1" si="21"/>
        <v>10</v>
      </c>
      <c r="BA33" s="5"/>
      <c r="BB33" s="9" t="s">
        <v>185</v>
      </c>
      <c r="BC33"/>
      <c r="BD33"/>
      <c r="BE33"/>
      <c r="BF33"/>
      <c r="BG33"/>
      <c r="BH33"/>
      <c r="BI33"/>
      <c r="BJ33"/>
      <c r="BK33"/>
      <c r="BL33"/>
      <c r="BM33"/>
      <c r="BN33"/>
      <c r="BO33"/>
      <c r="BP33"/>
      <c r="BQ33"/>
      <c r="BR33"/>
      <c r="BS33"/>
      <c r="BU33" s="9" t="str">
        <f t="shared" si="22"/>
        <v>Master!AC110</v>
      </c>
      <c r="BW33" s="9" t="s">
        <v>186</v>
      </c>
      <c r="BX33" s="9" t="s">
        <v>187</v>
      </c>
      <c r="BZ33" s="9" t="str">
        <f t="shared" si="23"/>
        <v>Master!AF108</v>
      </c>
      <c r="CA33" s="9" t="str">
        <f t="shared" si="24"/>
        <v>Master!AF112</v>
      </c>
      <c r="CB33" s="9" t="str">
        <f t="shared" si="25"/>
        <v>Master!AC110</v>
      </c>
    </row>
    <row r="34" spans="1:80" ht="14.4">
      <c r="A34" s="1" t="s">
        <v>188</v>
      </c>
      <c r="B34" s="1">
        <v>2</v>
      </c>
      <c r="C34" s="32" t="s">
        <v>189</v>
      </c>
      <c r="D34" s="33" t="str">
        <f t="shared" ca="1" si="26"/>
        <v xml:space="preserve"> 3 Syracuse </v>
      </c>
      <c r="E34" s="34" t="s">
        <v>73</v>
      </c>
      <c r="F34" s="34" t="s">
        <v>73</v>
      </c>
      <c r="G34" s="34" t="s">
        <v>73</v>
      </c>
      <c r="H34" s="34" t="s">
        <v>73</v>
      </c>
      <c r="I34" s="34" t="s">
        <v>73</v>
      </c>
      <c r="J34" s="34" t="s">
        <v>73</v>
      </c>
      <c r="K34" s="34" t="s">
        <v>238</v>
      </c>
      <c r="L34" s="34" t="s">
        <v>73</v>
      </c>
      <c r="M34" s="34" t="s">
        <v>73</v>
      </c>
      <c r="N34" s="34" t="s">
        <v>73</v>
      </c>
      <c r="O34" s="34" t="s">
        <v>73</v>
      </c>
      <c r="P34" s="34" t="s">
        <v>73</v>
      </c>
      <c r="Q34" s="34" t="s">
        <v>73</v>
      </c>
      <c r="R34" s="34" t="s">
        <v>73</v>
      </c>
      <c r="S34" s="34" t="s">
        <v>73</v>
      </c>
      <c r="T34" s="34" t="s">
        <v>73</v>
      </c>
      <c r="U34" s="35"/>
      <c r="V34" s="36" t="str">
        <f t="shared" ca="1" si="1"/>
        <v xml:space="preserve"> 3 Syracuse </v>
      </c>
      <c r="X34" s="37">
        <f t="shared" ca="1" si="27"/>
        <v>1</v>
      </c>
      <c r="Y34" s="36">
        <f t="shared" ca="1" si="28"/>
        <v>14</v>
      </c>
      <c r="Z34" s="11" t="str">
        <f t="shared" ca="1" si="2"/>
        <v xml:space="preserve"> 3 Syracuse </v>
      </c>
      <c r="AA34" s="38" t="str">
        <f t="shared" ca="1" si="2"/>
        <v xml:space="preserve"> 14 Stephen F Austin</v>
      </c>
      <c r="AB34" s="39" t="str">
        <f t="shared" ca="1" si="29"/>
        <v xml:space="preserve"> 3 Syracuse </v>
      </c>
      <c r="AC34" s="11" t="str">
        <f t="shared" ca="1" si="3"/>
        <v xml:space="preserve"> 14 Stephen F Austin</v>
      </c>
      <c r="AD34" s="38">
        <f t="shared" ca="1" si="4"/>
        <v>11</v>
      </c>
      <c r="AE34" s="36">
        <f t="shared" ca="1" si="4"/>
        <v>1</v>
      </c>
      <c r="AF34" s="11">
        <v>1</v>
      </c>
      <c r="AG34" s="1">
        <v>15</v>
      </c>
      <c r="AH34" s="40"/>
      <c r="AI34" s="11">
        <f t="shared" ca="1" si="5"/>
        <v>1</v>
      </c>
      <c r="AJ34" s="11">
        <f t="shared" ca="1" si="6"/>
        <v>1</v>
      </c>
      <c r="AK34" s="11">
        <f t="shared" ca="1" si="7"/>
        <v>1</v>
      </c>
      <c r="AL34" s="11">
        <f t="shared" ca="1" si="8"/>
        <v>1</v>
      </c>
      <c r="AM34" s="11">
        <f t="shared" ca="1" si="9"/>
        <v>1</v>
      </c>
      <c r="AN34" s="11">
        <f t="shared" ca="1" si="10"/>
        <v>1</v>
      </c>
      <c r="AO34" s="11">
        <f t="shared" ca="1" si="11"/>
        <v>0</v>
      </c>
      <c r="AP34" s="11">
        <f t="shared" ca="1" si="12"/>
        <v>1</v>
      </c>
      <c r="AQ34" s="11">
        <f t="shared" ca="1" si="13"/>
        <v>1</v>
      </c>
      <c r="AR34" s="11">
        <f t="shared" ca="1" si="14"/>
        <v>1</v>
      </c>
      <c r="AS34" s="11">
        <f t="shared" ca="1" si="15"/>
        <v>1</v>
      </c>
      <c r="AT34" s="11">
        <f t="shared" ca="1" si="16"/>
        <v>1</v>
      </c>
      <c r="AU34" s="11">
        <f t="shared" ca="1" si="17"/>
        <v>1</v>
      </c>
      <c r="AV34" s="11">
        <f t="shared" ca="1" si="18"/>
        <v>1</v>
      </c>
      <c r="AW34" s="11">
        <f t="shared" ca="1" si="19"/>
        <v>1</v>
      </c>
      <c r="AX34" s="11">
        <f t="shared" ca="1" si="20"/>
        <v>1</v>
      </c>
      <c r="AY34" s="11"/>
      <c r="AZ34" s="32">
        <f t="shared" ca="1" si="21"/>
        <v>1</v>
      </c>
      <c r="BA34" s="5"/>
      <c r="BB34" s="9" t="s">
        <v>190</v>
      </c>
      <c r="BC34"/>
      <c r="BD34"/>
      <c r="BE34"/>
      <c r="BF34"/>
      <c r="BG34"/>
      <c r="BH34"/>
      <c r="BI34"/>
      <c r="BJ34"/>
      <c r="BK34"/>
      <c r="BL34"/>
      <c r="BM34"/>
      <c r="BN34"/>
      <c r="BO34"/>
      <c r="BP34"/>
      <c r="BQ34"/>
      <c r="BR34"/>
      <c r="BS34"/>
      <c r="BU34" s="9" t="str">
        <f t="shared" si="22"/>
        <v>Master!AC118</v>
      </c>
      <c r="BW34" s="9" t="s">
        <v>191</v>
      </c>
      <c r="BX34" s="9" t="s">
        <v>192</v>
      </c>
      <c r="BZ34" s="9" t="str">
        <f t="shared" si="23"/>
        <v>Master!AF116</v>
      </c>
      <c r="CA34" s="9" t="str">
        <f t="shared" si="24"/>
        <v>Master!AF120</v>
      </c>
      <c r="CB34" s="9" t="str">
        <f t="shared" si="25"/>
        <v>Master!AC118</v>
      </c>
    </row>
    <row r="35" spans="1:80" ht="15" thickBot="1">
      <c r="A35" s="1" t="s">
        <v>193</v>
      </c>
      <c r="B35" s="1">
        <v>2</v>
      </c>
      <c r="C35" s="32" t="s">
        <v>194</v>
      </c>
      <c r="D35" s="33" t="str">
        <f t="shared" ca="1" si="26"/>
        <v xml:space="preserve"> 6 Arizona State </v>
      </c>
      <c r="E35" s="41" t="s">
        <v>123</v>
      </c>
      <c r="F35" s="41" t="s">
        <v>123</v>
      </c>
      <c r="G35" s="41" t="s">
        <v>123</v>
      </c>
      <c r="H35" s="41" t="s">
        <v>123</v>
      </c>
      <c r="I35" s="41" t="s">
        <v>123</v>
      </c>
      <c r="J35" s="41" t="s">
        <v>123</v>
      </c>
      <c r="K35" s="41" t="s">
        <v>123</v>
      </c>
      <c r="L35" s="41" t="s">
        <v>123</v>
      </c>
      <c r="M35" s="41" t="s">
        <v>123</v>
      </c>
      <c r="N35" s="41" t="s">
        <v>123</v>
      </c>
      <c r="O35" s="41" t="s">
        <v>123</v>
      </c>
      <c r="P35" s="41" t="s">
        <v>123</v>
      </c>
      <c r="Q35" s="41" t="s">
        <v>123</v>
      </c>
      <c r="R35" s="41" t="s">
        <v>123</v>
      </c>
      <c r="S35" s="41" t="s">
        <v>123</v>
      </c>
      <c r="T35" s="41" t="s">
        <v>123</v>
      </c>
      <c r="U35" s="35"/>
      <c r="V35" s="36" t="str">
        <f t="shared" ca="1" si="1"/>
        <v xml:space="preserve"> 6 Arizona State </v>
      </c>
      <c r="X35" s="37">
        <f t="shared" ca="1" si="27"/>
        <v>0</v>
      </c>
      <c r="Y35" s="36">
        <f t="shared" ca="1" si="28"/>
        <v>15</v>
      </c>
      <c r="Z35" s="11" t="str">
        <f t="shared" ca="1" si="2"/>
        <v xml:space="preserve"> 6 Arizona State </v>
      </c>
      <c r="AA35" s="38" t="str">
        <f t="shared" ca="1" si="2"/>
        <v xml:space="preserve"> 11 Temple</v>
      </c>
      <c r="AB35" s="39" t="str">
        <f t="shared" ca="1" si="29"/>
        <v xml:space="preserve"> 6 Arizona State </v>
      </c>
      <c r="AC35" s="11" t="str">
        <f t="shared" ca="1" si="3"/>
        <v xml:space="preserve"> 11 Temple</v>
      </c>
      <c r="AD35" s="38">
        <f t="shared" ca="1" si="4"/>
        <v>14</v>
      </c>
      <c r="AE35" s="36">
        <f t="shared" ca="1" si="4"/>
        <v>1</v>
      </c>
      <c r="AF35" s="11">
        <v>1</v>
      </c>
      <c r="AG35" s="1">
        <v>15</v>
      </c>
      <c r="AH35" s="40"/>
      <c r="AI35" s="11">
        <f t="shared" ca="1" si="5"/>
        <v>0</v>
      </c>
      <c r="AJ35" s="11">
        <f t="shared" ca="1" si="6"/>
        <v>0</v>
      </c>
      <c r="AK35" s="11">
        <f t="shared" ca="1" si="7"/>
        <v>0</v>
      </c>
      <c r="AL35" s="11">
        <f t="shared" ca="1" si="8"/>
        <v>0</v>
      </c>
      <c r="AM35" s="11">
        <f t="shared" ca="1" si="9"/>
        <v>0</v>
      </c>
      <c r="AN35" s="11">
        <f t="shared" ca="1" si="10"/>
        <v>0</v>
      </c>
      <c r="AO35" s="11">
        <f t="shared" ca="1" si="11"/>
        <v>0</v>
      </c>
      <c r="AP35" s="11">
        <f t="shared" ca="1" si="12"/>
        <v>0</v>
      </c>
      <c r="AQ35" s="11">
        <f t="shared" ca="1" si="13"/>
        <v>0</v>
      </c>
      <c r="AR35" s="11">
        <f t="shared" ca="1" si="14"/>
        <v>0</v>
      </c>
      <c r="AS35" s="11">
        <f t="shared" ca="1" si="15"/>
        <v>0</v>
      </c>
      <c r="AT35" s="11">
        <f t="shared" ca="1" si="16"/>
        <v>0</v>
      </c>
      <c r="AU35" s="11">
        <f t="shared" ca="1" si="17"/>
        <v>0</v>
      </c>
      <c r="AV35" s="11">
        <f t="shared" ca="1" si="18"/>
        <v>0</v>
      </c>
      <c r="AW35" s="11">
        <f t="shared" ca="1" si="19"/>
        <v>0</v>
      </c>
      <c r="AX35" s="11">
        <f t="shared" ca="1" si="20"/>
        <v>0</v>
      </c>
      <c r="AY35" s="11"/>
      <c r="AZ35" s="32">
        <f t="shared" ca="1" si="21"/>
        <v>0</v>
      </c>
      <c r="BA35" s="5"/>
      <c r="BB35" s="9" t="s">
        <v>195</v>
      </c>
      <c r="BC35"/>
      <c r="BD35"/>
      <c r="BE35"/>
      <c r="BF35"/>
      <c r="BG35"/>
      <c r="BH35"/>
      <c r="BI35"/>
      <c r="BJ35"/>
      <c r="BK35"/>
      <c r="BL35"/>
      <c r="BM35"/>
      <c r="BN35"/>
      <c r="BO35"/>
      <c r="BP35"/>
      <c r="BQ35"/>
      <c r="BR35"/>
      <c r="BS35"/>
      <c r="BU35" s="9" t="str">
        <f t="shared" si="22"/>
        <v>Master!AC126</v>
      </c>
      <c r="BW35" s="9" t="s">
        <v>196</v>
      </c>
      <c r="BX35" s="9" t="s">
        <v>197</v>
      </c>
      <c r="BZ35" s="9" t="str">
        <f t="shared" si="23"/>
        <v>Master!AF124</v>
      </c>
      <c r="CA35" s="9" t="str">
        <f t="shared" si="24"/>
        <v>Master!AF128</v>
      </c>
      <c r="CB35" s="9" t="str">
        <f t="shared" si="25"/>
        <v>Master!AC126</v>
      </c>
    </row>
    <row r="36" spans="1:80" ht="14.4">
      <c r="A36" s="1" t="s">
        <v>198</v>
      </c>
      <c r="B36" s="1">
        <v>2</v>
      </c>
      <c r="C36" s="7" t="s">
        <v>39</v>
      </c>
      <c r="D36" s="33" t="str">
        <f t="shared" ca="1" si="26"/>
        <v xml:space="preserve"> 1 Louisville </v>
      </c>
      <c r="E36" s="26" t="s">
        <v>19</v>
      </c>
      <c r="F36" s="26" t="s">
        <v>19</v>
      </c>
      <c r="G36" s="26" t="s">
        <v>19</v>
      </c>
      <c r="H36" s="26" t="s">
        <v>19</v>
      </c>
      <c r="I36" s="26" t="s">
        <v>19</v>
      </c>
      <c r="J36" s="26" t="s">
        <v>19</v>
      </c>
      <c r="K36" s="26" t="s">
        <v>19</v>
      </c>
      <c r="L36" s="26" t="s">
        <v>19</v>
      </c>
      <c r="M36" s="26" t="s">
        <v>19</v>
      </c>
      <c r="N36" s="26" t="s">
        <v>19</v>
      </c>
      <c r="O36" s="26" t="s">
        <v>19</v>
      </c>
      <c r="P36" s="26" t="s">
        <v>19</v>
      </c>
      <c r="Q36" s="26" t="s">
        <v>19</v>
      </c>
      <c r="R36" s="26" t="s">
        <v>19</v>
      </c>
      <c r="S36" s="26" t="s">
        <v>19</v>
      </c>
      <c r="T36" s="26" t="s">
        <v>19</v>
      </c>
      <c r="U36" s="35"/>
      <c r="V36" s="36" t="str">
        <f t="shared" ca="1" si="1"/>
        <v xml:space="preserve"> 1 Louisville </v>
      </c>
      <c r="X36" s="37">
        <f t="shared" ca="1" si="27"/>
        <v>0</v>
      </c>
      <c r="Y36" s="36">
        <f t="shared" ca="1" si="28"/>
        <v>22.5</v>
      </c>
      <c r="Z36" s="11" t="str">
        <f t="shared" ref="Z36:AA66" ca="1" si="30">INDIRECT(BZ36)</f>
        <v xml:space="preserve"> 1 Louisville </v>
      </c>
      <c r="AA36" s="38" t="str">
        <f t="shared" ca="1" si="30"/>
        <v xml:space="preserve"> 9 Siena</v>
      </c>
      <c r="AB36" s="42" t="str">
        <f t="shared" ca="1" si="29"/>
        <v xml:space="preserve"> 1 Louisville </v>
      </c>
      <c r="AC36" s="11" t="str">
        <f t="shared" ca="1" si="3"/>
        <v xml:space="preserve"> 9 Siena</v>
      </c>
      <c r="AD36" s="38">
        <f t="shared" ref="AD36:AE66" ca="1" si="31">VLOOKUP(Z36,$A$1:$B$64,2)</f>
        <v>1</v>
      </c>
      <c r="AE36" s="36">
        <f t="shared" ca="1" si="31"/>
        <v>9</v>
      </c>
      <c r="AF36" s="11">
        <v>1.5</v>
      </c>
      <c r="AG36" s="1">
        <v>22.5</v>
      </c>
      <c r="AH36" s="40"/>
      <c r="AI36" s="11">
        <f t="shared" ref="AI36:AI66" ca="1" si="32">IF(E36=$AB36,(IF(E36=$Z36,$X36,$Y36)),0)</f>
        <v>0</v>
      </c>
      <c r="AJ36" s="11">
        <f t="shared" ref="AJ36:AJ66" ca="1" si="33">IF(F36=$AB36,(IF(F36=$Z36,$X36,$Y36)),0)</f>
        <v>0</v>
      </c>
      <c r="AK36" s="11">
        <f t="shared" ref="AK36:AK66" ca="1" si="34">IF(G36=$AB36,(IF(G36=$Z36,$X36,$Y36)),0)</f>
        <v>0</v>
      </c>
      <c r="AL36" s="11">
        <f t="shared" ref="AL36:AL66" ca="1" si="35">IF(H36=$AB36,(IF(H36=$Z36,$X36,$Y36)),0)</f>
        <v>0</v>
      </c>
      <c r="AM36" s="11">
        <f t="shared" ref="AM36:AM66" ca="1" si="36">IF(I36=$AB36,(IF(I36=$Z36,$X36,$Y36)),0)</f>
        <v>0</v>
      </c>
      <c r="AN36" s="11">
        <f t="shared" ref="AN36:AN66" ca="1" si="37">IF(J36=$AB36,(IF(J36=$Z36,$X36,$Y36)),0)</f>
        <v>0</v>
      </c>
      <c r="AO36" s="11">
        <f t="shared" ref="AO36:AO66" ca="1" si="38">IF(K36=$AB36,(IF(K36=$Z36,$X36,$Y36)),0)</f>
        <v>0</v>
      </c>
      <c r="AP36" s="11">
        <f t="shared" ref="AP36:AP66" ca="1" si="39">IF(L36=$AB36,(IF(L36=$Z36,$X36,$Y36)),0)</f>
        <v>0</v>
      </c>
      <c r="AQ36" s="11">
        <f t="shared" ref="AQ36:AQ66" ca="1" si="40">IF(M36=$AB36,(IF(M36=$Z36,$X36,$Y36)),0)</f>
        <v>0</v>
      </c>
      <c r="AR36" s="11">
        <f t="shared" ref="AR36:AR66" ca="1" si="41">IF(N36=$AB36,(IF(N36=$Z36,$X36,$Y36)),0)</f>
        <v>0</v>
      </c>
      <c r="AS36" s="11">
        <f t="shared" ref="AS36:AS66" ca="1" si="42">IF(O36=$AB36,(IF(O36=$Z36,$X36,$Y36)),0)</f>
        <v>0</v>
      </c>
      <c r="AT36" s="11">
        <f t="shared" ref="AT36:AT66" ca="1" si="43">IF(P36=$AB36,(IF(P36=$Z36,$X36,$Y36)),0)</f>
        <v>0</v>
      </c>
      <c r="AU36" s="11">
        <f t="shared" ref="AU36:AU66" ca="1" si="44">IF(Q36=$AB36,(IF(Q36=$Z36,$X36,$Y36)),0)</f>
        <v>0</v>
      </c>
      <c r="AV36" s="11">
        <f t="shared" ref="AV36:AV66" ca="1" si="45">IF(R36=$AB36,(IF(R36=$Z36,$X36,$Y36)),0)</f>
        <v>0</v>
      </c>
      <c r="AW36" s="11">
        <f t="shared" ref="AW36:AW66" ca="1" si="46">IF(S36=$AB36,(IF(S36=$Z36,$X36,$Y36)),0)</f>
        <v>0</v>
      </c>
      <c r="AX36" s="11">
        <f t="shared" ref="AX36:AX66" ca="1" si="47">IF(T36=$AB36,(IF(T36=$Z36,$X36,$Y36)),0)</f>
        <v>0</v>
      </c>
      <c r="AY36" s="11"/>
      <c r="AZ36" s="32">
        <f t="shared" ca="1" si="21"/>
        <v>0</v>
      </c>
      <c r="BA36" s="5"/>
      <c r="BB36" s="9" t="s">
        <v>199</v>
      </c>
      <c r="BC36"/>
      <c r="BD36"/>
      <c r="BE36"/>
      <c r="BF36"/>
      <c r="BG36"/>
      <c r="BH36"/>
      <c r="BI36"/>
      <c r="BJ36"/>
      <c r="BK36"/>
      <c r="BL36"/>
      <c r="BM36"/>
      <c r="BN36"/>
      <c r="BO36"/>
      <c r="BP36"/>
      <c r="BQ36"/>
      <c r="BR36"/>
      <c r="BS36"/>
      <c r="BU36" s="9" t="str">
        <f t="shared" si="22"/>
        <v>Master!H8</v>
      </c>
      <c r="BW36" s="9" t="s">
        <v>41</v>
      </c>
      <c r="BX36" s="9" t="s">
        <v>46</v>
      </c>
      <c r="BZ36" s="9" t="str">
        <f t="shared" si="23"/>
        <v>Master!E4</v>
      </c>
      <c r="CA36" s="9" t="str">
        <f t="shared" si="24"/>
        <v>Master!E12</v>
      </c>
      <c r="CB36" s="9" t="str">
        <f t="shared" si="25"/>
        <v>Master!H8</v>
      </c>
    </row>
    <row r="37" spans="1:80" ht="14.4">
      <c r="A37" s="1" t="s">
        <v>200</v>
      </c>
      <c r="B37" s="1">
        <v>3</v>
      </c>
      <c r="C37" s="32" t="s">
        <v>45</v>
      </c>
      <c r="D37" s="33" t="str">
        <f t="shared" ca="1" si="26"/>
        <v xml:space="preserve"> 12 Arizona</v>
      </c>
      <c r="E37" s="34" t="s">
        <v>88</v>
      </c>
      <c r="F37" s="34" t="s">
        <v>216</v>
      </c>
      <c r="G37" s="34" t="s">
        <v>88</v>
      </c>
      <c r="H37" s="34" t="s">
        <v>88</v>
      </c>
      <c r="I37" s="34" t="s">
        <v>88</v>
      </c>
      <c r="J37" s="34" t="s">
        <v>118</v>
      </c>
      <c r="K37" s="34" t="s">
        <v>118</v>
      </c>
      <c r="L37" s="34" t="s">
        <v>88</v>
      </c>
      <c r="M37" s="34" t="s">
        <v>88</v>
      </c>
      <c r="N37" s="34" t="s">
        <v>88</v>
      </c>
      <c r="O37" s="34" t="s">
        <v>88</v>
      </c>
      <c r="P37" s="34" t="s">
        <v>88</v>
      </c>
      <c r="Q37" s="34" t="s">
        <v>216</v>
      </c>
      <c r="R37" s="34" t="s">
        <v>88</v>
      </c>
      <c r="S37" s="34" t="s">
        <v>88</v>
      </c>
      <c r="T37" s="34" t="s">
        <v>88</v>
      </c>
      <c r="U37" s="35"/>
      <c r="V37" s="36" t="str">
        <f t="shared" ca="1" si="1"/>
        <v xml:space="preserve"> 12 Arizona</v>
      </c>
      <c r="X37" s="37">
        <f t="shared" ca="1" si="27"/>
        <v>22.5</v>
      </c>
      <c r="Y37" s="36">
        <f t="shared" ca="1" si="28"/>
        <v>19.5</v>
      </c>
      <c r="Z37" s="11" t="str">
        <f t="shared" ca="1" si="30"/>
        <v xml:space="preserve"> 13 Cleveland State</v>
      </c>
      <c r="AA37" s="38" t="str">
        <f t="shared" ca="1" si="30"/>
        <v xml:space="preserve"> 12 Arizona</v>
      </c>
      <c r="AB37" s="42" t="str">
        <f t="shared" ca="1" si="29"/>
        <v xml:space="preserve"> 12 Arizona</v>
      </c>
      <c r="AC37" s="11" t="str">
        <f t="shared" ca="1" si="3"/>
        <v xml:space="preserve"> 13 Cleveland State</v>
      </c>
      <c r="AD37" s="38">
        <f t="shared" ca="1" si="31"/>
        <v>1</v>
      </c>
      <c r="AE37" s="36">
        <f t="shared" ca="1" si="31"/>
        <v>1</v>
      </c>
      <c r="AF37" s="11">
        <v>1.5</v>
      </c>
      <c r="AG37" s="1">
        <v>22.5</v>
      </c>
      <c r="AH37" s="40"/>
      <c r="AI37" s="11">
        <f t="shared" ca="1" si="32"/>
        <v>0</v>
      </c>
      <c r="AJ37" s="11">
        <f t="shared" ca="1" si="33"/>
        <v>19.5</v>
      </c>
      <c r="AK37" s="11">
        <f t="shared" ca="1" si="34"/>
        <v>0</v>
      </c>
      <c r="AL37" s="11">
        <f t="shared" ca="1" si="35"/>
        <v>0</v>
      </c>
      <c r="AM37" s="11">
        <f t="shared" ca="1" si="36"/>
        <v>0</v>
      </c>
      <c r="AN37" s="11">
        <f t="shared" ca="1" si="37"/>
        <v>0</v>
      </c>
      <c r="AO37" s="11">
        <f t="shared" ca="1" si="38"/>
        <v>0</v>
      </c>
      <c r="AP37" s="11">
        <f t="shared" ca="1" si="39"/>
        <v>0</v>
      </c>
      <c r="AQ37" s="11">
        <f t="shared" ca="1" si="40"/>
        <v>0</v>
      </c>
      <c r="AR37" s="11">
        <f t="shared" ca="1" si="41"/>
        <v>0</v>
      </c>
      <c r="AS37" s="11">
        <f t="shared" ca="1" si="42"/>
        <v>0</v>
      </c>
      <c r="AT37" s="11">
        <f t="shared" ca="1" si="43"/>
        <v>0</v>
      </c>
      <c r="AU37" s="11">
        <f t="shared" ca="1" si="44"/>
        <v>19.5</v>
      </c>
      <c r="AV37" s="11">
        <f t="shared" ca="1" si="45"/>
        <v>0</v>
      </c>
      <c r="AW37" s="11">
        <f t="shared" ca="1" si="46"/>
        <v>0</v>
      </c>
      <c r="AX37" s="11">
        <f t="shared" ca="1" si="47"/>
        <v>0</v>
      </c>
      <c r="AY37" s="11"/>
      <c r="AZ37" s="32">
        <f t="shared" ca="1" si="21"/>
        <v>19.5</v>
      </c>
      <c r="BA37" s="5"/>
      <c r="BB37" s="9" t="s">
        <v>201</v>
      </c>
      <c r="BC37"/>
      <c r="BD37"/>
      <c r="BE37"/>
      <c r="BF37"/>
      <c r="BG37"/>
      <c r="BH37"/>
      <c r="BI37"/>
      <c r="BJ37"/>
      <c r="BK37"/>
      <c r="BL37"/>
      <c r="BM37"/>
      <c r="BN37"/>
      <c r="BO37"/>
      <c r="BP37"/>
      <c r="BQ37"/>
      <c r="BR37"/>
      <c r="BS37"/>
      <c r="BU37" s="9" t="str">
        <f t="shared" si="22"/>
        <v>Master!H24</v>
      </c>
      <c r="BW37" s="9" t="s">
        <v>51</v>
      </c>
      <c r="BX37" s="9" t="s">
        <v>55</v>
      </c>
      <c r="BZ37" s="9" t="str">
        <f t="shared" si="23"/>
        <v>Master!E20</v>
      </c>
      <c r="CA37" s="9" t="str">
        <f t="shared" si="24"/>
        <v>Master!E28</v>
      </c>
      <c r="CB37" s="9" t="str">
        <f t="shared" si="25"/>
        <v>Master!H24</v>
      </c>
    </row>
    <row r="38" spans="1:80" ht="14.4">
      <c r="A38" s="1" t="s">
        <v>202</v>
      </c>
      <c r="B38" s="1">
        <v>3</v>
      </c>
      <c r="C38" s="32" t="s">
        <v>50</v>
      </c>
      <c r="D38" s="33" t="str">
        <f t="shared" ca="1" si="26"/>
        <v xml:space="preserve"> 10 USC</v>
      </c>
      <c r="E38" s="34" t="s">
        <v>54</v>
      </c>
      <c r="F38" s="34" t="s">
        <v>206</v>
      </c>
      <c r="G38" s="34" t="s">
        <v>54</v>
      </c>
      <c r="H38" s="34" t="s">
        <v>54</v>
      </c>
      <c r="I38" s="34" t="s">
        <v>206</v>
      </c>
      <c r="J38" s="34" t="s">
        <v>54</v>
      </c>
      <c r="K38" s="34" t="s">
        <v>54</v>
      </c>
      <c r="L38" s="34" t="s">
        <v>54</v>
      </c>
      <c r="M38" s="34" t="s">
        <v>54</v>
      </c>
      <c r="N38" s="34" t="s">
        <v>54</v>
      </c>
      <c r="O38" s="34" t="s">
        <v>54</v>
      </c>
      <c r="P38" s="34" t="s">
        <v>54</v>
      </c>
      <c r="Q38" s="34" t="s">
        <v>54</v>
      </c>
      <c r="R38" s="34" t="s">
        <v>54</v>
      </c>
      <c r="S38" s="34" t="s">
        <v>54</v>
      </c>
      <c r="T38" s="34" t="s">
        <v>54</v>
      </c>
      <c r="U38" s="35"/>
      <c r="V38" s="36" t="str">
        <f t="shared" ca="1" si="1"/>
        <v xml:space="preserve"> 2 Michigan State </v>
      </c>
      <c r="X38" s="37">
        <f t="shared" ca="1" si="27"/>
        <v>3</v>
      </c>
      <c r="Y38" s="36">
        <f t="shared" ca="1" si="28"/>
        <v>19.5</v>
      </c>
      <c r="Z38" s="11" t="str">
        <f t="shared" ca="1" si="30"/>
        <v xml:space="preserve"> 2 Michigan State </v>
      </c>
      <c r="AA38" s="38" t="str">
        <f t="shared" ca="1" si="30"/>
        <v xml:space="preserve"> 10 USC</v>
      </c>
      <c r="AB38" s="42" t="str">
        <f t="shared" ca="1" si="29"/>
        <v xml:space="preserve"> 2 Michigan State </v>
      </c>
      <c r="AC38" s="11" t="str">
        <f t="shared" ca="1" si="3"/>
        <v xml:space="preserve"> 10 USC</v>
      </c>
      <c r="AD38" s="38">
        <f t="shared" ca="1" si="31"/>
        <v>10</v>
      </c>
      <c r="AE38" s="36">
        <f t="shared" ca="1" si="31"/>
        <v>1</v>
      </c>
      <c r="AF38" s="11">
        <v>1.5</v>
      </c>
      <c r="AG38" s="1">
        <v>22.5</v>
      </c>
      <c r="AH38" s="40"/>
      <c r="AI38" s="11">
        <f t="shared" ca="1" si="32"/>
        <v>3</v>
      </c>
      <c r="AJ38" s="11">
        <f t="shared" ca="1" si="33"/>
        <v>0</v>
      </c>
      <c r="AK38" s="11">
        <f t="shared" ca="1" si="34"/>
        <v>3</v>
      </c>
      <c r="AL38" s="11">
        <f t="shared" ca="1" si="35"/>
        <v>3</v>
      </c>
      <c r="AM38" s="11">
        <f t="shared" ca="1" si="36"/>
        <v>0</v>
      </c>
      <c r="AN38" s="11">
        <f t="shared" ca="1" si="37"/>
        <v>3</v>
      </c>
      <c r="AO38" s="11">
        <f t="shared" ca="1" si="38"/>
        <v>3</v>
      </c>
      <c r="AP38" s="11">
        <f t="shared" ca="1" si="39"/>
        <v>3</v>
      </c>
      <c r="AQ38" s="11">
        <f t="shared" ca="1" si="40"/>
        <v>3</v>
      </c>
      <c r="AR38" s="11">
        <f t="shared" ca="1" si="41"/>
        <v>3</v>
      </c>
      <c r="AS38" s="11">
        <f t="shared" ca="1" si="42"/>
        <v>3</v>
      </c>
      <c r="AT38" s="11">
        <f t="shared" ca="1" si="43"/>
        <v>3</v>
      </c>
      <c r="AU38" s="11">
        <f t="shared" ca="1" si="44"/>
        <v>3</v>
      </c>
      <c r="AV38" s="11">
        <f t="shared" ca="1" si="45"/>
        <v>3</v>
      </c>
      <c r="AW38" s="11">
        <f t="shared" ca="1" si="46"/>
        <v>3</v>
      </c>
      <c r="AX38" s="11">
        <f t="shared" ca="1" si="47"/>
        <v>3</v>
      </c>
      <c r="AY38" s="11"/>
      <c r="AZ38" s="32">
        <f t="shared" ca="1" si="21"/>
        <v>3</v>
      </c>
      <c r="BA38" s="5"/>
      <c r="BB38" s="9" t="s">
        <v>203</v>
      </c>
      <c r="BC38"/>
      <c r="BD38"/>
      <c r="BE38"/>
      <c r="BF38"/>
      <c r="BG38"/>
      <c r="BH38"/>
      <c r="BI38"/>
      <c r="BJ38"/>
      <c r="BK38"/>
      <c r="BL38"/>
      <c r="BM38"/>
      <c r="BN38"/>
      <c r="BO38"/>
      <c r="BP38"/>
      <c r="BQ38"/>
      <c r="BR38"/>
      <c r="BS38"/>
      <c r="BU38" s="9" t="str">
        <f t="shared" si="22"/>
        <v>Master!H40</v>
      </c>
      <c r="BW38" s="9" t="s">
        <v>60</v>
      </c>
      <c r="BX38" s="9" t="s">
        <v>65</v>
      </c>
      <c r="BZ38" s="9" t="str">
        <f t="shared" si="23"/>
        <v>Master!E36</v>
      </c>
      <c r="CA38" s="9" t="str">
        <f t="shared" si="24"/>
        <v>Master!E44</v>
      </c>
      <c r="CB38" s="9" t="str">
        <f t="shared" si="25"/>
        <v>Master!H40</v>
      </c>
    </row>
    <row r="39" spans="1:80" ht="14.4">
      <c r="A39" s="1" t="s">
        <v>204</v>
      </c>
      <c r="B39" s="1">
        <v>3</v>
      </c>
      <c r="C39" s="32" t="s">
        <v>41</v>
      </c>
      <c r="D39" s="33" t="str">
        <f t="shared" ca="1" si="26"/>
        <v xml:space="preserve"> 3 Kansas </v>
      </c>
      <c r="E39" s="34" t="s">
        <v>63</v>
      </c>
      <c r="F39" s="34" t="s">
        <v>63</v>
      </c>
      <c r="G39" s="34" t="s">
        <v>63</v>
      </c>
      <c r="H39" s="34" t="s">
        <v>63</v>
      </c>
      <c r="I39" s="34" t="s">
        <v>63</v>
      </c>
      <c r="J39" s="34" t="s">
        <v>63</v>
      </c>
      <c r="K39" s="34" t="s">
        <v>63</v>
      </c>
      <c r="L39" s="34" t="s">
        <v>138</v>
      </c>
      <c r="M39" s="34" t="s">
        <v>63</v>
      </c>
      <c r="N39" s="34" t="s">
        <v>63</v>
      </c>
      <c r="O39" s="34" t="s">
        <v>138</v>
      </c>
      <c r="P39" s="34" t="s">
        <v>138</v>
      </c>
      <c r="Q39" s="34" t="s">
        <v>138</v>
      </c>
      <c r="R39" s="34" t="s">
        <v>63</v>
      </c>
      <c r="S39" s="34" t="s">
        <v>138</v>
      </c>
      <c r="T39" s="34" t="s">
        <v>63</v>
      </c>
      <c r="U39" s="35"/>
      <c r="V39" s="36" t="str">
        <f t="shared" ca="1" si="1"/>
        <v xml:space="preserve"> 3 Kansas </v>
      </c>
      <c r="X39" s="37">
        <f t="shared" ca="1" si="27"/>
        <v>7.5</v>
      </c>
      <c r="Y39" s="36">
        <f t="shared" ca="1" si="28"/>
        <v>22.5</v>
      </c>
      <c r="Z39" s="11" t="str">
        <f t="shared" ca="1" si="30"/>
        <v xml:space="preserve"> 3 Kansas </v>
      </c>
      <c r="AA39" s="38" t="str">
        <f t="shared" ca="1" si="30"/>
        <v xml:space="preserve"> 11 Dayton</v>
      </c>
      <c r="AB39" s="42" t="str">
        <f t="shared" ca="1" si="29"/>
        <v xml:space="preserve"> 3 Kansas </v>
      </c>
      <c r="AC39" s="11" t="str">
        <f t="shared" ca="1" si="3"/>
        <v xml:space="preserve"> 11 Dayton</v>
      </c>
      <c r="AD39" s="38">
        <f t="shared" ca="1" si="31"/>
        <v>11</v>
      </c>
      <c r="AE39" s="36">
        <f t="shared" ca="1" si="31"/>
        <v>1</v>
      </c>
      <c r="AF39" s="11">
        <v>1.5</v>
      </c>
      <c r="AG39" s="1">
        <v>22.5</v>
      </c>
      <c r="AH39" s="40"/>
      <c r="AI39" s="11">
        <f t="shared" ca="1" si="32"/>
        <v>7.5</v>
      </c>
      <c r="AJ39" s="11">
        <f t="shared" ca="1" si="33"/>
        <v>7.5</v>
      </c>
      <c r="AK39" s="11">
        <f t="shared" ca="1" si="34"/>
        <v>7.5</v>
      </c>
      <c r="AL39" s="11">
        <f t="shared" ca="1" si="35"/>
        <v>7.5</v>
      </c>
      <c r="AM39" s="11">
        <f t="shared" ca="1" si="36"/>
        <v>7.5</v>
      </c>
      <c r="AN39" s="11">
        <f t="shared" ca="1" si="37"/>
        <v>7.5</v>
      </c>
      <c r="AO39" s="11">
        <f t="shared" ca="1" si="38"/>
        <v>7.5</v>
      </c>
      <c r="AP39" s="11">
        <f t="shared" ca="1" si="39"/>
        <v>0</v>
      </c>
      <c r="AQ39" s="11">
        <f t="shared" ca="1" si="40"/>
        <v>7.5</v>
      </c>
      <c r="AR39" s="11">
        <f t="shared" ca="1" si="41"/>
        <v>7.5</v>
      </c>
      <c r="AS39" s="11">
        <f t="shared" ca="1" si="42"/>
        <v>0</v>
      </c>
      <c r="AT39" s="11">
        <f t="shared" ca="1" si="43"/>
        <v>0</v>
      </c>
      <c r="AU39" s="11">
        <f t="shared" ca="1" si="44"/>
        <v>0</v>
      </c>
      <c r="AV39" s="11">
        <f t="shared" ca="1" si="45"/>
        <v>7.5</v>
      </c>
      <c r="AW39" s="11">
        <f t="shared" ca="1" si="46"/>
        <v>0</v>
      </c>
      <c r="AX39" s="11">
        <f t="shared" ca="1" si="47"/>
        <v>7.5</v>
      </c>
      <c r="AY39" s="11"/>
      <c r="AZ39" s="32">
        <f t="shared" ca="1" si="21"/>
        <v>7.5</v>
      </c>
      <c r="BA39" s="5"/>
      <c r="BB39" s="9" t="s">
        <v>205</v>
      </c>
      <c r="BC39"/>
      <c r="BD39"/>
      <c r="BE39"/>
      <c r="BF39"/>
      <c r="BG39"/>
      <c r="BH39"/>
      <c r="BI39"/>
      <c r="BJ39"/>
      <c r="BK39"/>
      <c r="BL39"/>
      <c r="BM39"/>
      <c r="BN39"/>
      <c r="BO39"/>
      <c r="BP39"/>
      <c r="BQ39"/>
      <c r="BR39"/>
      <c r="BS39"/>
      <c r="BU39" s="9" t="str">
        <f t="shared" si="22"/>
        <v>Master!H56</v>
      </c>
      <c r="BW39" s="9" t="s">
        <v>70</v>
      </c>
      <c r="BX39" s="9" t="s">
        <v>75</v>
      </c>
      <c r="BZ39" s="9" t="str">
        <f t="shared" si="23"/>
        <v>Master!E52</v>
      </c>
      <c r="CA39" s="9" t="str">
        <f t="shared" si="24"/>
        <v>Master!E60</v>
      </c>
      <c r="CB39" s="9" t="str">
        <f t="shared" si="25"/>
        <v>Master!H56</v>
      </c>
    </row>
    <row r="40" spans="1:80" ht="14.4">
      <c r="A40" s="1" t="s">
        <v>206</v>
      </c>
      <c r="B40" s="1">
        <v>3</v>
      </c>
      <c r="C40" s="32" t="s">
        <v>79</v>
      </c>
      <c r="D40" s="33" t="str">
        <f t="shared" ca="1" si="26"/>
        <v xml:space="preserve"> 1 Connecticut </v>
      </c>
      <c r="E40" s="34" t="s">
        <v>15</v>
      </c>
      <c r="F40" s="34" t="s">
        <v>15</v>
      </c>
      <c r="G40" s="34" t="s">
        <v>15</v>
      </c>
      <c r="H40" s="34" t="s">
        <v>15</v>
      </c>
      <c r="I40" s="34" t="s">
        <v>15</v>
      </c>
      <c r="J40" s="34" t="s">
        <v>15</v>
      </c>
      <c r="K40" s="34" t="s">
        <v>15</v>
      </c>
      <c r="L40" s="34" t="s">
        <v>15</v>
      </c>
      <c r="M40" s="34" t="s">
        <v>15</v>
      </c>
      <c r="N40" s="34" t="s">
        <v>15</v>
      </c>
      <c r="O40" s="34" t="s">
        <v>15</v>
      </c>
      <c r="P40" s="34" t="s">
        <v>15</v>
      </c>
      <c r="Q40" s="34" t="s">
        <v>15</v>
      </c>
      <c r="R40" s="34" t="s">
        <v>15</v>
      </c>
      <c r="S40" s="34" t="s">
        <v>15</v>
      </c>
      <c r="T40" s="34" t="s">
        <v>15</v>
      </c>
      <c r="U40" s="35"/>
      <c r="V40" s="36" t="str">
        <f t="shared" ca="1" si="1"/>
        <v xml:space="preserve"> 1 Connecticut </v>
      </c>
      <c r="X40" s="37">
        <f t="shared" ca="1" si="27"/>
        <v>0</v>
      </c>
      <c r="Y40" s="36">
        <f t="shared" ca="1" si="28"/>
        <v>22.5</v>
      </c>
      <c r="Z40" s="11" t="str">
        <f t="shared" ca="1" si="30"/>
        <v xml:space="preserve"> 1 Connecticut </v>
      </c>
      <c r="AA40" s="38" t="str">
        <f t="shared" ca="1" si="30"/>
        <v xml:space="preserve"> 9 Texas A&amp;M</v>
      </c>
      <c r="AB40" s="42" t="str">
        <f t="shared" ca="1" si="29"/>
        <v xml:space="preserve"> 1 Connecticut </v>
      </c>
      <c r="AC40" s="11" t="str">
        <f t="shared" ca="1" si="3"/>
        <v xml:space="preserve"> 9 Texas A&amp;M</v>
      </c>
      <c r="AD40" s="38">
        <f t="shared" ca="1" si="31"/>
        <v>1</v>
      </c>
      <c r="AE40" s="36">
        <f t="shared" ca="1" si="31"/>
        <v>9</v>
      </c>
      <c r="AF40" s="11">
        <v>1.5</v>
      </c>
      <c r="AG40" s="1">
        <v>22.5</v>
      </c>
      <c r="AH40" s="40"/>
      <c r="AI40" s="11">
        <f t="shared" ca="1" si="32"/>
        <v>0</v>
      </c>
      <c r="AJ40" s="11">
        <f t="shared" ca="1" si="33"/>
        <v>0</v>
      </c>
      <c r="AK40" s="11">
        <f t="shared" ca="1" si="34"/>
        <v>0</v>
      </c>
      <c r="AL40" s="11">
        <f t="shared" ca="1" si="35"/>
        <v>0</v>
      </c>
      <c r="AM40" s="11">
        <f t="shared" ca="1" si="36"/>
        <v>0</v>
      </c>
      <c r="AN40" s="11">
        <f t="shared" ca="1" si="37"/>
        <v>0</v>
      </c>
      <c r="AO40" s="11">
        <f t="shared" ca="1" si="38"/>
        <v>0</v>
      </c>
      <c r="AP40" s="11">
        <f t="shared" ca="1" si="39"/>
        <v>0</v>
      </c>
      <c r="AQ40" s="11">
        <f t="shared" ca="1" si="40"/>
        <v>0</v>
      </c>
      <c r="AR40" s="11">
        <f t="shared" ca="1" si="41"/>
        <v>0</v>
      </c>
      <c r="AS40" s="11">
        <f t="shared" ca="1" si="42"/>
        <v>0</v>
      </c>
      <c r="AT40" s="11">
        <f t="shared" ca="1" si="43"/>
        <v>0</v>
      </c>
      <c r="AU40" s="11">
        <f t="shared" ca="1" si="44"/>
        <v>0</v>
      </c>
      <c r="AV40" s="11">
        <f t="shared" ca="1" si="45"/>
        <v>0</v>
      </c>
      <c r="AW40" s="11">
        <f t="shared" ca="1" si="46"/>
        <v>0</v>
      </c>
      <c r="AX40" s="11">
        <f t="shared" ca="1" si="47"/>
        <v>0</v>
      </c>
      <c r="AY40" s="11"/>
      <c r="AZ40" s="32">
        <f t="shared" ca="1" si="21"/>
        <v>0</v>
      </c>
      <c r="BA40" s="5"/>
      <c r="BB40" s="9" t="s">
        <v>207</v>
      </c>
      <c r="BC40"/>
      <c r="BD40"/>
      <c r="BE40"/>
      <c r="BF40"/>
      <c r="BG40"/>
      <c r="BH40"/>
      <c r="BI40"/>
      <c r="BJ40"/>
      <c r="BK40"/>
      <c r="BL40"/>
      <c r="BM40"/>
      <c r="BN40"/>
      <c r="BO40"/>
      <c r="BP40"/>
      <c r="BQ40"/>
      <c r="BR40"/>
      <c r="BS40"/>
      <c r="BU40" s="9" t="str">
        <f t="shared" si="22"/>
        <v>Master!H74</v>
      </c>
      <c r="BW40" s="9" t="s">
        <v>80</v>
      </c>
      <c r="BX40" s="9" t="s">
        <v>85</v>
      </c>
      <c r="BZ40" s="9" t="str">
        <f t="shared" si="23"/>
        <v>Master!E70</v>
      </c>
      <c r="CA40" s="9" t="str">
        <f t="shared" si="24"/>
        <v>Master!E78</v>
      </c>
      <c r="CB40" s="9" t="str">
        <f t="shared" si="25"/>
        <v>Master!H74</v>
      </c>
    </row>
    <row r="41" spans="1:80" ht="14.4">
      <c r="A41" s="1" t="s">
        <v>208</v>
      </c>
      <c r="B41" s="1">
        <v>4</v>
      </c>
      <c r="C41" s="32" t="s">
        <v>84</v>
      </c>
      <c r="D41" s="33" t="str">
        <f t="shared" ca="1" si="26"/>
        <v xml:space="preserve"> 4 Washington </v>
      </c>
      <c r="E41" s="34" t="s">
        <v>113</v>
      </c>
      <c r="F41" s="34" t="s">
        <v>93</v>
      </c>
      <c r="G41" s="34" t="s">
        <v>113</v>
      </c>
      <c r="H41" s="34" t="s">
        <v>93</v>
      </c>
      <c r="I41" s="34" t="s">
        <v>93</v>
      </c>
      <c r="J41" s="34" t="s">
        <v>113</v>
      </c>
      <c r="K41" s="34" t="s">
        <v>93</v>
      </c>
      <c r="L41" s="34" t="s">
        <v>93</v>
      </c>
      <c r="M41" s="34" t="s">
        <v>113</v>
      </c>
      <c r="N41" s="34" t="s">
        <v>93</v>
      </c>
      <c r="O41" s="34" t="s">
        <v>113</v>
      </c>
      <c r="P41" s="34" t="s">
        <v>113</v>
      </c>
      <c r="Q41" s="34" t="s">
        <v>113</v>
      </c>
      <c r="R41" s="34" t="s">
        <v>93</v>
      </c>
      <c r="S41" s="34" t="s">
        <v>113</v>
      </c>
      <c r="T41" s="34" t="s">
        <v>113</v>
      </c>
      <c r="U41" s="35"/>
      <c r="V41" s="36" t="str">
        <f t="shared" ca="1" si="1"/>
        <v xml:space="preserve"> 5 Purdue </v>
      </c>
      <c r="X41" s="37">
        <f t="shared" ca="1" si="27"/>
        <v>10.5</v>
      </c>
      <c r="Y41" s="36">
        <f t="shared" ca="1" si="28"/>
        <v>12</v>
      </c>
      <c r="Z41" s="11" t="str">
        <f t="shared" ca="1" si="30"/>
        <v xml:space="preserve"> 5 Purdue </v>
      </c>
      <c r="AA41" s="38" t="str">
        <f t="shared" ca="1" si="30"/>
        <v xml:space="preserve"> 4 Washington </v>
      </c>
      <c r="AB41" s="42" t="str">
        <f t="shared" ca="1" si="29"/>
        <v xml:space="preserve"> 5 Purdue </v>
      </c>
      <c r="AC41" s="11" t="str">
        <f t="shared" ca="1" si="3"/>
        <v xml:space="preserve"> 4 Washington </v>
      </c>
      <c r="AD41" s="38">
        <f t="shared" ca="1" si="31"/>
        <v>13</v>
      </c>
      <c r="AE41" s="36">
        <f t="shared" ca="1" si="31"/>
        <v>12</v>
      </c>
      <c r="AF41" s="11">
        <v>1.5</v>
      </c>
      <c r="AG41" s="1">
        <v>22.5</v>
      </c>
      <c r="AH41" s="40"/>
      <c r="AI41" s="11">
        <f t="shared" ca="1" si="32"/>
        <v>10.5</v>
      </c>
      <c r="AJ41" s="11">
        <f t="shared" ca="1" si="33"/>
        <v>0</v>
      </c>
      <c r="AK41" s="11">
        <f t="shared" ca="1" si="34"/>
        <v>10.5</v>
      </c>
      <c r="AL41" s="11">
        <f t="shared" ca="1" si="35"/>
        <v>0</v>
      </c>
      <c r="AM41" s="11">
        <f t="shared" ca="1" si="36"/>
        <v>0</v>
      </c>
      <c r="AN41" s="11">
        <f t="shared" ca="1" si="37"/>
        <v>10.5</v>
      </c>
      <c r="AO41" s="11">
        <f t="shared" ca="1" si="38"/>
        <v>0</v>
      </c>
      <c r="AP41" s="11">
        <f t="shared" ca="1" si="39"/>
        <v>0</v>
      </c>
      <c r="AQ41" s="11">
        <f t="shared" ca="1" si="40"/>
        <v>10.5</v>
      </c>
      <c r="AR41" s="11">
        <f t="shared" ca="1" si="41"/>
        <v>0</v>
      </c>
      <c r="AS41" s="11">
        <f t="shared" ca="1" si="42"/>
        <v>10.5</v>
      </c>
      <c r="AT41" s="11">
        <f t="shared" ca="1" si="43"/>
        <v>10.5</v>
      </c>
      <c r="AU41" s="11">
        <f t="shared" ca="1" si="44"/>
        <v>10.5</v>
      </c>
      <c r="AV41" s="11">
        <f t="shared" ca="1" si="45"/>
        <v>0</v>
      </c>
      <c r="AW41" s="11">
        <f t="shared" ca="1" si="46"/>
        <v>10.5</v>
      </c>
      <c r="AX41" s="11">
        <f t="shared" ca="1" si="47"/>
        <v>10.5</v>
      </c>
      <c r="AY41" s="11"/>
      <c r="AZ41" s="32">
        <f t="shared" ca="1" si="21"/>
        <v>10.5</v>
      </c>
      <c r="BA41" s="5"/>
      <c r="BB41" s="9" t="s">
        <v>209</v>
      </c>
      <c r="BC41"/>
      <c r="BD41"/>
      <c r="BE41"/>
      <c r="BF41"/>
      <c r="BG41"/>
      <c r="BH41"/>
      <c r="BI41"/>
      <c r="BJ41"/>
      <c r="BK41"/>
      <c r="BL41"/>
      <c r="BM41"/>
      <c r="BN41"/>
      <c r="BO41"/>
      <c r="BP41"/>
      <c r="BQ41"/>
      <c r="BR41"/>
      <c r="BS41"/>
      <c r="BU41" s="9" t="str">
        <f t="shared" si="22"/>
        <v>Master!H90</v>
      </c>
      <c r="BW41" s="9" t="s">
        <v>90</v>
      </c>
      <c r="BX41" s="9" t="s">
        <v>95</v>
      </c>
      <c r="BZ41" s="9" t="str">
        <f t="shared" si="23"/>
        <v>Master!E86</v>
      </c>
      <c r="CA41" s="9" t="str">
        <f t="shared" si="24"/>
        <v>Master!E94</v>
      </c>
      <c r="CB41" s="9" t="str">
        <f t="shared" si="25"/>
        <v>Master!H90</v>
      </c>
    </row>
    <row r="42" spans="1:80" ht="14.4">
      <c r="A42" s="1" t="s">
        <v>210</v>
      </c>
      <c r="B42" s="1">
        <v>4</v>
      </c>
      <c r="C42" s="32" t="s">
        <v>89</v>
      </c>
      <c r="D42" s="33" t="str">
        <f t="shared" ca="1" si="26"/>
        <v xml:space="preserve"> 2 Memphis </v>
      </c>
      <c r="E42" s="34" t="s">
        <v>49</v>
      </c>
      <c r="F42" s="34" t="s">
        <v>49</v>
      </c>
      <c r="G42" s="34" t="s">
        <v>49</v>
      </c>
      <c r="H42" s="34" t="s">
        <v>148</v>
      </c>
      <c r="I42" s="34" t="s">
        <v>49</v>
      </c>
      <c r="J42" s="34" t="s">
        <v>49</v>
      </c>
      <c r="K42" s="34" t="s">
        <v>148</v>
      </c>
      <c r="L42" s="34" t="s">
        <v>49</v>
      </c>
      <c r="M42" s="34" t="s">
        <v>49</v>
      </c>
      <c r="N42" s="34" t="s">
        <v>49</v>
      </c>
      <c r="O42" s="34" t="s">
        <v>49</v>
      </c>
      <c r="P42" s="34" t="s">
        <v>49</v>
      </c>
      <c r="Q42" s="34" t="s">
        <v>49</v>
      </c>
      <c r="R42" s="34" t="s">
        <v>49</v>
      </c>
      <c r="S42" s="34" t="s">
        <v>49</v>
      </c>
      <c r="T42" s="34" t="s">
        <v>49</v>
      </c>
      <c r="U42" s="35"/>
      <c r="V42" s="36" t="str">
        <f t="shared" ca="1" si="1"/>
        <v xml:space="preserve"> 2 Memphis </v>
      </c>
      <c r="X42" s="37">
        <f t="shared" ca="1" si="27"/>
        <v>3</v>
      </c>
      <c r="Y42" s="36">
        <f t="shared" ca="1" si="28"/>
        <v>22.5</v>
      </c>
      <c r="Z42" s="11" t="str">
        <f t="shared" ca="1" si="30"/>
        <v xml:space="preserve"> 2 Memphis </v>
      </c>
      <c r="AA42" s="38" t="str">
        <f t="shared" ca="1" si="30"/>
        <v xml:space="preserve"> 10 Maryland</v>
      </c>
      <c r="AB42" s="42" t="str">
        <f t="shared" ca="1" si="29"/>
        <v xml:space="preserve"> 2 Memphis </v>
      </c>
      <c r="AC42" s="11" t="str">
        <f t="shared" ca="1" si="3"/>
        <v xml:space="preserve"> 10 Maryland</v>
      </c>
      <c r="AD42" s="38">
        <f t="shared" ca="1" si="31"/>
        <v>10</v>
      </c>
      <c r="AE42" s="36">
        <f t="shared" ca="1" si="31"/>
        <v>1</v>
      </c>
      <c r="AF42" s="11">
        <v>1.5</v>
      </c>
      <c r="AG42" s="1">
        <v>22.5</v>
      </c>
      <c r="AH42" s="40"/>
      <c r="AI42" s="11">
        <f t="shared" ca="1" si="32"/>
        <v>3</v>
      </c>
      <c r="AJ42" s="11">
        <f t="shared" ca="1" si="33"/>
        <v>3</v>
      </c>
      <c r="AK42" s="11">
        <f t="shared" ca="1" si="34"/>
        <v>3</v>
      </c>
      <c r="AL42" s="11">
        <f t="shared" ca="1" si="35"/>
        <v>0</v>
      </c>
      <c r="AM42" s="11">
        <f t="shared" ca="1" si="36"/>
        <v>3</v>
      </c>
      <c r="AN42" s="11">
        <f t="shared" ca="1" si="37"/>
        <v>3</v>
      </c>
      <c r="AO42" s="11">
        <f t="shared" ca="1" si="38"/>
        <v>0</v>
      </c>
      <c r="AP42" s="11">
        <f t="shared" ca="1" si="39"/>
        <v>3</v>
      </c>
      <c r="AQ42" s="11">
        <f t="shared" ca="1" si="40"/>
        <v>3</v>
      </c>
      <c r="AR42" s="11">
        <f t="shared" ca="1" si="41"/>
        <v>3</v>
      </c>
      <c r="AS42" s="11">
        <f t="shared" ca="1" si="42"/>
        <v>3</v>
      </c>
      <c r="AT42" s="11">
        <f t="shared" ca="1" si="43"/>
        <v>3</v>
      </c>
      <c r="AU42" s="11">
        <f t="shared" ca="1" si="44"/>
        <v>3</v>
      </c>
      <c r="AV42" s="11">
        <f t="shared" ca="1" si="45"/>
        <v>3</v>
      </c>
      <c r="AW42" s="11">
        <f t="shared" ca="1" si="46"/>
        <v>3</v>
      </c>
      <c r="AX42" s="11">
        <f t="shared" ca="1" si="47"/>
        <v>3</v>
      </c>
      <c r="AY42" s="11"/>
      <c r="AZ42" s="32">
        <f t="shared" ca="1" si="21"/>
        <v>3</v>
      </c>
      <c r="BA42" s="5"/>
      <c r="BB42" s="9" t="s">
        <v>211</v>
      </c>
      <c r="BC42"/>
      <c r="BD42"/>
      <c r="BE42"/>
      <c r="BF42"/>
      <c r="BG42"/>
      <c r="BH42"/>
      <c r="BI42"/>
      <c r="BJ42"/>
      <c r="BK42"/>
      <c r="BL42"/>
      <c r="BM42"/>
      <c r="BN42"/>
      <c r="BO42"/>
      <c r="BP42"/>
      <c r="BQ42"/>
      <c r="BR42"/>
      <c r="BS42"/>
      <c r="BU42" s="9" t="str">
        <f t="shared" si="22"/>
        <v>Master!H106</v>
      </c>
      <c r="BW42" s="9" t="s">
        <v>100</v>
      </c>
      <c r="BX42" s="9" t="s">
        <v>105</v>
      </c>
      <c r="BZ42" s="9" t="str">
        <f t="shared" si="23"/>
        <v>Master!E102</v>
      </c>
      <c r="CA42" s="9" t="str">
        <f t="shared" si="24"/>
        <v>Master!E110</v>
      </c>
      <c r="CB42" s="9" t="str">
        <f t="shared" si="25"/>
        <v>Master!H106</v>
      </c>
    </row>
    <row r="43" spans="1:80" ht="14.4">
      <c r="A43" s="1" t="s">
        <v>212</v>
      </c>
      <c r="B43" s="1">
        <v>4</v>
      </c>
      <c r="C43" s="32" t="s">
        <v>94</v>
      </c>
      <c r="D43" s="33" t="str">
        <f t="shared" ca="1" si="26"/>
        <v xml:space="preserve"> 3 Missouri </v>
      </c>
      <c r="E43" s="34" t="s">
        <v>68</v>
      </c>
      <c r="F43" s="34" t="s">
        <v>68</v>
      </c>
      <c r="G43" s="34" t="s">
        <v>68</v>
      </c>
      <c r="H43" s="34" t="s">
        <v>68</v>
      </c>
      <c r="I43" s="34" t="s">
        <v>68</v>
      </c>
      <c r="J43" s="34" t="s">
        <v>68</v>
      </c>
      <c r="K43" s="34" t="s">
        <v>128</v>
      </c>
      <c r="L43" s="34" t="s">
        <v>68</v>
      </c>
      <c r="M43" s="34" t="s">
        <v>128</v>
      </c>
      <c r="N43" s="34" t="s">
        <v>68</v>
      </c>
      <c r="O43" s="34" t="s">
        <v>128</v>
      </c>
      <c r="P43" s="34" t="s">
        <v>212</v>
      </c>
      <c r="Q43" s="34" t="s">
        <v>68</v>
      </c>
      <c r="R43" s="34" t="s">
        <v>68</v>
      </c>
      <c r="S43" s="34" t="s">
        <v>212</v>
      </c>
      <c r="T43" s="34" t="s">
        <v>68</v>
      </c>
      <c r="U43" s="35"/>
      <c r="V43" s="36" t="str">
        <f t="shared" ca="1" si="1"/>
        <v xml:space="preserve"> 3 Missouri </v>
      </c>
      <c r="X43" s="37">
        <f t="shared" ca="1" si="27"/>
        <v>7.5</v>
      </c>
      <c r="Y43" s="36">
        <f t="shared" ca="1" si="28"/>
        <v>18</v>
      </c>
      <c r="Z43" s="11" t="str">
        <f t="shared" ca="1" si="30"/>
        <v xml:space="preserve"> 3 Missouri </v>
      </c>
      <c r="AA43" s="38" t="str">
        <f t="shared" ca="1" si="30"/>
        <v xml:space="preserve"> 6 Marquette </v>
      </c>
      <c r="AB43" s="42" t="str">
        <f t="shared" ca="1" si="29"/>
        <v xml:space="preserve"> 3 Missouri </v>
      </c>
      <c r="AC43" s="11" t="str">
        <f t="shared" ca="1" si="3"/>
        <v xml:space="preserve"> 6 Marquette </v>
      </c>
      <c r="AD43" s="38">
        <f t="shared" ca="1" si="31"/>
        <v>11</v>
      </c>
      <c r="AE43" s="36">
        <f t="shared" ca="1" si="31"/>
        <v>14</v>
      </c>
      <c r="AF43" s="11">
        <v>1.5</v>
      </c>
      <c r="AG43" s="1">
        <v>22.5</v>
      </c>
      <c r="AH43" s="40"/>
      <c r="AI43" s="11">
        <f t="shared" ca="1" si="32"/>
        <v>7.5</v>
      </c>
      <c r="AJ43" s="11">
        <f t="shared" ca="1" si="33"/>
        <v>7.5</v>
      </c>
      <c r="AK43" s="11">
        <f t="shared" ca="1" si="34"/>
        <v>7.5</v>
      </c>
      <c r="AL43" s="11">
        <f t="shared" ca="1" si="35"/>
        <v>7.5</v>
      </c>
      <c r="AM43" s="11">
        <f t="shared" ca="1" si="36"/>
        <v>7.5</v>
      </c>
      <c r="AN43" s="11">
        <f t="shared" ca="1" si="37"/>
        <v>7.5</v>
      </c>
      <c r="AO43" s="11">
        <f t="shared" ca="1" si="38"/>
        <v>0</v>
      </c>
      <c r="AP43" s="11">
        <f t="shared" ca="1" si="39"/>
        <v>7.5</v>
      </c>
      <c r="AQ43" s="11">
        <f t="shared" ca="1" si="40"/>
        <v>0</v>
      </c>
      <c r="AR43" s="11">
        <f t="shared" ca="1" si="41"/>
        <v>7.5</v>
      </c>
      <c r="AS43" s="11">
        <f t="shared" ca="1" si="42"/>
        <v>0</v>
      </c>
      <c r="AT43" s="11">
        <f t="shared" ca="1" si="43"/>
        <v>0</v>
      </c>
      <c r="AU43" s="11">
        <f t="shared" ca="1" si="44"/>
        <v>7.5</v>
      </c>
      <c r="AV43" s="11">
        <f t="shared" ca="1" si="45"/>
        <v>7.5</v>
      </c>
      <c r="AW43" s="11">
        <f t="shared" ca="1" si="46"/>
        <v>0</v>
      </c>
      <c r="AX43" s="11">
        <f t="shared" ca="1" si="47"/>
        <v>7.5</v>
      </c>
      <c r="AY43" s="11"/>
      <c r="AZ43" s="32">
        <f t="shared" ca="1" si="21"/>
        <v>7.5</v>
      </c>
      <c r="BA43" s="5"/>
      <c r="BB43" s="9" t="s">
        <v>213</v>
      </c>
      <c r="BC43"/>
      <c r="BD43"/>
      <c r="BE43"/>
      <c r="BF43"/>
      <c r="BG43"/>
      <c r="BH43"/>
      <c r="BI43"/>
      <c r="BJ43"/>
      <c r="BK43"/>
      <c r="BL43"/>
      <c r="BM43"/>
      <c r="BN43"/>
      <c r="BO43"/>
      <c r="BP43"/>
      <c r="BQ43"/>
      <c r="BR43"/>
      <c r="BS43"/>
      <c r="BU43" s="9" t="str">
        <f t="shared" si="22"/>
        <v>Master!H122</v>
      </c>
      <c r="BW43" s="9" t="s">
        <v>110</v>
      </c>
      <c r="BX43" s="9" t="s">
        <v>115</v>
      </c>
      <c r="BZ43" s="9" t="str">
        <f t="shared" si="23"/>
        <v>Master!E118</v>
      </c>
      <c r="CA43" s="9" t="str">
        <f t="shared" si="24"/>
        <v>Master!E126</v>
      </c>
      <c r="CB43" s="9" t="str">
        <f t="shared" si="25"/>
        <v>Master!H122</v>
      </c>
    </row>
    <row r="44" spans="1:80" ht="14.4">
      <c r="A44" s="1" t="s">
        <v>214</v>
      </c>
      <c r="B44" s="1">
        <v>4</v>
      </c>
      <c r="C44" s="32" t="s">
        <v>119</v>
      </c>
      <c r="D44" s="33" t="str">
        <f t="shared" ca="1" si="26"/>
        <v xml:space="preserve"> 1 Pittsburgh </v>
      </c>
      <c r="E44" s="34" t="s">
        <v>38</v>
      </c>
      <c r="F44" s="34" t="s">
        <v>38</v>
      </c>
      <c r="G44" s="34" t="s">
        <v>38</v>
      </c>
      <c r="H44" s="34" t="s">
        <v>38</v>
      </c>
      <c r="I44" s="34" t="s">
        <v>38</v>
      </c>
      <c r="J44" s="34" t="s">
        <v>38</v>
      </c>
      <c r="K44" s="34" t="s">
        <v>178</v>
      </c>
      <c r="L44" s="34" t="s">
        <v>38</v>
      </c>
      <c r="M44" s="34" t="s">
        <v>38</v>
      </c>
      <c r="N44" s="34" t="s">
        <v>38</v>
      </c>
      <c r="O44" s="34" t="s">
        <v>38</v>
      </c>
      <c r="P44" s="34" t="s">
        <v>38</v>
      </c>
      <c r="Q44" s="34" t="s">
        <v>38</v>
      </c>
      <c r="R44" s="34" t="s">
        <v>38</v>
      </c>
      <c r="S44" s="34" t="s">
        <v>38</v>
      </c>
      <c r="T44" s="34" t="s">
        <v>38</v>
      </c>
      <c r="U44" s="35"/>
      <c r="V44" s="36" t="str">
        <f t="shared" ca="1" si="1"/>
        <v xml:space="preserve"> 1 Pittsburgh </v>
      </c>
      <c r="X44" s="37">
        <f t="shared" ca="1" si="27"/>
        <v>1.5</v>
      </c>
      <c r="Y44" s="36">
        <f t="shared" ca="1" si="28"/>
        <v>21</v>
      </c>
      <c r="Z44" s="11" t="str">
        <f t="shared" ca="1" si="30"/>
        <v xml:space="preserve"> 1 Pittsburgh </v>
      </c>
      <c r="AA44" s="38" t="str">
        <f t="shared" ca="1" si="30"/>
        <v xml:space="preserve"> 8 Oklahoma State </v>
      </c>
      <c r="AB44" s="42" t="str">
        <f t="shared" ca="1" si="29"/>
        <v xml:space="preserve"> 1 Pittsburgh </v>
      </c>
      <c r="AC44" s="11" t="str">
        <f t="shared" ca="1" si="3"/>
        <v xml:space="preserve"> 8 Oklahoma State </v>
      </c>
      <c r="AD44" s="38">
        <f t="shared" ca="1" si="31"/>
        <v>1</v>
      </c>
      <c r="AE44" s="36">
        <f t="shared" ca="1" si="31"/>
        <v>16</v>
      </c>
      <c r="AF44" s="11">
        <v>1.5</v>
      </c>
      <c r="AG44" s="1">
        <v>22.5</v>
      </c>
      <c r="AH44" s="40"/>
      <c r="AI44" s="11">
        <f t="shared" ca="1" si="32"/>
        <v>1.5</v>
      </c>
      <c r="AJ44" s="11">
        <f t="shared" ca="1" si="33"/>
        <v>1.5</v>
      </c>
      <c r="AK44" s="11">
        <f t="shared" ca="1" si="34"/>
        <v>1.5</v>
      </c>
      <c r="AL44" s="11">
        <f t="shared" ca="1" si="35"/>
        <v>1.5</v>
      </c>
      <c r="AM44" s="11">
        <f t="shared" ca="1" si="36"/>
        <v>1.5</v>
      </c>
      <c r="AN44" s="11">
        <f t="shared" ca="1" si="37"/>
        <v>1.5</v>
      </c>
      <c r="AO44" s="11">
        <f t="shared" ca="1" si="38"/>
        <v>0</v>
      </c>
      <c r="AP44" s="11">
        <f t="shared" ca="1" si="39"/>
        <v>1.5</v>
      </c>
      <c r="AQ44" s="11">
        <f t="shared" ca="1" si="40"/>
        <v>1.5</v>
      </c>
      <c r="AR44" s="11">
        <f t="shared" ca="1" si="41"/>
        <v>1.5</v>
      </c>
      <c r="AS44" s="11">
        <f t="shared" ca="1" si="42"/>
        <v>1.5</v>
      </c>
      <c r="AT44" s="11">
        <f t="shared" ca="1" si="43"/>
        <v>1.5</v>
      </c>
      <c r="AU44" s="11">
        <f t="shared" ca="1" si="44"/>
        <v>1.5</v>
      </c>
      <c r="AV44" s="11">
        <f t="shared" ca="1" si="45"/>
        <v>1.5</v>
      </c>
      <c r="AW44" s="11">
        <f t="shared" ca="1" si="46"/>
        <v>1.5</v>
      </c>
      <c r="AX44" s="11">
        <f t="shared" ca="1" si="47"/>
        <v>1.5</v>
      </c>
      <c r="AY44" s="11"/>
      <c r="AZ44" s="32">
        <f t="shared" ca="1" si="21"/>
        <v>1.5</v>
      </c>
      <c r="BA44" s="5"/>
      <c r="BB44" s="9" t="s">
        <v>215</v>
      </c>
      <c r="BC44"/>
      <c r="BD44"/>
      <c r="BE44"/>
      <c r="BF44"/>
      <c r="BG44"/>
      <c r="BH44"/>
      <c r="BI44"/>
      <c r="BJ44"/>
      <c r="BK44"/>
      <c r="BL44"/>
      <c r="BM44"/>
      <c r="BN44"/>
      <c r="BO44"/>
      <c r="BP44"/>
      <c r="BQ44"/>
      <c r="BR44"/>
      <c r="BS44"/>
      <c r="BU44" s="9" t="str">
        <f t="shared" si="22"/>
        <v>Master!Z8</v>
      </c>
      <c r="BW44" s="9" t="s">
        <v>120</v>
      </c>
      <c r="BX44" s="9" t="s">
        <v>125</v>
      </c>
      <c r="BZ44" s="9" t="str">
        <f t="shared" si="23"/>
        <v>Master!AC4</v>
      </c>
      <c r="CA44" s="9" t="str">
        <f t="shared" si="24"/>
        <v>Master!AC12</v>
      </c>
      <c r="CB44" s="9" t="str">
        <f t="shared" si="25"/>
        <v>Master!Z8</v>
      </c>
    </row>
    <row r="45" spans="1:80" ht="14.4">
      <c r="A45" s="1" t="s">
        <v>216</v>
      </c>
      <c r="B45" s="1">
        <v>5</v>
      </c>
      <c r="C45" s="32" t="s">
        <v>124</v>
      </c>
      <c r="D45" s="33" t="str">
        <f t="shared" ca="1" si="26"/>
        <v xml:space="preserve"> 5 Florida State </v>
      </c>
      <c r="E45" s="34" t="s">
        <v>98</v>
      </c>
      <c r="F45" s="34" t="s">
        <v>103</v>
      </c>
      <c r="G45" s="34" t="s">
        <v>103</v>
      </c>
      <c r="H45" s="34" t="s">
        <v>98</v>
      </c>
      <c r="I45" s="34" t="s">
        <v>103</v>
      </c>
      <c r="J45" s="34" t="s">
        <v>98</v>
      </c>
      <c r="K45" s="34" t="s">
        <v>230</v>
      </c>
      <c r="L45" s="34" t="s">
        <v>103</v>
      </c>
      <c r="M45" s="34" t="s">
        <v>103</v>
      </c>
      <c r="N45" s="34" t="s">
        <v>98</v>
      </c>
      <c r="O45" s="34" t="s">
        <v>103</v>
      </c>
      <c r="P45" s="34" t="s">
        <v>103</v>
      </c>
      <c r="Q45" s="34" t="s">
        <v>103</v>
      </c>
      <c r="R45" s="34" t="s">
        <v>103</v>
      </c>
      <c r="S45" s="34" t="s">
        <v>98</v>
      </c>
      <c r="T45" s="34" t="s">
        <v>98</v>
      </c>
      <c r="U45" s="35"/>
      <c r="V45" s="36" t="str">
        <f t="shared" ca="1" si="1"/>
        <v xml:space="preserve"> 4 Xavier </v>
      </c>
      <c r="X45" s="37">
        <f t="shared" ca="1" si="27"/>
        <v>15</v>
      </c>
      <c r="Y45" s="36">
        <f t="shared" ca="1" si="28"/>
        <v>22.5</v>
      </c>
      <c r="Z45" s="11" t="str">
        <f t="shared" ca="1" si="30"/>
        <v xml:space="preserve"> 4 Xavier </v>
      </c>
      <c r="AA45" s="38" t="str">
        <f t="shared" ca="1" si="30"/>
        <v xml:space="preserve"> 12 Wisconsin</v>
      </c>
      <c r="AB45" s="42" t="str">
        <f t="shared" ca="1" si="29"/>
        <v xml:space="preserve"> 4 Xavier </v>
      </c>
      <c r="AC45" s="11" t="str">
        <f t="shared" ca="1" si="3"/>
        <v xml:space="preserve"> 12 Wisconsin</v>
      </c>
      <c r="AD45" s="38">
        <f t="shared" ca="1" si="31"/>
        <v>12</v>
      </c>
      <c r="AE45" s="36">
        <f t="shared" ca="1" si="31"/>
        <v>1</v>
      </c>
      <c r="AF45" s="11">
        <v>1.5</v>
      </c>
      <c r="AG45" s="1">
        <v>22.5</v>
      </c>
      <c r="AH45" s="40"/>
      <c r="AI45" s="11">
        <f t="shared" ca="1" si="32"/>
        <v>15</v>
      </c>
      <c r="AJ45" s="11">
        <f t="shared" ca="1" si="33"/>
        <v>0</v>
      </c>
      <c r="AK45" s="11">
        <f t="shared" ca="1" si="34"/>
        <v>0</v>
      </c>
      <c r="AL45" s="11">
        <f t="shared" ca="1" si="35"/>
        <v>15</v>
      </c>
      <c r="AM45" s="11">
        <f t="shared" ca="1" si="36"/>
        <v>0</v>
      </c>
      <c r="AN45" s="11">
        <f t="shared" ca="1" si="37"/>
        <v>15</v>
      </c>
      <c r="AO45" s="11">
        <f t="shared" ca="1" si="38"/>
        <v>0</v>
      </c>
      <c r="AP45" s="11">
        <f t="shared" ca="1" si="39"/>
        <v>0</v>
      </c>
      <c r="AQ45" s="11">
        <f t="shared" ca="1" si="40"/>
        <v>0</v>
      </c>
      <c r="AR45" s="11">
        <f t="shared" ca="1" si="41"/>
        <v>15</v>
      </c>
      <c r="AS45" s="11">
        <f t="shared" ca="1" si="42"/>
        <v>0</v>
      </c>
      <c r="AT45" s="11">
        <f t="shared" ca="1" si="43"/>
        <v>0</v>
      </c>
      <c r="AU45" s="11">
        <f t="shared" ca="1" si="44"/>
        <v>0</v>
      </c>
      <c r="AV45" s="11">
        <f t="shared" ca="1" si="45"/>
        <v>0</v>
      </c>
      <c r="AW45" s="11">
        <f t="shared" ca="1" si="46"/>
        <v>15</v>
      </c>
      <c r="AX45" s="11">
        <f t="shared" ca="1" si="47"/>
        <v>15</v>
      </c>
      <c r="AY45" s="11"/>
      <c r="AZ45" s="32">
        <f t="shared" ca="1" si="21"/>
        <v>15</v>
      </c>
      <c r="BA45" s="5"/>
      <c r="BB45" s="9" t="s">
        <v>217</v>
      </c>
      <c r="BC45"/>
      <c r="BD45"/>
      <c r="BE45"/>
      <c r="BF45"/>
      <c r="BG45"/>
      <c r="BH45"/>
      <c r="BI45"/>
      <c r="BJ45"/>
      <c r="BK45"/>
      <c r="BL45"/>
      <c r="BM45"/>
      <c r="BN45"/>
      <c r="BO45"/>
      <c r="BP45"/>
      <c r="BQ45"/>
      <c r="BR45"/>
      <c r="BS45"/>
      <c r="BU45" s="9" t="str">
        <f t="shared" si="22"/>
        <v>Master!Z24</v>
      </c>
      <c r="BW45" s="9" t="s">
        <v>130</v>
      </c>
      <c r="BX45" s="9" t="s">
        <v>135</v>
      </c>
      <c r="BZ45" s="9" t="str">
        <f t="shared" si="23"/>
        <v>Master!AC20</v>
      </c>
      <c r="CA45" s="9" t="str">
        <f t="shared" si="24"/>
        <v>Master!AC28</v>
      </c>
      <c r="CB45" s="9" t="str">
        <f t="shared" si="25"/>
        <v>Master!Z24</v>
      </c>
    </row>
    <row r="46" spans="1:80" ht="14.4">
      <c r="A46" s="1" t="s">
        <v>218</v>
      </c>
      <c r="B46" s="1">
        <v>5</v>
      </c>
      <c r="C46" s="32" t="s">
        <v>129</v>
      </c>
      <c r="D46" s="33" t="str">
        <f t="shared" ca="1" si="26"/>
        <v xml:space="preserve"> 2 Duke </v>
      </c>
      <c r="E46" s="34" t="s">
        <v>44</v>
      </c>
      <c r="F46" s="34" t="s">
        <v>44</v>
      </c>
      <c r="G46" s="34" t="s">
        <v>44</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5"/>
      <c r="V46" s="36" t="str">
        <f t="shared" ca="1" si="1"/>
        <v xml:space="preserve"> 2 Duke </v>
      </c>
      <c r="X46" s="37">
        <f t="shared" ca="1" si="27"/>
        <v>0</v>
      </c>
      <c r="Y46" s="36">
        <f t="shared" ca="1" si="28"/>
        <v>22.5</v>
      </c>
      <c r="Z46" s="11" t="str">
        <f t="shared" ca="1" si="30"/>
        <v xml:space="preserve"> 2 Duke </v>
      </c>
      <c r="AA46" s="38" t="str">
        <f t="shared" ca="1" si="30"/>
        <v xml:space="preserve"> 7 Texas </v>
      </c>
      <c r="AB46" s="42" t="str">
        <f t="shared" ca="1" si="29"/>
        <v xml:space="preserve"> 2 Duke </v>
      </c>
      <c r="AC46" s="11" t="str">
        <f t="shared" ca="1" si="3"/>
        <v xml:space="preserve"> 7 Texas </v>
      </c>
      <c r="AD46" s="38">
        <f t="shared" ca="1" si="31"/>
        <v>10</v>
      </c>
      <c r="AE46" s="36">
        <f t="shared" ca="1" si="31"/>
        <v>15</v>
      </c>
      <c r="AF46" s="11">
        <v>1.5</v>
      </c>
      <c r="AG46" s="1">
        <v>22.5</v>
      </c>
      <c r="AH46" s="40"/>
      <c r="AI46" s="11">
        <f t="shared" ca="1" si="32"/>
        <v>0</v>
      </c>
      <c r="AJ46" s="11">
        <f t="shared" ca="1" si="33"/>
        <v>0</v>
      </c>
      <c r="AK46" s="11">
        <f t="shared" ca="1" si="34"/>
        <v>0</v>
      </c>
      <c r="AL46" s="11">
        <f t="shared" ca="1" si="35"/>
        <v>0</v>
      </c>
      <c r="AM46" s="11">
        <f t="shared" ca="1" si="36"/>
        <v>0</v>
      </c>
      <c r="AN46" s="11">
        <f t="shared" ca="1" si="37"/>
        <v>0</v>
      </c>
      <c r="AO46" s="11">
        <f t="shared" ca="1" si="38"/>
        <v>0</v>
      </c>
      <c r="AP46" s="11">
        <f t="shared" ca="1" si="39"/>
        <v>0</v>
      </c>
      <c r="AQ46" s="11">
        <f t="shared" ca="1" si="40"/>
        <v>0</v>
      </c>
      <c r="AR46" s="11">
        <f t="shared" ca="1" si="41"/>
        <v>0</v>
      </c>
      <c r="AS46" s="11">
        <f t="shared" ca="1" si="42"/>
        <v>0</v>
      </c>
      <c r="AT46" s="11">
        <f t="shared" ca="1" si="43"/>
        <v>0</v>
      </c>
      <c r="AU46" s="11">
        <f t="shared" ca="1" si="44"/>
        <v>0</v>
      </c>
      <c r="AV46" s="11">
        <f t="shared" ca="1" si="45"/>
        <v>0</v>
      </c>
      <c r="AW46" s="11">
        <f t="shared" ca="1" si="46"/>
        <v>0</v>
      </c>
      <c r="AX46" s="11">
        <f t="shared" ca="1" si="47"/>
        <v>0</v>
      </c>
      <c r="AY46" s="11"/>
      <c r="AZ46" s="32">
        <f t="shared" ca="1" si="21"/>
        <v>0</v>
      </c>
      <c r="BA46" s="5"/>
      <c r="BB46" s="9" t="s">
        <v>219</v>
      </c>
      <c r="BC46"/>
      <c r="BD46"/>
      <c r="BE46"/>
      <c r="BF46"/>
      <c r="BG46"/>
      <c r="BH46"/>
      <c r="BI46"/>
      <c r="BJ46"/>
      <c r="BK46"/>
      <c r="BL46"/>
      <c r="BM46"/>
      <c r="BN46"/>
      <c r="BO46"/>
      <c r="BP46"/>
      <c r="BQ46"/>
      <c r="BR46"/>
      <c r="BS46"/>
      <c r="BU46" s="9" t="str">
        <f t="shared" si="22"/>
        <v>Master!Z40</v>
      </c>
      <c r="BW46" s="9" t="s">
        <v>140</v>
      </c>
      <c r="BX46" s="9" t="s">
        <v>145</v>
      </c>
      <c r="BZ46" s="9" t="str">
        <f t="shared" si="23"/>
        <v>Master!AC36</v>
      </c>
      <c r="CA46" s="9" t="str">
        <f t="shared" si="24"/>
        <v>Master!AC44</v>
      </c>
      <c r="CB46" s="9" t="str">
        <f t="shared" si="25"/>
        <v>Master!Z40</v>
      </c>
    </row>
    <row r="47" spans="1:80" ht="14.4">
      <c r="A47" s="1" t="s">
        <v>220</v>
      </c>
      <c r="B47" s="1">
        <v>5</v>
      </c>
      <c r="C47" s="32" t="s">
        <v>134</v>
      </c>
      <c r="D47" s="33" t="str">
        <f t="shared" ca="1" si="26"/>
        <v xml:space="preserve"> 3 Villanova </v>
      </c>
      <c r="E47" s="34" t="s">
        <v>78</v>
      </c>
      <c r="F47" s="34" t="s">
        <v>78</v>
      </c>
      <c r="G47" s="34" t="s">
        <v>133</v>
      </c>
      <c r="H47" s="34" t="s">
        <v>133</v>
      </c>
      <c r="I47" s="34" t="s">
        <v>78</v>
      </c>
      <c r="J47" s="34" t="s">
        <v>133</v>
      </c>
      <c r="K47" s="34" t="s">
        <v>133</v>
      </c>
      <c r="L47" s="34" t="s">
        <v>78</v>
      </c>
      <c r="M47" s="34" t="s">
        <v>78</v>
      </c>
      <c r="N47" s="34" t="s">
        <v>78</v>
      </c>
      <c r="O47" s="34" t="s">
        <v>133</v>
      </c>
      <c r="P47" s="34" t="s">
        <v>78</v>
      </c>
      <c r="Q47" s="34" t="s">
        <v>78</v>
      </c>
      <c r="R47" s="34" t="s">
        <v>78</v>
      </c>
      <c r="S47" s="34" t="s">
        <v>78</v>
      </c>
      <c r="T47" s="34" t="s">
        <v>78</v>
      </c>
      <c r="U47" s="35"/>
      <c r="V47" s="36" t="str">
        <f t="shared" ca="1" si="1"/>
        <v xml:space="preserve"> 3 Villanova </v>
      </c>
      <c r="X47" s="37">
        <f t="shared" ca="1" si="27"/>
        <v>7.5</v>
      </c>
      <c r="Y47" s="36">
        <f t="shared" ca="1" si="28"/>
        <v>15</v>
      </c>
      <c r="Z47" s="11" t="str">
        <f t="shared" ca="1" si="30"/>
        <v xml:space="preserve"> 3 Villanova </v>
      </c>
      <c r="AA47" s="38" t="str">
        <f t="shared" ca="1" si="30"/>
        <v xml:space="preserve"> 6 UCLA </v>
      </c>
      <c r="AB47" s="42" t="str">
        <f t="shared" ca="1" si="29"/>
        <v xml:space="preserve"> 3 Villanova </v>
      </c>
      <c r="AC47" s="11" t="str">
        <f t="shared" ca="1" si="3"/>
        <v xml:space="preserve"> 6 UCLA </v>
      </c>
      <c r="AD47" s="38">
        <f t="shared" ca="1" si="31"/>
        <v>11</v>
      </c>
      <c r="AE47" s="36">
        <f t="shared" ca="1" si="31"/>
        <v>14</v>
      </c>
      <c r="AF47" s="11">
        <v>1.5</v>
      </c>
      <c r="AG47" s="1">
        <v>22.5</v>
      </c>
      <c r="AH47" s="40"/>
      <c r="AI47" s="11">
        <f t="shared" ca="1" si="32"/>
        <v>7.5</v>
      </c>
      <c r="AJ47" s="11">
        <f t="shared" ca="1" si="33"/>
        <v>7.5</v>
      </c>
      <c r="AK47" s="11">
        <f t="shared" ca="1" si="34"/>
        <v>0</v>
      </c>
      <c r="AL47" s="11">
        <f t="shared" ca="1" si="35"/>
        <v>0</v>
      </c>
      <c r="AM47" s="11">
        <f t="shared" ca="1" si="36"/>
        <v>7.5</v>
      </c>
      <c r="AN47" s="11">
        <f t="shared" ca="1" si="37"/>
        <v>0</v>
      </c>
      <c r="AO47" s="11">
        <f t="shared" ca="1" si="38"/>
        <v>0</v>
      </c>
      <c r="AP47" s="11">
        <f t="shared" ca="1" si="39"/>
        <v>7.5</v>
      </c>
      <c r="AQ47" s="11">
        <f t="shared" ca="1" si="40"/>
        <v>7.5</v>
      </c>
      <c r="AR47" s="11">
        <f t="shared" ca="1" si="41"/>
        <v>7.5</v>
      </c>
      <c r="AS47" s="11">
        <f t="shared" ca="1" si="42"/>
        <v>0</v>
      </c>
      <c r="AT47" s="11">
        <f t="shared" ca="1" si="43"/>
        <v>7.5</v>
      </c>
      <c r="AU47" s="11">
        <f t="shared" ca="1" si="44"/>
        <v>7.5</v>
      </c>
      <c r="AV47" s="11">
        <f t="shared" ca="1" si="45"/>
        <v>7.5</v>
      </c>
      <c r="AW47" s="11">
        <f t="shared" ca="1" si="46"/>
        <v>7.5</v>
      </c>
      <c r="AX47" s="11">
        <f t="shared" ca="1" si="47"/>
        <v>7.5</v>
      </c>
      <c r="AY47" s="11"/>
      <c r="AZ47" s="32">
        <f t="shared" ca="1" si="21"/>
        <v>7.5</v>
      </c>
      <c r="BA47" s="5"/>
      <c r="BB47" s="9" t="s">
        <v>221</v>
      </c>
      <c r="BC47"/>
      <c r="BD47"/>
      <c r="BE47"/>
      <c r="BF47"/>
      <c r="BG47"/>
      <c r="BH47"/>
      <c r="BI47"/>
      <c r="BJ47"/>
      <c r="BK47"/>
      <c r="BL47"/>
      <c r="BM47"/>
      <c r="BN47"/>
      <c r="BO47"/>
      <c r="BP47"/>
      <c r="BQ47"/>
      <c r="BR47"/>
      <c r="BS47"/>
      <c r="BU47" s="9" t="str">
        <f t="shared" si="22"/>
        <v>Master!Z56</v>
      </c>
      <c r="BW47" s="9" t="s">
        <v>150</v>
      </c>
      <c r="BX47" s="9" t="s">
        <v>155</v>
      </c>
      <c r="BZ47" s="9" t="str">
        <f t="shared" si="23"/>
        <v>Master!AC52</v>
      </c>
      <c r="CA47" s="9" t="str">
        <f t="shared" si="24"/>
        <v>Master!AC60</v>
      </c>
      <c r="CB47" s="9" t="str">
        <f t="shared" si="25"/>
        <v>Master!Z56</v>
      </c>
    </row>
    <row r="48" spans="1:80" ht="14.4">
      <c r="A48" s="1" t="s">
        <v>222</v>
      </c>
      <c r="B48" s="1">
        <v>5</v>
      </c>
      <c r="C48" s="32" t="s">
        <v>159</v>
      </c>
      <c r="D48" s="33" t="str">
        <f t="shared" ca="1" si="26"/>
        <v xml:space="preserve"> 1 North Carolina </v>
      </c>
      <c r="E48" s="34" t="s">
        <v>22</v>
      </c>
      <c r="F48" s="34" t="s">
        <v>22</v>
      </c>
      <c r="G48" s="34" t="s">
        <v>22</v>
      </c>
      <c r="H48" s="34" t="s">
        <v>22</v>
      </c>
      <c r="I48" s="34" t="s">
        <v>22</v>
      </c>
      <c r="J48" s="34" t="s">
        <v>22</v>
      </c>
      <c r="K48" s="34" t="s">
        <v>183</v>
      </c>
      <c r="L48" s="34" t="s">
        <v>22</v>
      </c>
      <c r="M48" s="34" t="s">
        <v>22</v>
      </c>
      <c r="N48" s="34" t="s">
        <v>22</v>
      </c>
      <c r="O48" s="34" t="s">
        <v>22</v>
      </c>
      <c r="P48" s="34" t="s">
        <v>22</v>
      </c>
      <c r="Q48" s="34" t="s">
        <v>22</v>
      </c>
      <c r="R48" s="34" t="s">
        <v>22</v>
      </c>
      <c r="S48" s="34" t="s">
        <v>22</v>
      </c>
      <c r="T48" s="34" t="s">
        <v>22</v>
      </c>
      <c r="U48" s="35"/>
      <c r="V48" s="36" t="str">
        <f t="shared" ca="1" si="1"/>
        <v xml:space="preserve"> 1 North Carolina </v>
      </c>
      <c r="X48" s="37">
        <f t="shared" ca="1" si="27"/>
        <v>1.5</v>
      </c>
      <c r="Y48" s="36">
        <f t="shared" ca="1" si="28"/>
        <v>22.5</v>
      </c>
      <c r="Z48" s="11" t="str">
        <f t="shared" ca="1" si="30"/>
        <v xml:space="preserve"> 1 North Carolina </v>
      </c>
      <c r="AA48" s="38" t="str">
        <f t="shared" ca="1" si="30"/>
        <v xml:space="preserve"> 8 LSU </v>
      </c>
      <c r="AB48" s="42" t="str">
        <f t="shared" ca="1" si="29"/>
        <v xml:space="preserve"> 1 North Carolina </v>
      </c>
      <c r="AC48" s="11" t="str">
        <f t="shared" ca="1" si="3"/>
        <v xml:space="preserve"> 8 LSU </v>
      </c>
      <c r="AD48" s="38">
        <f t="shared" ca="1" si="31"/>
        <v>1</v>
      </c>
      <c r="AE48" s="36">
        <f t="shared" ca="1" si="31"/>
        <v>16</v>
      </c>
      <c r="AF48" s="11">
        <v>1.5</v>
      </c>
      <c r="AG48" s="1">
        <v>22.5</v>
      </c>
      <c r="AH48" s="40"/>
      <c r="AI48" s="11">
        <f t="shared" ca="1" si="32"/>
        <v>1.5</v>
      </c>
      <c r="AJ48" s="11">
        <f t="shared" ca="1" si="33"/>
        <v>1.5</v>
      </c>
      <c r="AK48" s="11">
        <f t="shared" ca="1" si="34"/>
        <v>1.5</v>
      </c>
      <c r="AL48" s="11">
        <f t="shared" ca="1" si="35"/>
        <v>1.5</v>
      </c>
      <c r="AM48" s="11">
        <f t="shared" ca="1" si="36"/>
        <v>1.5</v>
      </c>
      <c r="AN48" s="11">
        <f t="shared" ca="1" si="37"/>
        <v>1.5</v>
      </c>
      <c r="AO48" s="11">
        <f t="shared" ca="1" si="38"/>
        <v>0</v>
      </c>
      <c r="AP48" s="11">
        <f t="shared" ca="1" si="39"/>
        <v>1.5</v>
      </c>
      <c r="AQ48" s="11">
        <f t="shared" ca="1" si="40"/>
        <v>1.5</v>
      </c>
      <c r="AR48" s="11">
        <f t="shared" ca="1" si="41"/>
        <v>1.5</v>
      </c>
      <c r="AS48" s="11">
        <f t="shared" ca="1" si="42"/>
        <v>1.5</v>
      </c>
      <c r="AT48" s="11">
        <f t="shared" ca="1" si="43"/>
        <v>1.5</v>
      </c>
      <c r="AU48" s="11">
        <f t="shared" ca="1" si="44"/>
        <v>1.5</v>
      </c>
      <c r="AV48" s="11">
        <f t="shared" ca="1" si="45"/>
        <v>1.5</v>
      </c>
      <c r="AW48" s="11">
        <f t="shared" ca="1" si="46"/>
        <v>1.5</v>
      </c>
      <c r="AX48" s="11">
        <f t="shared" ca="1" si="47"/>
        <v>1.5</v>
      </c>
      <c r="AY48" s="11"/>
      <c r="AZ48" s="32">
        <f t="shared" ca="1" si="21"/>
        <v>1.5</v>
      </c>
      <c r="BA48" s="5"/>
      <c r="BB48" s="9" t="s">
        <v>223</v>
      </c>
      <c r="BC48"/>
      <c r="BD48"/>
      <c r="BE48"/>
      <c r="BF48"/>
      <c r="BG48"/>
      <c r="BH48"/>
      <c r="BI48"/>
      <c r="BJ48"/>
      <c r="BK48"/>
      <c r="BL48"/>
      <c r="BM48"/>
      <c r="BN48"/>
      <c r="BO48"/>
      <c r="BP48"/>
      <c r="BQ48"/>
      <c r="BR48"/>
      <c r="BS48"/>
      <c r="BU48" s="9" t="str">
        <f t="shared" si="22"/>
        <v>Master!Z74</v>
      </c>
      <c r="BW48" s="9" t="s">
        <v>160</v>
      </c>
      <c r="BX48" s="9" t="s">
        <v>165</v>
      </c>
      <c r="BZ48" s="9" t="str">
        <f t="shared" si="23"/>
        <v>Master!AC70</v>
      </c>
      <c r="CA48" s="9" t="str">
        <f t="shared" si="24"/>
        <v>Master!AC78</v>
      </c>
      <c r="CB48" s="9" t="str">
        <f t="shared" si="25"/>
        <v>Master!Z74</v>
      </c>
    </row>
    <row r="49" spans="1:80" ht="14.4">
      <c r="A49" s="1" t="s">
        <v>224</v>
      </c>
      <c r="B49" s="1">
        <v>6</v>
      </c>
      <c r="C49" s="32" t="s">
        <v>164</v>
      </c>
      <c r="D49" s="33" t="str">
        <f t="shared" ca="1" si="26"/>
        <v xml:space="preserve"> 4 Gonzaga </v>
      </c>
      <c r="E49" s="34" t="s">
        <v>83</v>
      </c>
      <c r="F49" s="34" t="s">
        <v>83</v>
      </c>
      <c r="G49" s="34" t="s">
        <v>108</v>
      </c>
      <c r="H49" s="34" t="s">
        <v>83</v>
      </c>
      <c r="I49" s="34" t="s">
        <v>83</v>
      </c>
      <c r="J49" s="34" t="s">
        <v>108</v>
      </c>
      <c r="K49" s="34" t="s">
        <v>108</v>
      </c>
      <c r="L49" s="34" t="s">
        <v>108</v>
      </c>
      <c r="M49" s="34" t="s">
        <v>83</v>
      </c>
      <c r="N49" s="34" t="s">
        <v>83</v>
      </c>
      <c r="O49" s="34" t="s">
        <v>83</v>
      </c>
      <c r="P49" s="34" t="s">
        <v>83</v>
      </c>
      <c r="Q49" s="34" t="s">
        <v>108</v>
      </c>
      <c r="R49" s="34" t="s">
        <v>83</v>
      </c>
      <c r="S49" s="34" t="s">
        <v>83</v>
      </c>
      <c r="T49" s="34" t="s">
        <v>83</v>
      </c>
      <c r="U49" s="35"/>
      <c r="V49" s="36" t="str">
        <f t="shared" ca="1" si="1"/>
        <v xml:space="preserve"> 4 Gonzaga </v>
      </c>
      <c r="X49" s="37">
        <f t="shared" ca="1" si="27"/>
        <v>7.5</v>
      </c>
      <c r="Y49" s="36">
        <f t="shared" ca="1" si="28"/>
        <v>22.5</v>
      </c>
      <c r="Z49" s="11" t="str">
        <f t="shared" ca="1" si="30"/>
        <v xml:space="preserve"> 4 Gonzaga </v>
      </c>
      <c r="AA49" s="38" t="str">
        <f t="shared" ca="1" si="30"/>
        <v xml:space="preserve"> 12 Western Kentucky</v>
      </c>
      <c r="AB49" s="42" t="str">
        <f t="shared" ca="1" si="29"/>
        <v xml:space="preserve"> 4 Gonzaga </v>
      </c>
      <c r="AC49" s="11" t="str">
        <f t="shared" ca="1" si="3"/>
        <v xml:space="preserve"> 12 Western Kentucky</v>
      </c>
      <c r="AD49" s="38">
        <f t="shared" ca="1" si="31"/>
        <v>12</v>
      </c>
      <c r="AE49" s="36">
        <f t="shared" ca="1" si="31"/>
        <v>1</v>
      </c>
      <c r="AF49" s="11">
        <v>1.5</v>
      </c>
      <c r="AG49" s="1">
        <v>22.5</v>
      </c>
      <c r="AH49" s="40"/>
      <c r="AI49" s="11">
        <f t="shared" ca="1" si="32"/>
        <v>7.5</v>
      </c>
      <c r="AJ49" s="11">
        <f t="shared" ca="1" si="33"/>
        <v>7.5</v>
      </c>
      <c r="AK49" s="11">
        <f t="shared" ca="1" si="34"/>
        <v>0</v>
      </c>
      <c r="AL49" s="11">
        <f t="shared" ca="1" si="35"/>
        <v>7.5</v>
      </c>
      <c r="AM49" s="11">
        <f t="shared" ca="1" si="36"/>
        <v>7.5</v>
      </c>
      <c r="AN49" s="11">
        <f t="shared" ca="1" si="37"/>
        <v>0</v>
      </c>
      <c r="AO49" s="11">
        <f t="shared" ca="1" si="38"/>
        <v>0</v>
      </c>
      <c r="AP49" s="11">
        <f t="shared" ca="1" si="39"/>
        <v>0</v>
      </c>
      <c r="AQ49" s="11">
        <f t="shared" ca="1" si="40"/>
        <v>7.5</v>
      </c>
      <c r="AR49" s="11">
        <f t="shared" ca="1" si="41"/>
        <v>7.5</v>
      </c>
      <c r="AS49" s="11">
        <f t="shared" ca="1" si="42"/>
        <v>7.5</v>
      </c>
      <c r="AT49" s="11">
        <f t="shared" ca="1" si="43"/>
        <v>7.5</v>
      </c>
      <c r="AU49" s="11">
        <f t="shared" ca="1" si="44"/>
        <v>0</v>
      </c>
      <c r="AV49" s="11">
        <f t="shared" ca="1" si="45"/>
        <v>7.5</v>
      </c>
      <c r="AW49" s="11">
        <f t="shared" ca="1" si="46"/>
        <v>7.5</v>
      </c>
      <c r="AX49" s="11">
        <f t="shared" ca="1" si="47"/>
        <v>7.5</v>
      </c>
      <c r="AY49" s="11"/>
      <c r="AZ49" s="32">
        <f t="shared" ca="1" si="21"/>
        <v>7.5</v>
      </c>
      <c r="BA49" s="5"/>
      <c r="BB49" s="9" t="s">
        <v>225</v>
      </c>
      <c r="BC49"/>
      <c r="BD49"/>
      <c r="BE49"/>
      <c r="BF49"/>
      <c r="BG49"/>
      <c r="BH49"/>
      <c r="BI49"/>
      <c r="BJ49"/>
      <c r="BK49"/>
      <c r="BL49"/>
      <c r="BM49"/>
      <c r="BN49"/>
      <c r="BO49"/>
      <c r="BP49"/>
      <c r="BQ49"/>
      <c r="BR49"/>
      <c r="BS49"/>
      <c r="BU49" s="9" t="str">
        <f t="shared" si="22"/>
        <v>Master!Z90</v>
      </c>
      <c r="BW49" s="9" t="s">
        <v>170</v>
      </c>
      <c r="BX49" s="9" t="s">
        <v>175</v>
      </c>
      <c r="BZ49" s="9" t="str">
        <f t="shared" si="23"/>
        <v>Master!AC86</v>
      </c>
      <c r="CA49" s="9" t="str">
        <f t="shared" si="24"/>
        <v>Master!AC94</v>
      </c>
      <c r="CB49" s="9" t="str">
        <f t="shared" si="25"/>
        <v>Master!Z90</v>
      </c>
    </row>
    <row r="50" spans="1:80" ht="14.4">
      <c r="A50" s="1" t="s">
        <v>226</v>
      </c>
      <c r="B50" s="1">
        <v>6</v>
      </c>
      <c r="C50" s="32" t="s">
        <v>169</v>
      </c>
      <c r="D50" s="33" t="str">
        <f t="shared" ca="1" si="26"/>
        <v xml:space="preserve"> 2 Oklahoma </v>
      </c>
      <c r="E50" s="34" t="s">
        <v>58</v>
      </c>
      <c r="F50" s="34" t="s">
        <v>58</v>
      </c>
      <c r="G50" s="34" t="s">
        <v>58</v>
      </c>
      <c r="H50" s="34" t="s">
        <v>58</v>
      </c>
      <c r="I50" s="34" t="s">
        <v>58</v>
      </c>
      <c r="J50" s="34" t="s">
        <v>58</v>
      </c>
      <c r="K50" s="34" t="s">
        <v>202</v>
      </c>
      <c r="L50" s="34" t="s">
        <v>58</v>
      </c>
      <c r="M50" s="34" t="s">
        <v>58</v>
      </c>
      <c r="N50" s="34" t="s">
        <v>58</v>
      </c>
      <c r="O50" s="34" t="s">
        <v>58</v>
      </c>
      <c r="P50" s="34" t="s">
        <v>153</v>
      </c>
      <c r="Q50" s="34" t="s">
        <v>58</v>
      </c>
      <c r="R50" s="34" t="s">
        <v>58</v>
      </c>
      <c r="S50" s="34" t="s">
        <v>58</v>
      </c>
      <c r="T50" s="34" t="s">
        <v>58</v>
      </c>
      <c r="U50" s="35"/>
      <c r="V50" s="36" t="str">
        <f t="shared" ca="1" si="1"/>
        <v xml:space="preserve"> 2 Oklahoma </v>
      </c>
      <c r="X50" s="37">
        <f t="shared" ca="1" si="27"/>
        <v>3</v>
      </c>
      <c r="Y50" s="36">
        <f t="shared" ca="1" si="28"/>
        <v>21</v>
      </c>
      <c r="Z50" s="11" t="str">
        <f t="shared" ca="1" si="30"/>
        <v xml:space="preserve"> 2 Oklahoma </v>
      </c>
      <c r="AA50" s="38" t="str">
        <f t="shared" ca="1" si="30"/>
        <v xml:space="preserve"> 10 Michigan</v>
      </c>
      <c r="AB50" s="42" t="str">
        <f t="shared" ca="1" si="29"/>
        <v xml:space="preserve"> 2 Oklahoma </v>
      </c>
      <c r="AC50" s="11" t="str">
        <f t="shared" ca="1" si="3"/>
        <v xml:space="preserve"> 10 Michigan</v>
      </c>
      <c r="AD50" s="38">
        <f t="shared" ca="1" si="31"/>
        <v>10</v>
      </c>
      <c r="AE50" s="36">
        <f t="shared" ca="1" si="31"/>
        <v>1</v>
      </c>
      <c r="AF50" s="11">
        <v>1.5</v>
      </c>
      <c r="AG50" s="1">
        <v>22.5</v>
      </c>
      <c r="AH50" s="40"/>
      <c r="AI50" s="11">
        <f t="shared" ca="1" si="32"/>
        <v>3</v>
      </c>
      <c r="AJ50" s="11">
        <f t="shared" ca="1" si="33"/>
        <v>3</v>
      </c>
      <c r="AK50" s="11">
        <f t="shared" ca="1" si="34"/>
        <v>3</v>
      </c>
      <c r="AL50" s="11">
        <f t="shared" ca="1" si="35"/>
        <v>3</v>
      </c>
      <c r="AM50" s="11">
        <f t="shared" ca="1" si="36"/>
        <v>3</v>
      </c>
      <c r="AN50" s="11">
        <f t="shared" ca="1" si="37"/>
        <v>3</v>
      </c>
      <c r="AO50" s="11">
        <f t="shared" ca="1" si="38"/>
        <v>0</v>
      </c>
      <c r="AP50" s="11">
        <f t="shared" ca="1" si="39"/>
        <v>3</v>
      </c>
      <c r="AQ50" s="11">
        <f t="shared" ca="1" si="40"/>
        <v>3</v>
      </c>
      <c r="AR50" s="11">
        <f t="shared" ca="1" si="41"/>
        <v>3</v>
      </c>
      <c r="AS50" s="11">
        <f t="shared" ca="1" si="42"/>
        <v>3</v>
      </c>
      <c r="AT50" s="11">
        <f t="shared" ca="1" si="43"/>
        <v>0</v>
      </c>
      <c r="AU50" s="11">
        <f t="shared" ca="1" si="44"/>
        <v>3</v>
      </c>
      <c r="AV50" s="11">
        <f t="shared" ca="1" si="45"/>
        <v>3</v>
      </c>
      <c r="AW50" s="11">
        <f t="shared" ca="1" si="46"/>
        <v>3</v>
      </c>
      <c r="AX50" s="11">
        <f t="shared" ca="1" si="47"/>
        <v>3</v>
      </c>
      <c r="AY50" s="11"/>
      <c r="AZ50" s="32">
        <f t="shared" ca="1" si="21"/>
        <v>3</v>
      </c>
      <c r="BA50" s="5"/>
      <c r="BB50" s="9" t="s">
        <v>227</v>
      </c>
      <c r="BC50"/>
      <c r="BD50"/>
      <c r="BE50"/>
      <c r="BF50"/>
      <c r="BG50"/>
      <c r="BH50"/>
      <c r="BI50"/>
      <c r="BJ50"/>
      <c r="BK50"/>
      <c r="BL50"/>
      <c r="BM50"/>
      <c r="BN50"/>
      <c r="BO50"/>
      <c r="BP50"/>
      <c r="BQ50"/>
      <c r="BR50"/>
      <c r="BS50"/>
      <c r="BU50" s="9" t="str">
        <f t="shared" si="22"/>
        <v>Master!Z106</v>
      </c>
      <c r="BW50" s="9" t="s">
        <v>180</v>
      </c>
      <c r="BX50" s="9" t="s">
        <v>185</v>
      </c>
      <c r="BZ50" s="9" t="str">
        <f t="shared" si="23"/>
        <v>Master!AC102</v>
      </c>
      <c r="CA50" s="9" t="str">
        <f t="shared" si="24"/>
        <v>Master!AC110</v>
      </c>
      <c r="CB50" s="9" t="str">
        <f t="shared" si="25"/>
        <v>Master!Z106</v>
      </c>
    </row>
    <row r="51" spans="1:80" ht="15" thickBot="1">
      <c r="A51" s="1" t="s">
        <v>228</v>
      </c>
      <c r="B51" s="1">
        <v>6</v>
      </c>
      <c r="C51" s="32" t="s">
        <v>174</v>
      </c>
      <c r="D51" s="33" t="str">
        <f t="shared" ca="1" si="26"/>
        <v xml:space="preserve"> 3 Syracuse </v>
      </c>
      <c r="E51" s="41" t="s">
        <v>73</v>
      </c>
      <c r="F51" s="41" t="s">
        <v>73</v>
      </c>
      <c r="G51" s="41" t="s">
        <v>73</v>
      </c>
      <c r="H51" s="41" t="s">
        <v>73</v>
      </c>
      <c r="I51" s="41" t="s">
        <v>123</v>
      </c>
      <c r="J51" s="41" t="s">
        <v>123</v>
      </c>
      <c r="K51" s="41" t="s">
        <v>123</v>
      </c>
      <c r="L51" s="41" t="s">
        <v>73</v>
      </c>
      <c r="M51" s="41" t="s">
        <v>123</v>
      </c>
      <c r="N51" s="41" t="s">
        <v>73</v>
      </c>
      <c r="O51" s="41" t="s">
        <v>73</v>
      </c>
      <c r="P51" s="41" t="s">
        <v>73</v>
      </c>
      <c r="Q51" s="41" t="s">
        <v>73</v>
      </c>
      <c r="R51" s="41" t="s">
        <v>73</v>
      </c>
      <c r="S51" s="41" t="s">
        <v>123</v>
      </c>
      <c r="T51" s="41" t="s">
        <v>73</v>
      </c>
      <c r="U51" s="35"/>
      <c r="V51" s="36" t="str">
        <f t="shared" ca="1" si="1"/>
        <v xml:space="preserve"> 3 Syracuse </v>
      </c>
      <c r="X51" s="37">
        <f t="shared" ca="1" si="27"/>
        <v>7.5</v>
      </c>
      <c r="Y51" s="36">
        <f t="shared" ca="1" si="28"/>
        <v>15</v>
      </c>
      <c r="Z51" s="11" t="str">
        <f t="shared" ca="1" si="30"/>
        <v xml:space="preserve"> 3 Syracuse </v>
      </c>
      <c r="AA51" s="38" t="str">
        <f t="shared" ca="1" si="30"/>
        <v xml:space="preserve"> 6 Arizona State </v>
      </c>
      <c r="AB51" s="42" t="str">
        <f t="shared" ca="1" si="29"/>
        <v xml:space="preserve"> 3 Syracuse </v>
      </c>
      <c r="AC51" s="11" t="str">
        <f t="shared" ca="1" si="3"/>
        <v xml:space="preserve"> 6 Arizona State </v>
      </c>
      <c r="AD51" s="38">
        <f t="shared" ca="1" si="31"/>
        <v>11</v>
      </c>
      <c r="AE51" s="36">
        <f t="shared" ca="1" si="31"/>
        <v>14</v>
      </c>
      <c r="AF51" s="11">
        <v>1.5</v>
      </c>
      <c r="AG51" s="1">
        <v>22.5</v>
      </c>
      <c r="AH51" s="40"/>
      <c r="AI51" s="11">
        <f t="shared" ca="1" si="32"/>
        <v>7.5</v>
      </c>
      <c r="AJ51" s="11">
        <f t="shared" ca="1" si="33"/>
        <v>7.5</v>
      </c>
      <c r="AK51" s="11">
        <f t="shared" ca="1" si="34"/>
        <v>7.5</v>
      </c>
      <c r="AL51" s="11">
        <f t="shared" ca="1" si="35"/>
        <v>7.5</v>
      </c>
      <c r="AM51" s="11">
        <f t="shared" ca="1" si="36"/>
        <v>0</v>
      </c>
      <c r="AN51" s="11">
        <f t="shared" ca="1" si="37"/>
        <v>0</v>
      </c>
      <c r="AO51" s="11">
        <f t="shared" ca="1" si="38"/>
        <v>0</v>
      </c>
      <c r="AP51" s="11">
        <f t="shared" ca="1" si="39"/>
        <v>7.5</v>
      </c>
      <c r="AQ51" s="11">
        <f t="shared" ca="1" si="40"/>
        <v>0</v>
      </c>
      <c r="AR51" s="11">
        <f t="shared" ca="1" si="41"/>
        <v>7.5</v>
      </c>
      <c r="AS51" s="11">
        <f t="shared" ca="1" si="42"/>
        <v>7.5</v>
      </c>
      <c r="AT51" s="11">
        <f t="shared" ca="1" si="43"/>
        <v>7.5</v>
      </c>
      <c r="AU51" s="11">
        <f t="shared" ca="1" si="44"/>
        <v>7.5</v>
      </c>
      <c r="AV51" s="11">
        <f t="shared" ca="1" si="45"/>
        <v>7.5</v>
      </c>
      <c r="AW51" s="11">
        <f t="shared" ca="1" si="46"/>
        <v>0</v>
      </c>
      <c r="AX51" s="11">
        <f t="shared" ca="1" si="47"/>
        <v>7.5</v>
      </c>
      <c r="AY51" s="11"/>
      <c r="AZ51" s="32">
        <f t="shared" ca="1" si="21"/>
        <v>7.5</v>
      </c>
      <c r="BA51" s="5"/>
      <c r="BB51" s="9" t="s">
        <v>229</v>
      </c>
      <c r="BC51"/>
      <c r="BD51"/>
      <c r="BE51"/>
      <c r="BF51"/>
      <c r="BG51"/>
      <c r="BH51"/>
      <c r="BI51"/>
      <c r="BJ51"/>
      <c r="BK51"/>
      <c r="BL51"/>
      <c r="BM51"/>
      <c r="BN51"/>
      <c r="BO51"/>
      <c r="BP51"/>
      <c r="BQ51"/>
      <c r="BR51"/>
      <c r="BS51"/>
      <c r="BU51" s="9" t="str">
        <f t="shared" si="22"/>
        <v>Master!Z122</v>
      </c>
      <c r="BW51" s="9" t="s">
        <v>190</v>
      </c>
      <c r="BX51" s="9" t="s">
        <v>195</v>
      </c>
      <c r="BZ51" s="9" t="str">
        <f t="shared" si="23"/>
        <v>Master!AC118</v>
      </c>
      <c r="CA51" s="9" t="str">
        <f t="shared" si="24"/>
        <v>Master!AC126</v>
      </c>
      <c r="CB51" s="9" t="str">
        <f t="shared" si="25"/>
        <v>Master!Z122</v>
      </c>
    </row>
    <row r="52" spans="1:80" ht="14.4">
      <c r="A52" s="1" t="s">
        <v>230</v>
      </c>
      <c r="B52" s="1">
        <v>6</v>
      </c>
      <c r="C52" s="7" t="s">
        <v>39</v>
      </c>
      <c r="D52" s="33" t="str">
        <f t="shared" ca="1" si="26"/>
        <v xml:space="preserve"> 1 Louisville </v>
      </c>
      <c r="E52" s="26" t="s">
        <v>19</v>
      </c>
      <c r="F52" s="26" t="s">
        <v>19</v>
      </c>
      <c r="G52" s="26" t="s">
        <v>19</v>
      </c>
      <c r="H52" s="26" t="s">
        <v>19</v>
      </c>
      <c r="I52" s="26" t="s">
        <v>19</v>
      </c>
      <c r="J52" s="26" t="s">
        <v>19</v>
      </c>
      <c r="K52" s="26" t="s">
        <v>19</v>
      </c>
      <c r="L52" s="26" t="s">
        <v>19</v>
      </c>
      <c r="M52" s="26" t="s">
        <v>19</v>
      </c>
      <c r="N52" s="26" t="s">
        <v>19</v>
      </c>
      <c r="O52" s="26" t="s">
        <v>19</v>
      </c>
      <c r="P52" s="26" t="s">
        <v>19</v>
      </c>
      <c r="Q52" s="26" t="s">
        <v>19</v>
      </c>
      <c r="R52" s="26" t="s">
        <v>19</v>
      </c>
      <c r="S52" s="26" t="s">
        <v>19</v>
      </c>
      <c r="T52" s="26" t="s">
        <v>19</v>
      </c>
      <c r="U52" s="35"/>
      <c r="V52" s="36" t="str">
        <f t="shared" ca="1" si="1"/>
        <v xml:space="preserve"> 1 Louisville </v>
      </c>
      <c r="X52" s="37">
        <f t="shared" ca="1" si="27"/>
        <v>0</v>
      </c>
      <c r="Y52" s="36">
        <f t="shared" ca="1" si="28"/>
        <v>30</v>
      </c>
      <c r="Z52" s="11" t="str">
        <f t="shared" ca="1" si="30"/>
        <v xml:space="preserve"> 1 Louisville </v>
      </c>
      <c r="AA52" s="38" t="str">
        <f t="shared" ca="1" si="30"/>
        <v xml:space="preserve"> 12 Arizona</v>
      </c>
      <c r="AB52" s="43" t="str">
        <f t="shared" ca="1" si="29"/>
        <v xml:space="preserve"> 1 Louisville </v>
      </c>
      <c r="AC52" s="11" t="str">
        <f t="shared" ca="1" si="3"/>
        <v xml:space="preserve"> 12 Arizona</v>
      </c>
      <c r="AD52" s="38">
        <f t="shared" ca="1" si="31"/>
        <v>1</v>
      </c>
      <c r="AE52" s="36">
        <f t="shared" ca="1" si="31"/>
        <v>1</v>
      </c>
      <c r="AF52" s="11">
        <v>2</v>
      </c>
      <c r="AG52" s="1">
        <v>30</v>
      </c>
      <c r="AH52" s="40"/>
      <c r="AI52" s="11">
        <f t="shared" ca="1" si="32"/>
        <v>0</v>
      </c>
      <c r="AJ52" s="11">
        <f t="shared" ca="1" si="33"/>
        <v>0</v>
      </c>
      <c r="AK52" s="11">
        <f t="shared" ca="1" si="34"/>
        <v>0</v>
      </c>
      <c r="AL52" s="11">
        <f t="shared" ca="1" si="35"/>
        <v>0</v>
      </c>
      <c r="AM52" s="11">
        <f t="shared" ca="1" si="36"/>
        <v>0</v>
      </c>
      <c r="AN52" s="11">
        <f t="shared" ca="1" si="37"/>
        <v>0</v>
      </c>
      <c r="AO52" s="11">
        <f t="shared" ca="1" si="38"/>
        <v>0</v>
      </c>
      <c r="AP52" s="11">
        <f t="shared" ca="1" si="39"/>
        <v>0</v>
      </c>
      <c r="AQ52" s="11">
        <f t="shared" ca="1" si="40"/>
        <v>0</v>
      </c>
      <c r="AR52" s="11">
        <f t="shared" ca="1" si="41"/>
        <v>0</v>
      </c>
      <c r="AS52" s="11">
        <f t="shared" ca="1" si="42"/>
        <v>0</v>
      </c>
      <c r="AT52" s="11">
        <f t="shared" ca="1" si="43"/>
        <v>0</v>
      </c>
      <c r="AU52" s="11">
        <f t="shared" ca="1" si="44"/>
        <v>0</v>
      </c>
      <c r="AV52" s="11">
        <f t="shared" ca="1" si="45"/>
        <v>0</v>
      </c>
      <c r="AW52" s="11">
        <f t="shared" ca="1" si="46"/>
        <v>0</v>
      </c>
      <c r="AX52" s="11">
        <f t="shared" ca="1" si="47"/>
        <v>0</v>
      </c>
      <c r="AY52" s="11"/>
      <c r="AZ52" s="32">
        <f t="shared" ca="1" si="21"/>
        <v>0</v>
      </c>
      <c r="BA52" s="5"/>
      <c r="BB52" s="9" t="s">
        <v>231</v>
      </c>
      <c r="BC52"/>
      <c r="BD52"/>
      <c r="BE52"/>
      <c r="BF52"/>
      <c r="BG52"/>
      <c r="BH52"/>
      <c r="BI52"/>
      <c r="BJ52"/>
      <c r="BK52"/>
      <c r="BL52"/>
      <c r="BM52"/>
      <c r="BN52"/>
      <c r="BO52"/>
      <c r="BP52"/>
      <c r="BQ52"/>
      <c r="BR52"/>
      <c r="BS52"/>
      <c r="BU52" s="9" t="str">
        <f t="shared" si="22"/>
        <v>Master!K16</v>
      </c>
      <c r="BW52" s="9" t="s">
        <v>199</v>
      </c>
      <c r="BX52" s="9" t="s">
        <v>201</v>
      </c>
      <c r="BZ52" s="9" t="str">
        <f t="shared" si="23"/>
        <v>Master!H8</v>
      </c>
      <c r="CA52" s="9" t="str">
        <f t="shared" si="24"/>
        <v>Master!H24</v>
      </c>
      <c r="CB52" s="9" t="str">
        <f t="shared" si="25"/>
        <v>Master!K16</v>
      </c>
    </row>
    <row r="53" spans="1:80" ht="14.4">
      <c r="A53" s="1" t="s">
        <v>232</v>
      </c>
      <c r="B53" s="1">
        <v>7</v>
      </c>
      <c r="C53" s="32" t="s">
        <v>45</v>
      </c>
      <c r="D53" s="33" t="str">
        <f t="shared" ca="1" si="26"/>
        <v xml:space="preserve"> 3 Kansas </v>
      </c>
      <c r="E53" s="34" t="s">
        <v>54</v>
      </c>
      <c r="F53" s="34" t="s">
        <v>63</v>
      </c>
      <c r="G53" s="34" t="s">
        <v>54</v>
      </c>
      <c r="H53" s="34" t="s">
        <v>54</v>
      </c>
      <c r="I53" s="34" t="s">
        <v>63</v>
      </c>
      <c r="J53" s="34" t="s">
        <v>63</v>
      </c>
      <c r="K53" s="34" t="s">
        <v>63</v>
      </c>
      <c r="L53" s="34" t="s">
        <v>54</v>
      </c>
      <c r="M53" s="34" t="s">
        <v>54</v>
      </c>
      <c r="N53" s="34" t="s">
        <v>54</v>
      </c>
      <c r="O53" s="34" t="s">
        <v>54</v>
      </c>
      <c r="P53" s="34" t="s">
        <v>138</v>
      </c>
      <c r="Q53" s="34" t="s">
        <v>54</v>
      </c>
      <c r="R53" s="34" t="s">
        <v>63</v>
      </c>
      <c r="S53" s="34" t="s">
        <v>54</v>
      </c>
      <c r="T53" s="34" t="s">
        <v>54</v>
      </c>
      <c r="U53" s="35"/>
      <c r="V53" s="36" t="str">
        <f t="shared" ca="1" si="1"/>
        <v xml:space="preserve"> 2 Michigan State </v>
      </c>
      <c r="X53" s="37">
        <f t="shared" ca="1" si="27"/>
        <v>12</v>
      </c>
      <c r="Y53" s="36">
        <f t="shared" ca="1" si="28"/>
        <v>20</v>
      </c>
      <c r="Z53" s="11" t="str">
        <f t="shared" ca="1" si="30"/>
        <v xml:space="preserve"> 2 Michigan State </v>
      </c>
      <c r="AA53" s="38" t="str">
        <f t="shared" ca="1" si="30"/>
        <v xml:space="preserve"> 3 Kansas </v>
      </c>
      <c r="AB53" s="43" t="str">
        <f t="shared" ca="1" si="29"/>
        <v xml:space="preserve"> 2 Michigan State </v>
      </c>
      <c r="AC53" s="11" t="str">
        <f t="shared" ca="1" si="3"/>
        <v xml:space="preserve"> 3 Kansas </v>
      </c>
      <c r="AD53" s="38">
        <f t="shared" ca="1" si="31"/>
        <v>10</v>
      </c>
      <c r="AE53" s="36">
        <f t="shared" ca="1" si="31"/>
        <v>11</v>
      </c>
      <c r="AF53" s="11">
        <v>2</v>
      </c>
      <c r="AG53" s="1">
        <v>30</v>
      </c>
      <c r="AH53" s="40"/>
      <c r="AI53" s="11">
        <f t="shared" ca="1" si="32"/>
        <v>12</v>
      </c>
      <c r="AJ53" s="11">
        <f t="shared" ca="1" si="33"/>
        <v>0</v>
      </c>
      <c r="AK53" s="11">
        <f t="shared" ca="1" si="34"/>
        <v>12</v>
      </c>
      <c r="AL53" s="11">
        <f t="shared" ca="1" si="35"/>
        <v>12</v>
      </c>
      <c r="AM53" s="11">
        <f t="shared" ca="1" si="36"/>
        <v>0</v>
      </c>
      <c r="AN53" s="11">
        <f t="shared" ca="1" si="37"/>
        <v>0</v>
      </c>
      <c r="AO53" s="11">
        <f t="shared" ca="1" si="38"/>
        <v>0</v>
      </c>
      <c r="AP53" s="11">
        <f t="shared" ca="1" si="39"/>
        <v>12</v>
      </c>
      <c r="AQ53" s="11">
        <f t="shared" ca="1" si="40"/>
        <v>12</v>
      </c>
      <c r="AR53" s="11">
        <f t="shared" ca="1" si="41"/>
        <v>12</v>
      </c>
      <c r="AS53" s="11">
        <f t="shared" ca="1" si="42"/>
        <v>12</v>
      </c>
      <c r="AT53" s="11">
        <f t="shared" ca="1" si="43"/>
        <v>0</v>
      </c>
      <c r="AU53" s="11">
        <f t="shared" ca="1" si="44"/>
        <v>12</v>
      </c>
      <c r="AV53" s="11">
        <f t="shared" ca="1" si="45"/>
        <v>0</v>
      </c>
      <c r="AW53" s="11">
        <f t="shared" ca="1" si="46"/>
        <v>12</v>
      </c>
      <c r="AX53" s="11">
        <f t="shared" ca="1" si="47"/>
        <v>12</v>
      </c>
      <c r="AY53" s="11"/>
      <c r="AZ53" s="32">
        <f t="shared" ca="1" si="21"/>
        <v>12</v>
      </c>
      <c r="BA53" s="5"/>
      <c r="BB53" s="9" t="s">
        <v>233</v>
      </c>
      <c r="BC53"/>
      <c r="BD53"/>
      <c r="BE53"/>
      <c r="BF53"/>
      <c r="BG53"/>
      <c r="BH53"/>
      <c r="BI53"/>
      <c r="BJ53"/>
      <c r="BK53"/>
      <c r="BL53"/>
      <c r="BM53"/>
      <c r="BN53"/>
      <c r="BO53"/>
      <c r="BP53"/>
      <c r="BQ53"/>
      <c r="BR53"/>
      <c r="BS53"/>
      <c r="BU53" s="9" t="str">
        <f t="shared" si="22"/>
        <v>Master!K48</v>
      </c>
      <c r="BW53" s="9" t="s">
        <v>203</v>
      </c>
      <c r="BX53" s="9" t="s">
        <v>205</v>
      </c>
      <c r="BZ53" s="9" t="str">
        <f t="shared" si="23"/>
        <v>Master!H40</v>
      </c>
      <c r="CA53" s="9" t="str">
        <f t="shared" si="24"/>
        <v>Master!H56</v>
      </c>
      <c r="CB53" s="9" t="str">
        <f t="shared" si="25"/>
        <v>Master!K48</v>
      </c>
    </row>
    <row r="54" spans="1:80" ht="14.4">
      <c r="A54" s="1" t="s">
        <v>234</v>
      </c>
      <c r="B54" s="1">
        <v>7</v>
      </c>
      <c r="C54" s="32" t="s">
        <v>79</v>
      </c>
      <c r="D54" s="33" t="str">
        <f t="shared" ca="1" si="26"/>
        <v xml:space="preserve"> 1 Connecticut </v>
      </c>
      <c r="E54" s="34" t="s">
        <v>15</v>
      </c>
      <c r="F54" s="34" t="s">
        <v>15</v>
      </c>
      <c r="G54" s="34" t="s">
        <v>15</v>
      </c>
      <c r="H54" s="34" t="s">
        <v>15</v>
      </c>
      <c r="I54" s="34" t="s">
        <v>15</v>
      </c>
      <c r="J54" s="34" t="s">
        <v>113</v>
      </c>
      <c r="K54" s="34" t="s">
        <v>93</v>
      </c>
      <c r="L54" s="34" t="s">
        <v>15</v>
      </c>
      <c r="M54" s="34" t="s">
        <v>15</v>
      </c>
      <c r="N54" s="34" t="s">
        <v>15</v>
      </c>
      <c r="O54" s="34" t="s">
        <v>15</v>
      </c>
      <c r="P54" s="34" t="s">
        <v>15</v>
      </c>
      <c r="Q54" s="34" t="s">
        <v>113</v>
      </c>
      <c r="R54" s="34" t="s">
        <v>15</v>
      </c>
      <c r="S54" s="34" t="s">
        <v>15</v>
      </c>
      <c r="T54" s="34" t="s">
        <v>15</v>
      </c>
      <c r="U54" s="35"/>
      <c r="V54" s="36" t="str">
        <f t="shared" ca="1" si="1"/>
        <v xml:space="preserve"> 1 Connecticut </v>
      </c>
      <c r="X54" s="37">
        <f t="shared" ca="1" si="27"/>
        <v>6</v>
      </c>
      <c r="Y54" s="36">
        <f t="shared" ca="1" si="28"/>
        <v>26</v>
      </c>
      <c r="Z54" s="11" t="str">
        <f t="shared" ca="1" si="30"/>
        <v xml:space="preserve"> 1 Connecticut </v>
      </c>
      <c r="AA54" s="38" t="str">
        <f t="shared" ca="1" si="30"/>
        <v xml:space="preserve"> 5 Purdue </v>
      </c>
      <c r="AB54" s="43" t="str">
        <f t="shared" ca="1" si="29"/>
        <v xml:space="preserve"> 1 Connecticut </v>
      </c>
      <c r="AC54" s="11" t="str">
        <f t="shared" ca="1" si="3"/>
        <v xml:space="preserve"> 5 Purdue </v>
      </c>
      <c r="AD54" s="38">
        <f t="shared" ca="1" si="31"/>
        <v>1</v>
      </c>
      <c r="AE54" s="36">
        <f t="shared" ca="1" si="31"/>
        <v>13</v>
      </c>
      <c r="AF54" s="11">
        <v>2</v>
      </c>
      <c r="AG54" s="1">
        <v>30</v>
      </c>
      <c r="AH54" s="40"/>
      <c r="AI54" s="11">
        <f t="shared" ca="1" si="32"/>
        <v>6</v>
      </c>
      <c r="AJ54" s="11">
        <f t="shared" ca="1" si="33"/>
        <v>6</v>
      </c>
      <c r="AK54" s="11">
        <f t="shared" ca="1" si="34"/>
        <v>6</v>
      </c>
      <c r="AL54" s="11">
        <f t="shared" ca="1" si="35"/>
        <v>6</v>
      </c>
      <c r="AM54" s="11">
        <f t="shared" ca="1" si="36"/>
        <v>6</v>
      </c>
      <c r="AN54" s="11">
        <f t="shared" ca="1" si="37"/>
        <v>0</v>
      </c>
      <c r="AO54" s="11">
        <f t="shared" ca="1" si="38"/>
        <v>0</v>
      </c>
      <c r="AP54" s="11">
        <f t="shared" ca="1" si="39"/>
        <v>6</v>
      </c>
      <c r="AQ54" s="11">
        <f t="shared" ca="1" si="40"/>
        <v>6</v>
      </c>
      <c r="AR54" s="11">
        <f t="shared" ca="1" si="41"/>
        <v>6</v>
      </c>
      <c r="AS54" s="11">
        <f t="shared" ca="1" si="42"/>
        <v>6</v>
      </c>
      <c r="AT54" s="11">
        <f t="shared" ca="1" si="43"/>
        <v>6</v>
      </c>
      <c r="AU54" s="11">
        <f t="shared" ca="1" si="44"/>
        <v>0</v>
      </c>
      <c r="AV54" s="11">
        <f t="shared" ca="1" si="45"/>
        <v>6</v>
      </c>
      <c r="AW54" s="11">
        <f t="shared" ca="1" si="46"/>
        <v>6</v>
      </c>
      <c r="AX54" s="11">
        <f t="shared" ca="1" si="47"/>
        <v>6</v>
      </c>
      <c r="AY54" s="11"/>
      <c r="AZ54" s="32">
        <f t="shared" ca="1" si="21"/>
        <v>6</v>
      </c>
      <c r="BA54" s="5"/>
      <c r="BB54" s="9" t="s">
        <v>235</v>
      </c>
      <c r="BC54"/>
      <c r="BD54"/>
      <c r="BE54"/>
      <c r="BF54"/>
      <c r="BG54"/>
      <c r="BH54"/>
      <c r="BI54"/>
      <c r="BJ54"/>
      <c r="BK54"/>
      <c r="BL54"/>
      <c r="BM54"/>
      <c r="BN54"/>
      <c r="BO54"/>
      <c r="BP54"/>
      <c r="BQ54"/>
      <c r="BR54"/>
      <c r="BS54"/>
      <c r="BU54" s="9" t="str">
        <f t="shared" si="22"/>
        <v>Master!K82</v>
      </c>
      <c r="BW54" s="9" t="s">
        <v>207</v>
      </c>
      <c r="BX54" s="9" t="s">
        <v>209</v>
      </c>
      <c r="BZ54" s="9" t="str">
        <f t="shared" si="23"/>
        <v>Master!H74</v>
      </c>
      <c r="CA54" s="9" t="str">
        <f t="shared" si="24"/>
        <v>Master!H90</v>
      </c>
      <c r="CB54" s="9" t="str">
        <f t="shared" si="25"/>
        <v>Master!K82</v>
      </c>
    </row>
    <row r="55" spans="1:80" ht="14.4">
      <c r="A55" s="1" t="s">
        <v>236</v>
      </c>
      <c r="B55" s="1">
        <v>7</v>
      </c>
      <c r="C55" s="32" t="s">
        <v>84</v>
      </c>
      <c r="D55" s="33" t="str">
        <f t="shared" ca="1" si="26"/>
        <v xml:space="preserve"> 2 Memphis </v>
      </c>
      <c r="E55" s="34" t="s">
        <v>49</v>
      </c>
      <c r="F55" s="34" t="s">
        <v>49</v>
      </c>
      <c r="G55" s="34" t="s">
        <v>49</v>
      </c>
      <c r="H55" s="34" t="s">
        <v>68</v>
      </c>
      <c r="I55" s="34" t="s">
        <v>49</v>
      </c>
      <c r="J55" s="34" t="s">
        <v>68</v>
      </c>
      <c r="K55" s="34" t="s">
        <v>148</v>
      </c>
      <c r="L55" s="34" t="s">
        <v>49</v>
      </c>
      <c r="M55" s="34" t="s">
        <v>49</v>
      </c>
      <c r="N55" s="34" t="s">
        <v>49</v>
      </c>
      <c r="O55" s="34" t="s">
        <v>128</v>
      </c>
      <c r="P55" s="34" t="s">
        <v>49</v>
      </c>
      <c r="Q55" s="34" t="s">
        <v>49</v>
      </c>
      <c r="R55" s="34" t="s">
        <v>49</v>
      </c>
      <c r="S55" s="34" t="s">
        <v>49</v>
      </c>
      <c r="T55" s="34" t="s">
        <v>49</v>
      </c>
      <c r="U55" s="35"/>
      <c r="V55" s="36" t="str">
        <f t="shared" ca="1" si="1"/>
        <v xml:space="preserve"> 3 Missouri </v>
      </c>
      <c r="X55" s="37">
        <f t="shared" ca="1" si="27"/>
        <v>8</v>
      </c>
      <c r="Y55" s="36">
        <f t="shared" ca="1" si="28"/>
        <v>26</v>
      </c>
      <c r="Z55" s="11" t="str">
        <f t="shared" ca="1" si="30"/>
        <v xml:space="preserve"> 2 Memphis </v>
      </c>
      <c r="AA55" s="38" t="str">
        <f t="shared" ca="1" si="30"/>
        <v xml:space="preserve"> 3 Missouri </v>
      </c>
      <c r="AB55" s="43" t="str">
        <f t="shared" ca="1" si="29"/>
        <v xml:space="preserve"> 3 Missouri </v>
      </c>
      <c r="AC55" s="11" t="str">
        <f t="shared" ca="1" si="3"/>
        <v xml:space="preserve"> 2 Memphis </v>
      </c>
      <c r="AD55" s="38">
        <f t="shared" ca="1" si="31"/>
        <v>10</v>
      </c>
      <c r="AE55" s="36">
        <f t="shared" ca="1" si="31"/>
        <v>11</v>
      </c>
      <c r="AF55" s="11">
        <v>2</v>
      </c>
      <c r="AG55" s="1">
        <v>30</v>
      </c>
      <c r="AH55" s="40"/>
      <c r="AI55" s="11">
        <f t="shared" ca="1" si="32"/>
        <v>0</v>
      </c>
      <c r="AJ55" s="11">
        <f t="shared" ca="1" si="33"/>
        <v>0</v>
      </c>
      <c r="AK55" s="11">
        <f t="shared" ca="1" si="34"/>
        <v>0</v>
      </c>
      <c r="AL55" s="11">
        <f t="shared" ca="1" si="35"/>
        <v>26</v>
      </c>
      <c r="AM55" s="11">
        <f t="shared" ca="1" si="36"/>
        <v>0</v>
      </c>
      <c r="AN55" s="11">
        <f t="shared" ca="1" si="37"/>
        <v>26</v>
      </c>
      <c r="AO55" s="11">
        <f t="shared" ca="1" si="38"/>
        <v>0</v>
      </c>
      <c r="AP55" s="11">
        <f t="shared" ca="1" si="39"/>
        <v>0</v>
      </c>
      <c r="AQ55" s="11">
        <f t="shared" ca="1" si="40"/>
        <v>0</v>
      </c>
      <c r="AR55" s="11">
        <f t="shared" ca="1" si="41"/>
        <v>0</v>
      </c>
      <c r="AS55" s="11">
        <f t="shared" ca="1" si="42"/>
        <v>0</v>
      </c>
      <c r="AT55" s="11">
        <f t="shared" ca="1" si="43"/>
        <v>0</v>
      </c>
      <c r="AU55" s="11">
        <f t="shared" ca="1" si="44"/>
        <v>0</v>
      </c>
      <c r="AV55" s="11">
        <f t="shared" ca="1" si="45"/>
        <v>0</v>
      </c>
      <c r="AW55" s="11">
        <f t="shared" ca="1" si="46"/>
        <v>0</v>
      </c>
      <c r="AX55" s="11">
        <f t="shared" ca="1" si="47"/>
        <v>0</v>
      </c>
      <c r="AY55" s="11"/>
      <c r="AZ55" s="32">
        <f t="shared" ca="1" si="21"/>
        <v>26</v>
      </c>
      <c r="BA55" s="5"/>
      <c r="BB55" s="9" t="s">
        <v>237</v>
      </c>
      <c r="BC55"/>
      <c r="BD55"/>
      <c r="BE55"/>
      <c r="BF55"/>
      <c r="BG55"/>
      <c r="BH55"/>
      <c r="BI55"/>
      <c r="BJ55"/>
      <c r="BK55"/>
      <c r="BL55"/>
      <c r="BM55"/>
      <c r="BN55"/>
      <c r="BO55"/>
      <c r="BP55"/>
      <c r="BQ55"/>
      <c r="BR55"/>
      <c r="BS55"/>
      <c r="BU55" s="9" t="str">
        <f t="shared" si="22"/>
        <v>Master!K114</v>
      </c>
      <c r="BW55" s="9" t="s">
        <v>211</v>
      </c>
      <c r="BX55" s="9" t="s">
        <v>213</v>
      </c>
      <c r="BZ55" s="9" t="str">
        <f t="shared" si="23"/>
        <v>Master!H106</v>
      </c>
      <c r="CA55" s="9" t="str">
        <f t="shared" si="24"/>
        <v>Master!H122</v>
      </c>
      <c r="CB55" s="9" t="str">
        <f t="shared" si="25"/>
        <v>Master!K114</v>
      </c>
    </row>
    <row r="56" spans="1:80" ht="14.4">
      <c r="A56" s="1" t="s">
        <v>238</v>
      </c>
      <c r="B56" s="1">
        <v>7</v>
      </c>
      <c r="C56" s="32" t="s">
        <v>119</v>
      </c>
      <c r="D56" s="33" t="str">
        <f t="shared" ca="1" si="26"/>
        <v xml:space="preserve"> 1 Pittsburgh </v>
      </c>
      <c r="E56" s="34" t="s">
        <v>38</v>
      </c>
      <c r="F56" s="34" t="s">
        <v>38</v>
      </c>
      <c r="G56" s="34" t="s">
        <v>38</v>
      </c>
      <c r="H56" s="34" t="s">
        <v>98</v>
      </c>
      <c r="I56" s="34" t="s">
        <v>38</v>
      </c>
      <c r="J56" s="34" t="s">
        <v>38</v>
      </c>
      <c r="K56" s="34" t="s">
        <v>230</v>
      </c>
      <c r="L56" s="34" t="s">
        <v>38</v>
      </c>
      <c r="M56" s="34" t="s">
        <v>38</v>
      </c>
      <c r="N56" s="34" t="s">
        <v>38</v>
      </c>
      <c r="O56" s="34" t="s">
        <v>38</v>
      </c>
      <c r="P56" s="34" t="s">
        <v>38</v>
      </c>
      <c r="Q56" s="34" t="s">
        <v>38</v>
      </c>
      <c r="R56" s="34" t="s">
        <v>103</v>
      </c>
      <c r="S56" s="34" t="s">
        <v>38</v>
      </c>
      <c r="T56" s="34" t="s">
        <v>38</v>
      </c>
      <c r="U56" s="35"/>
      <c r="V56" s="36" t="str">
        <f t="shared" ca="1" si="1"/>
        <v xml:space="preserve"> 1 Pittsburgh </v>
      </c>
      <c r="X56" s="37">
        <f t="shared" ca="1" si="27"/>
        <v>6</v>
      </c>
      <c r="Y56" s="36">
        <f t="shared" ca="1" si="28"/>
        <v>28</v>
      </c>
      <c r="Z56" s="11" t="str">
        <f t="shared" ca="1" si="30"/>
        <v xml:space="preserve"> 1 Pittsburgh </v>
      </c>
      <c r="AA56" s="38" t="str">
        <f t="shared" ca="1" si="30"/>
        <v xml:space="preserve"> 4 Xavier </v>
      </c>
      <c r="AB56" s="43" t="str">
        <f t="shared" ca="1" si="29"/>
        <v xml:space="preserve"> 1 Pittsburgh </v>
      </c>
      <c r="AC56" s="11" t="str">
        <f t="shared" ca="1" si="3"/>
        <v xml:space="preserve"> 4 Xavier </v>
      </c>
      <c r="AD56" s="38">
        <f t="shared" ca="1" si="31"/>
        <v>1</v>
      </c>
      <c r="AE56" s="36">
        <f t="shared" ca="1" si="31"/>
        <v>12</v>
      </c>
      <c r="AF56" s="11">
        <v>2</v>
      </c>
      <c r="AG56" s="1">
        <v>30</v>
      </c>
      <c r="AH56" s="40"/>
      <c r="AI56" s="11">
        <f t="shared" ca="1" si="32"/>
        <v>6</v>
      </c>
      <c r="AJ56" s="11">
        <f t="shared" ca="1" si="33"/>
        <v>6</v>
      </c>
      <c r="AK56" s="11">
        <f t="shared" ca="1" si="34"/>
        <v>6</v>
      </c>
      <c r="AL56" s="11">
        <f t="shared" ca="1" si="35"/>
        <v>0</v>
      </c>
      <c r="AM56" s="11">
        <f t="shared" ca="1" si="36"/>
        <v>6</v>
      </c>
      <c r="AN56" s="11">
        <f t="shared" ca="1" si="37"/>
        <v>6</v>
      </c>
      <c r="AO56" s="11">
        <f t="shared" ca="1" si="38"/>
        <v>0</v>
      </c>
      <c r="AP56" s="11">
        <f t="shared" ca="1" si="39"/>
        <v>6</v>
      </c>
      <c r="AQ56" s="11">
        <f t="shared" ca="1" si="40"/>
        <v>6</v>
      </c>
      <c r="AR56" s="11">
        <f t="shared" ca="1" si="41"/>
        <v>6</v>
      </c>
      <c r="AS56" s="11">
        <f t="shared" ca="1" si="42"/>
        <v>6</v>
      </c>
      <c r="AT56" s="11">
        <f t="shared" ca="1" si="43"/>
        <v>6</v>
      </c>
      <c r="AU56" s="11">
        <f t="shared" ca="1" si="44"/>
        <v>6</v>
      </c>
      <c r="AV56" s="11">
        <f t="shared" ca="1" si="45"/>
        <v>0</v>
      </c>
      <c r="AW56" s="11">
        <f t="shared" ca="1" si="46"/>
        <v>6</v>
      </c>
      <c r="AX56" s="11">
        <f t="shared" ca="1" si="47"/>
        <v>6</v>
      </c>
      <c r="AY56" s="11"/>
      <c r="AZ56" s="32">
        <f t="shared" ca="1" si="21"/>
        <v>6</v>
      </c>
      <c r="BA56" s="5"/>
      <c r="BB56" s="9" t="s">
        <v>239</v>
      </c>
      <c r="BC56"/>
      <c r="BD56"/>
      <c r="BE56"/>
      <c r="BF56"/>
      <c r="BG56"/>
      <c r="BH56"/>
      <c r="BI56"/>
      <c r="BJ56"/>
      <c r="BK56"/>
      <c r="BL56"/>
      <c r="BM56"/>
      <c r="BN56"/>
      <c r="BO56"/>
      <c r="BP56"/>
      <c r="BQ56"/>
      <c r="BR56"/>
      <c r="BS56"/>
      <c r="BU56" s="9" t="str">
        <f t="shared" si="22"/>
        <v>Master!W16</v>
      </c>
      <c r="BW56" s="9" t="s">
        <v>215</v>
      </c>
      <c r="BX56" s="9" t="s">
        <v>217</v>
      </c>
      <c r="BZ56" s="9" t="str">
        <f t="shared" si="23"/>
        <v>Master!Z8</v>
      </c>
      <c r="CA56" s="9" t="str">
        <f t="shared" si="24"/>
        <v>Master!Z24</v>
      </c>
      <c r="CB56" s="9" t="str">
        <f t="shared" si="25"/>
        <v>Master!W16</v>
      </c>
    </row>
    <row r="57" spans="1:80" ht="14.4">
      <c r="A57" s="1" t="s">
        <v>240</v>
      </c>
      <c r="B57" s="1">
        <v>8</v>
      </c>
      <c r="C57" s="32" t="s">
        <v>124</v>
      </c>
      <c r="D57" s="33" t="str">
        <f t="shared" ca="1" si="26"/>
        <v xml:space="preserve"> 3 Villanova </v>
      </c>
      <c r="E57" s="34" t="s">
        <v>44</v>
      </c>
      <c r="F57" s="34" t="s">
        <v>78</v>
      </c>
      <c r="G57" s="34" t="s">
        <v>44</v>
      </c>
      <c r="H57" s="34" t="s">
        <v>44</v>
      </c>
      <c r="I57" s="34" t="s">
        <v>44</v>
      </c>
      <c r="J57" s="34" t="s">
        <v>44</v>
      </c>
      <c r="K57" s="34" t="s">
        <v>44</v>
      </c>
      <c r="L57" s="34" t="s">
        <v>78</v>
      </c>
      <c r="M57" s="34" t="s">
        <v>78</v>
      </c>
      <c r="N57" s="34" t="s">
        <v>44</v>
      </c>
      <c r="O57" s="34" t="s">
        <v>44</v>
      </c>
      <c r="P57" s="34" t="s">
        <v>44</v>
      </c>
      <c r="Q57" s="34" t="s">
        <v>78</v>
      </c>
      <c r="R57" s="34" t="s">
        <v>44</v>
      </c>
      <c r="S57" s="34" t="s">
        <v>44</v>
      </c>
      <c r="T57" s="34" t="s">
        <v>78</v>
      </c>
      <c r="U57" s="35"/>
      <c r="V57" s="36" t="str">
        <f t="shared" ca="1" si="1"/>
        <v xml:space="preserve"> 3 Villanova </v>
      </c>
      <c r="X57" s="37">
        <f t="shared" ca="1" si="27"/>
        <v>10</v>
      </c>
      <c r="Y57" s="36">
        <f t="shared" ca="1" si="28"/>
        <v>20</v>
      </c>
      <c r="Z57" s="11" t="str">
        <f t="shared" ca="1" si="30"/>
        <v xml:space="preserve"> 2 Duke </v>
      </c>
      <c r="AA57" s="38" t="str">
        <f t="shared" ca="1" si="30"/>
        <v xml:space="preserve"> 3 Villanova </v>
      </c>
      <c r="AB57" s="43" t="str">
        <f t="shared" ca="1" si="29"/>
        <v xml:space="preserve"> 3 Villanova </v>
      </c>
      <c r="AC57" s="11" t="str">
        <f t="shared" ca="1" si="3"/>
        <v xml:space="preserve"> 2 Duke </v>
      </c>
      <c r="AD57" s="38">
        <f t="shared" ca="1" si="31"/>
        <v>10</v>
      </c>
      <c r="AE57" s="36">
        <f t="shared" ca="1" si="31"/>
        <v>11</v>
      </c>
      <c r="AF57" s="11">
        <v>2</v>
      </c>
      <c r="AG57" s="1">
        <v>30</v>
      </c>
      <c r="AH57" s="40"/>
      <c r="AI57" s="11">
        <f t="shared" ca="1" si="32"/>
        <v>0</v>
      </c>
      <c r="AJ57" s="11">
        <f t="shared" ca="1" si="33"/>
        <v>20</v>
      </c>
      <c r="AK57" s="11">
        <f t="shared" ca="1" si="34"/>
        <v>0</v>
      </c>
      <c r="AL57" s="11">
        <f t="shared" ca="1" si="35"/>
        <v>0</v>
      </c>
      <c r="AM57" s="11">
        <f t="shared" ca="1" si="36"/>
        <v>0</v>
      </c>
      <c r="AN57" s="11">
        <f t="shared" ca="1" si="37"/>
        <v>0</v>
      </c>
      <c r="AO57" s="11">
        <f t="shared" ca="1" si="38"/>
        <v>0</v>
      </c>
      <c r="AP57" s="11">
        <f t="shared" ca="1" si="39"/>
        <v>20</v>
      </c>
      <c r="AQ57" s="11">
        <f t="shared" ca="1" si="40"/>
        <v>20</v>
      </c>
      <c r="AR57" s="11">
        <f t="shared" ca="1" si="41"/>
        <v>0</v>
      </c>
      <c r="AS57" s="11">
        <f t="shared" ca="1" si="42"/>
        <v>0</v>
      </c>
      <c r="AT57" s="11">
        <f t="shared" ca="1" si="43"/>
        <v>0</v>
      </c>
      <c r="AU57" s="11">
        <f t="shared" ca="1" si="44"/>
        <v>20</v>
      </c>
      <c r="AV57" s="11">
        <f t="shared" ca="1" si="45"/>
        <v>0</v>
      </c>
      <c r="AW57" s="11">
        <f t="shared" ca="1" si="46"/>
        <v>0</v>
      </c>
      <c r="AX57" s="11">
        <f t="shared" ca="1" si="47"/>
        <v>20</v>
      </c>
      <c r="AY57" s="11"/>
      <c r="AZ57" s="32">
        <f t="shared" ca="1" si="21"/>
        <v>20</v>
      </c>
      <c r="BA57" s="5"/>
      <c r="BB57" s="9" t="s">
        <v>241</v>
      </c>
      <c r="BC57"/>
      <c r="BD57"/>
      <c r="BE57"/>
      <c r="BF57"/>
      <c r="BG57"/>
      <c r="BH57"/>
      <c r="BI57"/>
      <c r="BJ57"/>
      <c r="BK57"/>
      <c r="BL57"/>
      <c r="BM57"/>
      <c r="BN57"/>
      <c r="BO57"/>
      <c r="BP57"/>
      <c r="BQ57"/>
      <c r="BR57"/>
      <c r="BS57"/>
      <c r="BU57" s="9" t="str">
        <f t="shared" si="22"/>
        <v>Master!W48</v>
      </c>
      <c r="BW57" s="9" t="s">
        <v>219</v>
      </c>
      <c r="BX57" s="9" t="s">
        <v>221</v>
      </c>
      <c r="BZ57" s="9" t="str">
        <f t="shared" si="23"/>
        <v>Master!Z40</v>
      </c>
      <c r="CA57" s="9" t="str">
        <f t="shared" si="24"/>
        <v>Master!Z56</v>
      </c>
      <c r="CB57" s="9" t="str">
        <f t="shared" si="25"/>
        <v>Master!W48</v>
      </c>
    </row>
    <row r="58" spans="1:80" ht="14.4">
      <c r="A58" s="1" t="s">
        <v>242</v>
      </c>
      <c r="B58" s="1">
        <v>8</v>
      </c>
      <c r="C58" s="32" t="s">
        <v>159</v>
      </c>
      <c r="D58" s="33" t="str">
        <f t="shared" ca="1" si="26"/>
        <v xml:space="preserve"> 4 Gonzaga </v>
      </c>
      <c r="E58" s="34" t="s">
        <v>22</v>
      </c>
      <c r="F58" s="34" t="s">
        <v>83</v>
      </c>
      <c r="G58" s="34" t="s">
        <v>22</v>
      </c>
      <c r="H58" s="34" t="s">
        <v>22</v>
      </c>
      <c r="I58" s="34" t="s">
        <v>22</v>
      </c>
      <c r="J58" s="34" t="s">
        <v>22</v>
      </c>
      <c r="K58" s="34" t="s">
        <v>108</v>
      </c>
      <c r="L58" s="34" t="s">
        <v>22</v>
      </c>
      <c r="M58" s="34" t="s">
        <v>22</v>
      </c>
      <c r="N58" s="34" t="s">
        <v>22</v>
      </c>
      <c r="O58" s="34" t="s">
        <v>22</v>
      </c>
      <c r="P58" s="34" t="s">
        <v>22</v>
      </c>
      <c r="Q58" s="34" t="s">
        <v>22</v>
      </c>
      <c r="R58" s="34" t="s">
        <v>22</v>
      </c>
      <c r="S58" s="34" t="s">
        <v>83</v>
      </c>
      <c r="T58" s="34" t="s">
        <v>22</v>
      </c>
      <c r="U58" s="35"/>
      <c r="V58" s="36" t="str">
        <f t="shared" ca="1" si="1"/>
        <v xml:space="preserve"> 1 North Carolina </v>
      </c>
      <c r="X58" s="37">
        <f t="shared" ca="1" si="27"/>
        <v>6</v>
      </c>
      <c r="Y58" s="36">
        <f t="shared" ca="1" si="28"/>
        <v>26</v>
      </c>
      <c r="Z58" s="11" t="str">
        <f t="shared" ca="1" si="30"/>
        <v xml:space="preserve"> 1 North Carolina </v>
      </c>
      <c r="AA58" s="38" t="str">
        <f t="shared" ca="1" si="30"/>
        <v xml:space="preserve"> 4 Gonzaga </v>
      </c>
      <c r="AB58" s="43" t="str">
        <f t="shared" ca="1" si="29"/>
        <v xml:space="preserve"> 1 North Carolina </v>
      </c>
      <c r="AC58" s="11" t="str">
        <f t="shared" ca="1" si="3"/>
        <v xml:space="preserve"> 4 Gonzaga </v>
      </c>
      <c r="AD58" s="38">
        <f t="shared" ca="1" si="31"/>
        <v>1</v>
      </c>
      <c r="AE58" s="36">
        <f t="shared" ca="1" si="31"/>
        <v>12</v>
      </c>
      <c r="AF58" s="11">
        <v>2</v>
      </c>
      <c r="AG58" s="1">
        <v>30</v>
      </c>
      <c r="AH58" s="40"/>
      <c r="AI58" s="11">
        <f t="shared" ca="1" si="32"/>
        <v>6</v>
      </c>
      <c r="AJ58" s="11">
        <f t="shared" ca="1" si="33"/>
        <v>0</v>
      </c>
      <c r="AK58" s="11">
        <f t="shared" ca="1" si="34"/>
        <v>6</v>
      </c>
      <c r="AL58" s="11">
        <f t="shared" ca="1" si="35"/>
        <v>6</v>
      </c>
      <c r="AM58" s="11">
        <f t="shared" ca="1" si="36"/>
        <v>6</v>
      </c>
      <c r="AN58" s="11">
        <f t="shared" ca="1" si="37"/>
        <v>6</v>
      </c>
      <c r="AO58" s="11">
        <f t="shared" ca="1" si="38"/>
        <v>0</v>
      </c>
      <c r="AP58" s="11">
        <f t="shared" ca="1" si="39"/>
        <v>6</v>
      </c>
      <c r="AQ58" s="11">
        <f t="shared" ca="1" si="40"/>
        <v>6</v>
      </c>
      <c r="AR58" s="11">
        <f t="shared" ca="1" si="41"/>
        <v>6</v>
      </c>
      <c r="AS58" s="11">
        <f t="shared" ca="1" si="42"/>
        <v>6</v>
      </c>
      <c r="AT58" s="11">
        <f t="shared" ca="1" si="43"/>
        <v>6</v>
      </c>
      <c r="AU58" s="11">
        <f t="shared" ca="1" si="44"/>
        <v>6</v>
      </c>
      <c r="AV58" s="11">
        <f t="shared" ca="1" si="45"/>
        <v>6</v>
      </c>
      <c r="AW58" s="11">
        <f t="shared" ca="1" si="46"/>
        <v>0</v>
      </c>
      <c r="AX58" s="11">
        <f t="shared" ca="1" si="47"/>
        <v>6</v>
      </c>
      <c r="AY58" s="11"/>
      <c r="AZ58" s="32">
        <f t="shared" ca="1" si="21"/>
        <v>6</v>
      </c>
      <c r="BA58" s="5"/>
      <c r="BB58" s="9" t="s">
        <v>243</v>
      </c>
      <c r="BC58"/>
      <c r="BD58"/>
      <c r="BE58"/>
      <c r="BF58"/>
      <c r="BG58"/>
      <c r="BH58"/>
      <c r="BI58"/>
      <c r="BJ58"/>
      <c r="BK58"/>
      <c r="BL58"/>
      <c r="BM58"/>
      <c r="BN58"/>
      <c r="BO58"/>
      <c r="BP58"/>
      <c r="BQ58"/>
      <c r="BR58"/>
      <c r="BS58"/>
      <c r="BU58" s="9" t="str">
        <f t="shared" si="22"/>
        <v>Master!W82</v>
      </c>
      <c r="BW58" s="9" t="s">
        <v>223</v>
      </c>
      <c r="BX58" s="9" t="s">
        <v>225</v>
      </c>
      <c r="BZ58" s="9" t="str">
        <f t="shared" si="23"/>
        <v>Master!Z74</v>
      </c>
      <c r="CA58" s="9" t="str">
        <f t="shared" si="24"/>
        <v>Master!Z90</v>
      </c>
      <c r="CB58" s="9" t="str">
        <f t="shared" si="25"/>
        <v>Master!W82</v>
      </c>
    </row>
    <row r="59" spans="1:80" ht="15" thickBot="1">
      <c r="A59" s="1" t="s">
        <v>244</v>
      </c>
      <c r="B59" s="1">
        <v>8</v>
      </c>
      <c r="C59" s="44" t="s">
        <v>164</v>
      </c>
      <c r="D59" s="33" t="str">
        <f t="shared" ca="1" si="26"/>
        <v xml:space="preserve"> 2 Oklahoma </v>
      </c>
      <c r="E59" s="41" t="s">
        <v>58</v>
      </c>
      <c r="F59" s="41" t="s">
        <v>58</v>
      </c>
      <c r="G59" s="41" t="s">
        <v>73</v>
      </c>
      <c r="H59" s="41" t="s">
        <v>73</v>
      </c>
      <c r="I59" s="41" t="s">
        <v>58</v>
      </c>
      <c r="J59" s="41" t="s">
        <v>58</v>
      </c>
      <c r="K59" s="41" t="s">
        <v>123</v>
      </c>
      <c r="L59" s="41" t="s">
        <v>73</v>
      </c>
      <c r="M59" s="41" t="s">
        <v>58</v>
      </c>
      <c r="N59" s="41" t="s">
        <v>58</v>
      </c>
      <c r="O59" s="41" t="s">
        <v>73</v>
      </c>
      <c r="P59" s="41" t="s">
        <v>73</v>
      </c>
      <c r="Q59" s="41" t="s">
        <v>58</v>
      </c>
      <c r="R59" s="41" t="s">
        <v>73</v>
      </c>
      <c r="S59" s="41" t="s">
        <v>123</v>
      </c>
      <c r="T59" s="41" t="s">
        <v>58</v>
      </c>
      <c r="U59" s="35"/>
      <c r="V59" s="36" t="str">
        <f t="shared" ca="1" si="1"/>
        <v xml:space="preserve"> 2 Oklahoma </v>
      </c>
      <c r="X59" s="37">
        <f t="shared" ca="1" si="27"/>
        <v>16</v>
      </c>
      <c r="Y59" s="36">
        <f t="shared" ca="1" si="28"/>
        <v>18</v>
      </c>
      <c r="Z59" s="11" t="str">
        <f t="shared" ca="1" si="30"/>
        <v xml:space="preserve"> 2 Oklahoma </v>
      </c>
      <c r="AA59" s="38" t="str">
        <f t="shared" ca="1" si="30"/>
        <v xml:space="preserve"> 3 Syracuse </v>
      </c>
      <c r="AB59" s="43" t="str">
        <f t="shared" ca="1" si="29"/>
        <v xml:space="preserve"> 2 Oklahoma </v>
      </c>
      <c r="AC59" s="11" t="str">
        <f t="shared" ca="1" si="3"/>
        <v xml:space="preserve"> 3 Syracuse </v>
      </c>
      <c r="AD59" s="38">
        <f t="shared" ca="1" si="31"/>
        <v>10</v>
      </c>
      <c r="AE59" s="36">
        <f t="shared" ca="1" si="31"/>
        <v>11</v>
      </c>
      <c r="AF59" s="11">
        <v>2</v>
      </c>
      <c r="AG59" s="1">
        <v>30</v>
      </c>
      <c r="AH59" s="40"/>
      <c r="AI59" s="11">
        <f t="shared" ca="1" si="32"/>
        <v>16</v>
      </c>
      <c r="AJ59" s="11">
        <f t="shared" ca="1" si="33"/>
        <v>16</v>
      </c>
      <c r="AK59" s="11">
        <f t="shared" ca="1" si="34"/>
        <v>0</v>
      </c>
      <c r="AL59" s="11">
        <f t="shared" ca="1" si="35"/>
        <v>0</v>
      </c>
      <c r="AM59" s="11">
        <f t="shared" ca="1" si="36"/>
        <v>16</v>
      </c>
      <c r="AN59" s="11">
        <f t="shared" ca="1" si="37"/>
        <v>16</v>
      </c>
      <c r="AO59" s="11">
        <f t="shared" ca="1" si="38"/>
        <v>0</v>
      </c>
      <c r="AP59" s="11">
        <f t="shared" ca="1" si="39"/>
        <v>0</v>
      </c>
      <c r="AQ59" s="11">
        <f t="shared" ca="1" si="40"/>
        <v>16</v>
      </c>
      <c r="AR59" s="11">
        <f t="shared" ca="1" si="41"/>
        <v>16</v>
      </c>
      <c r="AS59" s="11">
        <f t="shared" ca="1" si="42"/>
        <v>0</v>
      </c>
      <c r="AT59" s="11">
        <f t="shared" ca="1" si="43"/>
        <v>0</v>
      </c>
      <c r="AU59" s="11">
        <f t="shared" ca="1" si="44"/>
        <v>16</v>
      </c>
      <c r="AV59" s="11">
        <f t="shared" ca="1" si="45"/>
        <v>0</v>
      </c>
      <c r="AW59" s="11">
        <f t="shared" ca="1" si="46"/>
        <v>0</v>
      </c>
      <c r="AX59" s="11">
        <f t="shared" ca="1" si="47"/>
        <v>16</v>
      </c>
      <c r="AY59" s="11"/>
      <c r="AZ59" s="32">
        <f t="shared" ca="1" si="21"/>
        <v>16</v>
      </c>
      <c r="BA59" s="5"/>
      <c r="BB59" s="9" t="s">
        <v>245</v>
      </c>
      <c r="BC59"/>
      <c r="BD59"/>
      <c r="BE59"/>
      <c r="BF59"/>
      <c r="BG59"/>
      <c r="BH59"/>
      <c r="BI59"/>
      <c r="BJ59"/>
      <c r="BK59"/>
      <c r="BL59"/>
      <c r="BM59"/>
      <c r="BN59"/>
      <c r="BO59"/>
      <c r="BP59"/>
      <c r="BQ59"/>
      <c r="BR59"/>
      <c r="BS59"/>
      <c r="BU59" s="9" t="str">
        <f t="shared" si="22"/>
        <v>Master!W114</v>
      </c>
      <c r="BW59" s="9" t="s">
        <v>227</v>
      </c>
      <c r="BX59" s="9" t="s">
        <v>229</v>
      </c>
      <c r="BZ59" s="9" t="str">
        <f t="shared" si="23"/>
        <v>Master!Z106</v>
      </c>
      <c r="CA59" s="9" t="str">
        <f t="shared" si="24"/>
        <v>Master!Z122</v>
      </c>
      <c r="CB59" s="9" t="str">
        <f t="shared" si="25"/>
        <v>Master!W114</v>
      </c>
    </row>
    <row r="60" spans="1:80" ht="14.4">
      <c r="A60" s="1" t="s">
        <v>246</v>
      </c>
      <c r="B60" s="1">
        <v>8</v>
      </c>
      <c r="C60" s="7" t="s">
        <v>39</v>
      </c>
      <c r="D60" s="33" t="str">
        <f t="shared" ca="1" si="26"/>
        <v xml:space="preserve"> 1 Louisville </v>
      </c>
      <c r="E60" s="26" t="s">
        <v>19</v>
      </c>
      <c r="F60" s="26" t="s">
        <v>19</v>
      </c>
      <c r="G60" s="26" t="s">
        <v>19</v>
      </c>
      <c r="H60" s="26" t="s">
        <v>54</v>
      </c>
      <c r="I60" s="26" t="s">
        <v>19</v>
      </c>
      <c r="J60" s="26" t="s">
        <v>63</v>
      </c>
      <c r="K60" s="26" t="s">
        <v>63</v>
      </c>
      <c r="L60" s="26" t="s">
        <v>19</v>
      </c>
      <c r="M60" s="26" t="s">
        <v>19</v>
      </c>
      <c r="N60" s="26" t="s">
        <v>19</v>
      </c>
      <c r="O60" s="26" t="s">
        <v>54</v>
      </c>
      <c r="P60" s="26" t="s">
        <v>19</v>
      </c>
      <c r="Q60" s="26" t="s">
        <v>19</v>
      </c>
      <c r="R60" s="26" t="s">
        <v>19</v>
      </c>
      <c r="S60" s="26" t="s">
        <v>54</v>
      </c>
      <c r="T60" s="26" t="s">
        <v>19</v>
      </c>
      <c r="U60" s="35"/>
      <c r="V60" s="36" t="str">
        <f t="shared" ca="1" si="1"/>
        <v xml:space="preserve"> 2 Michigan State </v>
      </c>
      <c r="X60" s="37">
        <f t="shared" ca="1" si="27"/>
        <v>12.5</v>
      </c>
      <c r="Y60" s="36">
        <f t="shared" ca="1" si="28"/>
        <v>30</v>
      </c>
      <c r="Z60" s="11" t="str">
        <f t="shared" ca="1" si="30"/>
        <v xml:space="preserve"> 1 Louisville </v>
      </c>
      <c r="AA60" s="38" t="str">
        <f t="shared" ca="1" si="30"/>
        <v xml:space="preserve"> 2 Michigan State </v>
      </c>
      <c r="AB60" s="45" t="str">
        <f t="shared" ca="1" si="29"/>
        <v xml:space="preserve"> 2 Michigan State </v>
      </c>
      <c r="AC60" s="11" t="str">
        <f t="shared" ca="1" si="3"/>
        <v xml:space="preserve"> 1 Louisville </v>
      </c>
      <c r="AD60" s="38">
        <f t="shared" ca="1" si="31"/>
        <v>1</v>
      </c>
      <c r="AE60" s="36">
        <f t="shared" ca="1" si="31"/>
        <v>10</v>
      </c>
      <c r="AF60" s="11">
        <v>2.5</v>
      </c>
      <c r="AG60" s="1">
        <v>37.5</v>
      </c>
      <c r="AH60" s="40"/>
      <c r="AI60" s="11">
        <f t="shared" ca="1" si="32"/>
        <v>0</v>
      </c>
      <c r="AJ60" s="11">
        <f t="shared" ca="1" si="33"/>
        <v>0</v>
      </c>
      <c r="AK60" s="11">
        <f t="shared" ca="1" si="34"/>
        <v>0</v>
      </c>
      <c r="AL60" s="11">
        <f t="shared" ca="1" si="35"/>
        <v>30</v>
      </c>
      <c r="AM60" s="11">
        <f t="shared" ca="1" si="36"/>
        <v>0</v>
      </c>
      <c r="AN60" s="11">
        <f t="shared" ca="1" si="37"/>
        <v>0</v>
      </c>
      <c r="AO60" s="11">
        <f t="shared" ca="1" si="38"/>
        <v>0</v>
      </c>
      <c r="AP60" s="11">
        <f t="shared" ca="1" si="39"/>
        <v>0</v>
      </c>
      <c r="AQ60" s="11">
        <f t="shared" ca="1" si="40"/>
        <v>0</v>
      </c>
      <c r="AR60" s="11">
        <f t="shared" ca="1" si="41"/>
        <v>0</v>
      </c>
      <c r="AS60" s="11">
        <f t="shared" ca="1" si="42"/>
        <v>30</v>
      </c>
      <c r="AT60" s="11">
        <f t="shared" ca="1" si="43"/>
        <v>0</v>
      </c>
      <c r="AU60" s="11">
        <f t="shared" ca="1" si="44"/>
        <v>0</v>
      </c>
      <c r="AV60" s="11">
        <f t="shared" ca="1" si="45"/>
        <v>0</v>
      </c>
      <c r="AW60" s="11">
        <f t="shared" ca="1" si="46"/>
        <v>30</v>
      </c>
      <c r="AX60" s="11">
        <f t="shared" ca="1" si="47"/>
        <v>0</v>
      </c>
      <c r="AY60" s="11"/>
      <c r="AZ60" s="32">
        <f t="shared" ca="1" si="21"/>
        <v>30</v>
      </c>
      <c r="BA60" s="5"/>
      <c r="BB60" s="9" t="s">
        <v>247</v>
      </c>
      <c r="BC60"/>
      <c r="BD60"/>
      <c r="BE60"/>
      <c r="BF60"/>
      <c r="BG60"/>
      <c r="BH60"/>
      <c r="BI60"/>
      <c r="BJ60"/>
      <c r="BK60"/>
      <c r="BL60"/>
      <c r="BM60"/>
      <c r="BN60"/>
      <c r="BO60"/>
      <c r="BP60"/>
      <c r="BQ60"/>
      <c r="BR60"/>
      <c r="BS60"/>
      <c r="BU60" s="9" t="str">
        <f t="shared" si="22"/>
        <v>Master!N32</v>
      </c>
      <c r="BW60" s="9" t="s">
        <v>231</v>
      </c>
      <c r="BX60" s="9" t="s">
        <v>233</v>
      </c>
      <c r="BZ60" s="9" t="str">
        <f t="shared" si="23"/>
        <v>Master!K16</v>
      </c>
      <c r="CA60" s="9" t="str">
        <f t="shared" si="24"/>
        <v>Master!K48</v>
      </c>
      <c r="CB60" s="9" t="str">
        <f t="shared" si="25"/>
        <v>Master!N32</v>
      </c>
    </row>
    <row r="61" spans="1:80" ht="14.4">
      <c r="A61" s="1" t="s">
        <v>248</v>
      </c>
      <c r="B61" s="1">
        <v>9</v>
      </c>
      <c r="C61" s="32" t="s">
        <v>79</v>
      </c>
      <c r="D61" s="33" t="str">
        <f t="shared" ca="1" si="26"/>
        <v xml:space="preserve"> 2 Memphis </v>
      </c>
      <c r="E61" s="34" t="s">
        <v>15</v>
      </c>
      <c r="F61" s="34" t="s">
        <v>49</v>
      </c>
      <c r="G61" s="34" t="s">
        <v>15</v>
      </c>
      <c r="H61" s="34" t="s">
        <v>68</v>
      </c>
      <c r="I61" s="34" t="s">
        <v>49</v>
      </c>
      <c r="J61" s="34" t="s">
        <v>113</v>
      </c>
      <c r="K61" s="34" t="s">
        <v>148</v>
      </c>
      <c r="L61" s="34" t="s">
        <v>49</v>
      </c>
      <c r="M61" s="34" t="s">
        <v>49</v>
      </c>
      <c r="N61" s="34" t="s">
        <v>15</v>
      </c>
      <c r="O61" s="34" t="s">
        <v>15</v>
      </c>
      <c r="P61" s="34" t="s">
        <v>49</v>
      </c>
      <c r="Q61" s="34" t="s">
        <v>113</v>
      </c>
      <c r="R61" s="34" t="s">
        <v>49</v>
      </c>
      <c r="S61" s="34" t="s">
        <v>15</v>
      </c>
      <c r="T61" s="34" t="s">
        <v>15</v>
      </c>
      <c r="U61" s="35"/>
      <c r="V61" s="36" t="str">
        <f t="shared" ca="1" si="1"/>
        <v xml:space="preserve"> 1 Connecticut </v>
      </c>
      <c r="X61" s="37">
        <f t="shared" ca="1" si="27"/>
        <v>25</v>
      </c>
      <c r="Y61" s="36">
        <f t="shared" ca="1" si="28"/>
        <v>35</v>
      </c>
      <c r="Z61" s="11" t="str">
        <f t="shared" ca="1" si="30"/>
        <v xml:space="preserve"> 1 Connecticut </v>
      </c>
      <c r="AA61" s="38" t="str">
        <f t="shared" ca="1" si="30"/>
        <v xml:space="preserve"> 3 Missouri </v>
      </c>
      <c r="AB61" s="45" t="str">
        <f t="shared" ca="1" si="29"/>
        <v xml:space="preserve"> 1 Connecticut </v>
      </c>
      <c r="AC61" s="11" t="str">
        <f t="shared" ca="1" si="3"/>
        <v xml:space="preserve"> 3 Missouri </v>
      </c>
      <c r="AD61" s="38">
        <f t="shared" ca="1" si="31"/>
        <v>1</v>
      </c>
      <c r="AE61" s="36">
        <f t="shared" ca="1" si="31"/>
        <v>11</v>
      </c>
      <c r="AF61" s="11">
        <v>2.5</v>
      </c>
      <c r="AG61" s="1">
        <v>37.5</v>
      </c>
      <c r="AH61" s="40"/>
      <c r="AI61" s="11">
        <f t="shared" ca="1" si="32"/>
        <v>25</v>
      </c>
      <c r="AJ61" s="11">
        <f t="shared" ca="1" si="33"/>
        <v>0</v>
      </c>
      <c r="AK61" s="11">
        <f t="shared" ca="1" si="34"/>
        <v>25</v>
      </c>
      <c r="AL61" s="11">
        <f t="shared" ca="1" si="35"/>
        <v>0</v>
      </c>
      <c r="AM61" s="11">
        <f t="shared" ca="1" si="36"/>
        <v>0</v>
      </c>
      <c r="AN61" s="11">
        <f t="shared" ca="1" si="37"/>
        <v>0</v>
      </c>
      <c r="AO61" s="11">
        <f t="shared" ca="1" si="38"/>
        <v>0</v>
      </c>
      <c r="AP61" s="11">
        <f t="shared" ca="1" si="39"/>
        <v>0</v>
      </c>
      <c r="AQ61" s="11">
        <f t="shared" ca="1" si="40"/>
        <v>0</v>
      </c>
      <c r="AR61" s="11">
        <f t="shared" ca="1" si="41"/>
        <v>25</v>
      </c>
      <c r="AS61" s="11">
        <f t="shared" ca="1" si="42"/>
        <v>25</v>
      </c>
      <c r="AT61" s="11">
        <f t="shared" ca="1" si="43"/>
        <v>0</v>
      </c>
      <c r="AU61" s="11">
        <f t="shared" ca="1" si="44"/>
        <v>0</v>
      </c>
      <c r="AV61" s="11">
        <f t="shared" ca="1" si="45"/>
        <v>0</v>
      </c>
      <c r="AW61" s="11">
        <f t="shared" ca="1" si="46"/>
        <v>25</v>
      </c>
      <c r="AX61" s="11">
        <f t="shared" ca="1" si="47"/>
        <v>25</v>
      </c>
      <c r="AY61" s="11"/>
      <c r="AZ61" s="32">
        <f t="shared" ca="1" si="21"/>
        <v>25</v>
      </c>
      <c r="BA61" s="5"/>
      <c r="BB61" s="9" t="s">
        <v>249</v>
      </c>
      <c r="BC61"/>
      <c r="BD61"/>
      <c r="BE61"/>
      <c r="BF61"/>
      <c r="BG61"/>
      <c r="BH61"/>
      <c r="BI61"/>
      <c r="BJ61"/>
      <c r="BK61"/>
      <c r="BL61"/>
      <c r="BM61"/>
      <c r="BN61"/>
      <c r="BO61"/>
      <c r="BP61"/>
      <c r="BQ61"/>
      <c r="BR61"/>
      <c r="BS61"/>
      <c r="BU61" s="9" t="str">
        <f t="shared" si="22"/>
        <v>Master!N98</v>
      </c>
      <c r="BW61" s="9" t="s">
        <v>235</v>
      </c>
      <c r="BX61" s="9" t="s">
        <v>237</v>
      </c>
      <c r="BZ61" s="9" t="str">
        <f t="shared" si="23"/>
        <v>Master!K82</v>
      </c>
      <c r="CA61" s="9" t="str">
        <f t="shared" si="24"/>
        <v>Master!K114</v>
      </c>
      <c r="CB61" s="9" t="str">
        <f t="shared" si="25"/>
        <v>Master!N98</v>
      </c>
    </row>
    <row r="62" spans="1:80" ht="14.4">
      <c r="A62" s="1" t="s">
        <v>250</v>
      </c>
      <c r="B62" s="1">
        <v>9</v>
      </c>
      <c r="C62" s="32" t="s">
        <v>119</v>
      </c>
      <c r="D62" s="33" t="str">
        <f t="shared" ca="1" si="26"/>
        <v xml:space="preserve"> 1 Pittsburgh </v>
      </c>
      <c r="E62" s="34" t="s">
        <v>38</v>
      </c>
      <c r="F62" s="34" t="s">
        <v>38</v>
      </c>
      <c r="G62" s="34" t="s">
        <v>38</v>
      </c>
      <c r="H62" s="34" t="s">
        <v>44</v>
      </c>
      <c r="I62" s="34" t="s">
        <v>38</v>
      </c>
      <c r="J62" s="34" t="s">
        <v>38</v>
      </c>
      <c r="K62" s="34" t="s">
        <v>230</v>
      </c>
      <c r="L62" s="34" t="s">
        <v>38</v>
      </c>
      <c r="M62" s="34" t="s">
        <v>38</v>
      </c>
      <c r="N62" s="34" t="s">
        <v>38</v>
      </c>
      <c r="O62" s="34" t="s">
        <v>38</v>
      </c>
      <c r="P62" s="34" t="s">
        <v>38</v>
      </c>
      <c r="Q62" s="34" t="s">
        <v>38</v>
      </c>
      <c r="R62" s="34" t="s">
        <v>44</v>
      </c>
      <c r="S62" s="34" t="s">
        <v>44</v>
      </c>
      <c r="T62" s="34" t="s">
        <v>38</v>
      </c>
      <c r="U62" s="35"/>
      <c r="V62" s="36" t="str">
        <f t="shared" ca="1" si="1"/>
        <v xml:space="preserve"> 3 Villanova </v>
      </c>
      <c r="X62" s="37">
        <f t="shared" ca="1" si="27"/>
        <v>10</v>
      </c>
      <c r="Y62" s="36">
        <f t="shared" ca="1" si="28"/>
        <v>37.5</v>
      </c>
      <c r="Z62" s="11" t="str">
        <f t="shared" ca="1" si="30"/>
        <v xml:space="preserve"> 1 Pittsburgh </v>
      </c>
      <c r="AA62" s="38" t="str">
        <f t="shared" ca="1" si="30"/>
        <v xml:space="preserve"> 3 Villanova </v>
      </c>
      <c r="AB62" s="45" t="str">
        <f t="shared" ca="1" si="29"/>
        <v xml:space="preserve"> 3 Villanova </v>
      </c>
      <c r="AC62" s="11" t="str">
        <f t="shared" ca="1" si="3"/>
        <v xml:space="preserve"> 1 Pittsburgh </v>
      </c>
      <c r="AD62" s="38">
        <f t="shared" ca="1" si="31"/>
        <v>1</v>
      </c>
      <c r="AE62" s="36">
        <f t="shared" ca="1" si="31"/>
        <v>11</v>
      </c>
      <c r="AF62" s="11">
        <v>2.5</v>
      </c>
      <c r="AG62" s="1">
        <v>37.5</v>
      </c>
      <c r="AH62" s="40"/>
      <c r="AI62" s="11">
        <f t="shared" ca="1" si="32"/>
        <v>0</v>
      </c>
      <c r="AJ62" s="11">
        <f t="shared" ca="1" si="33"/>
        <v>0</v>
      </c>
      <c r="AK62" s="11">
        <f t="shared" ca="1" si="34"/>
        <v>0</v>
      </c>
      <c r="AL62" s="11">
        <f t="shared" ca="1" si="35"/>
        <v>0</v>
      </c>
      <c r="AM62" s="11">
        <f t="shared" ca="1" si="36"/>
        <v>0</v>
      </c>
      <c r="AN62" s="11">
        <f t="shared" ca="1" si="37"/>
        <v>0</v>
      </c>
      <c r="AO62" s="11">
        <f t="shared" ca="1" si="38"/>
        <v>0</v>
      </c>
      <c r="AP62" s="11">
        <f t="shared" ca="1" si="39"/>
        <v>0</v>
      </c>
      <c r="AQ62" s="11">
        <f t="shared" ca="1" si="40"/>
        <v>0</v>
      </c>
      <c r="AR62" s="11">
        <f t="shared" ca="1" si="41"/>
        <v>0</v>
      </c>
      <c r="AS62" s="11">
        <f t="shared" ca="1" si="42"/>
        <v>0</v>
      </c>
      <c r="AT62" s="11">
        <f t="shared" ca="1" si="43"/>
        <v>0</v>
      </c>
      <c r="AU62" s="11">
        <f t="shared" ca="1" si="44"/>
        <v>0</v>
      </c>
      <c r="AV62" s="11">
        <f t="shared" ca="1" si="45"/>
        <v>0</v>
      </c>
      <c r="AW62" s="11">
        <f t="shared" ca="1" si="46"/>
        <v>0</v>
      </c>
      <c r="AX62" s="11">
        <f t="shared" ca="1" si="47"/>
        <v>0</v>
      </c>
      <c r="AY62" s="11"/>
      <c r="AZ62" s="32">
        <f t="shared" ca="1" si="21"/>
        <v>37.5</v>
      </c>
      <c r="BA62" s="5"/>
      <c r="BB62" s="9" t="s">
        <v>251</v>
      </c>
      <c r="BC62"/>
      <c r="BD62"/>
      <c r="BE62"/>
      <c r="BF62"/>
      <c r="BG62"/>
      <c r="BH62"/>
      <c r="BI62"/>
      <c r="BJ62"/>
      <c r="BK62"/>
      <c r="BL62"/>
      <c r="BM62"/>
      <c r="BN62"/>
      <c r="BO62"/>
      <c r="BP62"/>
      <c r="BQ62"/>
      <c r="BR62"/>
      <c r="BS62"/>
      <c r="BU62" s="9" t="str">
        <f t="shared" si="22"/>
        <v>Master!T32</v>
      </c>
      <c r="BW62" s="9" t="s">
        <v>239</v>
      </c>
      <c r="BX62" s="9" t="s">
        <v>241</v>
      </c>
      <c r="BZ62" s="9" t="str">
        <f t="shared" si="23"/>
        <v>Master!W16</v>
      </c>
      <c r="CA62" s="9" t="str">
        <f t="shared" si="24"/>
        <v>Master!W48</v>
      </c>
      <c r="CB62" s="9" t="str">
        <f t="shared" si="25"/>
        <v>Master!T32</v>
      </c>
    </row>
    <row r="63" spans="1:80" ht="15" thickBot="1">
      <c r="A63" s="1" t="s">
        <v>252</v>
      </c>
      <c r="B63" s="1">
        <v>9</v>
      </c>
      <c r="C63" s="44" t="s">
        <v>159</v>
      </c>
      <c r="D63" s="33" t="str">
        <f t="shared" ca="1" si="26"/>
        <v xml:space="preserve"> 2 Oklahoma </v>
      </c>
      <c r="E63" s="41" t="s">
        <v>22</v>
      </c>
      <c r="F63" s="41" t="s">
        <v>58</v>
      </c>
      <c r="G63" s="41" t="s">
        <v>22</v>
      </c>
      <c r="H63" s="41" t="s">
        <v>22</v>
      </c>
      <c r="I63" s="41" t="s">
        <v>22</v>
      </c>
      <c r="J63" s="41" t="s">
        <v>22</v>
      </c>
      <c r="K63" s="41" t="s">
        <v>123</v>
      </c>
      <c r="L63" s="41" t="s">
        <v>22</v>
      </c>
      <c r="M63" s="41" t="s">
        <v>22</v>
      </c>
      <c r="N63" s="41" t="s">
        <v>22</v>
      </c>
      <c r="O63" s="41" t="s">
        <v>22</v>
      </c>
      <c r="P63" s="41" t="s">
        <v>22</v>
      </c>
      <c r="Q63" s="41" t="s">
        <v>22</v>
      </c>
      <c r="R63" s="41" t="s">
        <v>22</v>
      </c>
      <c r="S63" s="41" t="s">
        <v>83</v>
      </c>
      <c r="T63" s="41" t="s">
        <v>22</v>
      </c>
      <c r="U63" s="35"/>
      <c r="V63" s="36" t="str">
        <f t="shared" ca="1" si="1"/>
        <v xml:space="preserve"> 1 North Carolina </v>
      </c>
      <c r="X63" s="37">
        <f t="shared" ca="1" si="27"/>
        <v>7.5</v>
      </c>
      <c r="Y63" s="36">
        <f t="shared" ca="1" si="28"/>
        <v>35</v>
      </c>
      <c r="Z63" s="11" t="str">
        <f t="shared" ca="1" si="30"/>
        <v xml:space="preserve"> 1 North Carolina </v>
      </c>
      <c r="AA63" s="38" t="str">
        <f t="shared" ca="1" si="30"/>
        <v xml:space="preserve"> 2 Oklahoma </v>
      </c>
      <c r="AB63" s="45" t="str">
        <f t="shared" ca="1" si="29"/>
        <v xml:space="preserve"> 1 North Carolina </v>
      </c>
      <c r="AC63" s="11" t="str">
        <f t="shared" ca="1" si="3"/>
        <v xml:space="preserve"> 2 Oklahoma </v>
      </c>
      <c r="AD63" s="38">
        <f t="shared" ca="1" si="31"/>
        <v>1</v>
      </c>
      <c r="AE63" s="36">
        <f t="shared" ca="1" si="31"/>
        <v>10</v>
      </c>
      <c r="AF63" s="11">
        <v>2.5</v>
      </c>
      <c r="AG63" s="1">
        <v>37.5</v>
      </c>
      <c r="AH63" s="40"/>
      <c r="AI63" s="11">
        <f t="shared" ca="1" si="32"/>
        <v>7.5</v>
      </c>
      <c r="AJ63" s="11">
        <f t="shared" ca="1" si="33"/>
        <v>0</v>
      </c>
      <c r="AK63" s="11">
        <f t="shared" ca="1" si="34"/>
        <v>7.5</v>
      </c>
      <c r="AL63" s="11">
        <f t="shared" ca="1" si="35"/>
        <v>7.5</v>
      </c>
      <c r="AM63" s="11">
        <f t="shared" ca="1" si="36"/>
        <v>7.5</v>
      </c>
      <c r="AN63" s="11">
        <f t="shared" ca="1" si="37"/>
        <v>7.5</v>
      </c>
      <c r="AO63" s="11">
        <f t="shared" ca="1" si="38"/>
        <v>0</v>
      </c>
      <c r="AP63" s="11">
        <f t="shared" ca="1" si="39"/>
        <v>7.5</v>
      </c>
      <c r="AQ63" s="11">
        <f t="shared" ca="1" si="40"/>
        <v>7.5</v>
      </c>
      <c r="AR63" s="11">
        <f t="shared" ca="1" si="41"/>
        <v>7.5</v>
      </c>
      <c r="AS63" s="11">
        <f t="shared" ca="1" si="42"/>
        <v>7.5</v>
      </c>
      <c r="AT63" s="11">
        <f t="shared" ca="1" si="43"/>
        <v>7.5</v>
      </c>
      <c r="AU63" s="11">
        <f t="shared" ca="1" si="44"/>
        <v>7.5</v>
      </c>
      <c r="AV63" s="11">
        <f t="shared" ca="1" si="45"/>
        <v>7.5</v>
      </c>
      <c r="AW63" s="11">
        <f t="shared" ca="1" si="46"/>
        <v>0</v>
      </c>
      <c r="AX63" s="11">
        <f t="shared" ca="1" si="47"/>
        <v>7.5</v>
      </c>
      <c r="AY63" s="11"/>
      <c r="AZ63" s="32">
        <f t="shared" ca="1" si="21"/>
        <v>7.5</v>
      </c>
      <c r="BA63" s="5"/>
      <c r="BB63" s="9" t="s">
        <v>253</v>
      </c>
      <c r="BC63"/>
      <c r="BD63"/>
      <c r="BE63"/>
      <c r="BF63"/>
      <c r="BG63"/>
      <c r="BH63"/>
      <c r="BI63"/>
      <c r="BJ63"/>
      <c r="BK63"/>
      <c r="BL63"/>
      <c r="BM63"/>
      <c r="BN63"/>
      <c r="BO63"/>
      <c r="BP63"/>
      <c r="BQ63"/>
      <c r="BR63"/>
      <c r="BS63"/>
      <c r="BU63" s="9" t="str">
        <f t="shared" si="22"/>
        <v>Master!T98</v>
      </c>
      <c r="BW63" s="9" t="s">
        <v>243</v>
      </c>
      <c r="BX63" s="9" t="s">
        <v>245</v>
      </c>
      <c r="BZ63" s="9" t="str">
        <f t="shared" si="23"/>
        <v>Master!W82</v>
      </c>
      <c r="CA63" s="9" t="str">
        <f t="shared" si="24"/>
        <v>Master!W114</v>
      </c>
      <c r="CB63" s="9" t="str">
        <f t="shared" si="25"/>
        <v>Master!T98</v>
      </c>
    </row>
    <row r="64" spans="1:80" ht="14.4">
      <c r="A64" s="1" t="s">
        <v>254</v>
      </c>
      <c r="B64" s="1">
        <v>9</v>
      </c>
      <c r="C64" s="7" t="s">
        <v>255</v>
      </c>
      <c r="D64" s="33" t="str">
        <f t="shared" ca="1" si="26"/>
        <v xml:space="preserve"> 1 Louisville </v>
      </c>
      <c r="E64" s="26" t="s">
        <v>19</v>
      </c>
      <c r="F64" s="26" t="s">
        <v>19</v>
      </c>
      <c r="G64" s="26" t="s">
        <v>15</v>
      </c>
      <c r="H64" s="26" t="s">
        <v>54</v>
      </c>
      <c r="I64" s="26" t="s">
        <v>19</v>
      </c>
      <c r="J64" s="26" t="s">
        <v>63</v>
      </c>
      <c r="K64" s="26" t="s">
        <v>148</v>
      </c>
      <c r="L64" s="26" t="s">
        <v>19</v>
      </c>
      <c r="M64" s="26" t="s">
        <v>19</v>
      </c>
      <c r="N64" s="26" t="s">
        <v>19</v>
      </c>
      <c r="O64" s="26" t="s">
        <v>15</v>
      </c>
      <c r="P64" s="26" t="s">
        <v>19</v>
      </c>
      <c r="Q64" s="26" t="s">
        <v>19</v>
      </c>
      <c r="R64" s="26" t="s">
        <v>49</v>
      </c>
      <c r="S64" s="26" t="s">
        <v>15</v>
      </c>
      <c r="T64" s="26" t="s">
        <v>19</v>
      </c>
      <c r="U64" s="35"/>
      <c r="V64" s="36" t="str">
        <f t="shared" ca="1" si="1"/>
        <v xml:space="preserve"> 2 Michigan State </v>
      </c>
      <c r="X64" s="37">
        <f t="shared" ca="1" si="27"/>
        <v>42</v>
      </c>
      <c r="Y64" s="36">
        <f t="shared" ca="1" si="28"/>
        <v>36</v>
      </c>
      <c r="Z64" s="11" t="str">
        <f t="shared" ca="1" si="30"/>
        <v xml:space="preserve"> 2 Michigan State </v>
      </c>
      <c r="AA64" s="38" t="str">
        <f t="shared" ca="1" si="30"/>
        <v xml:space="preserve"> 1 Connecticut </v>
      </c>
      <c r="AB64" s="46" t="str">
        <f t="shared" ca="1" si="29"/>
        <v xml:space="preserve"> 2 Michigan State </v>
      </c>
      <c r="AC64" s="11" t="str">
        <f t="shared" ca="1" si="3"/>
        <v xml:space="preserve"> 1 Connecticut </v>
      </c>
      <c r="AD64" s="38">
        <f t="shared" ca="1" si="31"/>
        <v>10</v>
      </c>
      <c r="AE64" s="36">
        <f t="shared" ca="1" si="31"/>
        <v>1</v>
      </c>
      <c r="AF64" s="11">
        <v>3</v>
      </c>
      <c r="AG64" s="1">
        <v>45</v>
      </c>
      <c r="AH64" s="40"/>
      <c r="AI64" s="11">
        <f t="shared" ca="1" si="32"/>
        <v>0</v>
      </c>
      <c r="AJ64" s="11">
        <f t="shared" ca="1" si="33"/>
        <v>0</v>
      </c>
      <c r="AK64" s="11">
        <f t="shared" ca="1" si="34"/>
        <v>0</v>
      </c>
      <c r="AL64" s="11">
        <f t="shared" ca="1" si="35"/>
        <v>42</v>
      </c>
      <c r="AM64" s="11">
        <f t="shared" ca="1" si="36"/>
        <v>0</v>
      </c>
      <c r="AN64" s="11">
        <f t="shared" ca="1" si="37"/>
        <v>0</v>
      </c>
      <c r="AO64" s="11">
        <f t="shared" ca="1" si="38"/>
        <v>0</v>
      </c>
      <c r="AP64" s="11">
        <f t="shared" ca="1" si="39"/>
        <v>0</v>
      </c>
      <c r="AQ64" s="11">
        <f t="shared" ca="1" si="40"/>
        <v>0</v>
      </c>
      <c r="AR64" s="11">
        <f t="shared" ca="1" si="41"/>
        <v>0</v>
      </c>
      <c r="AS64" s="11">
        <f t="shared" ca="1" si="42"/>
        <v>0</v>
      </c>
      <c r="AT64" s="11">
        <f t="shared" ca="1" si="43"/>
        <v>0</v>
      </c>
      <c r="AU64" s="11">
        <f t="shared" ca="1" si="44"/>
        <v>0</v>
      </c>
      <c r="AV64" s="11">
        <f t="shared" ca="1" si="45"/>
        <v>0</v>
      </c>
      <c r="AW64" s="11">
        <f t="shared" ca="1" si="46"/>
        <v>0</v>
      </c>
      <c r="AX64" s="11">
        <f t="shared" ca="1" si="47"/>
        <v>0</v>
      </c>
      <c r="AY64" s="11"/>
      <c r="AZ64" s="32">
        <f t="shared" ca="1" si="21"/>
        <v>42</v>
      </c>
      <c r="BA64" s="5"/>
      <c r="BB64" s="9" t="s">
        <v>256</v>
      </c>
      <c r="BC64"/>
      <c r="BD64"/>
      <c r="BE64"/>
      <c r="BF64"/>
      <c r="BG64"/>
      <c r="BH64"/>
      <c r="BI64"/>
      <c r="BJ64"/>
      <c r="BK64"/>
      <c r="BL64"/>
      <c r="BM64"/>
      <c r="BN64"/>
      <c r="BO64"/>
      <c r="BP64"/>
      <c r="BQ64"/>
      <c r="BR64"/>
      <c r="BS64"/>
      <c r="BU64" s="9" t="str">
        <f t="shared" si="22"/>
        <v>Master!Q48</v>
      </c>
      <c r="BW64" s="9" t="s">
        <v>247</v>
      </c>
      <c r="BX64" s="9" t="s">
        <v>249</v>
      </c>
      <c r="BZ64" s="9" t="str">
        <f t="shared" si="23"/>
        <v>Master!N32</v>
      </c>
      <c r="CA64" s="9" t="str">
        <f t="shared" si="24"/>
        <v>Master!N98</v>
      </c>
      <c r="CB64" s="9" t="str">
        <f t="shared" si="25"/>
        <v>Master!Q48</v>
      </c>
    </row>
    <row r="65" spans="3:80" ht="15" thickBot="1">
      <c r="C65" s="32" t="s">
        <v>257</v>
      </c>
      <c r="D65" s="33" t="str">
        <f t="shared" ca="1" si="26"/>
        <v xml:space="preserve"> 2 Oklahoma </v>
      </c>
      <c r="E65" s="41" t="s">
        <v>38</v>
      </c>
      <c r="F65" s="41" t="s">
        <v>58</v>
      </c>
      <c r="G65" s="41" t="s">
        <v>38</v>
      </c>
      <c r="H65" s="41" t="s">
        <v>22</v>
      </c>
      <c r="I65" s="41" t="s">
        <v>38</v>
      </c>
      <c r="J65" s="41" t="s">
        <v>22</v>
      </c>
      <c r="K65" s="41" t="s">
        <v>123</v>
      </c>
      <c r="L65" s="41" t="s">
        <v>22</v>
      </c>
      <c r="M65" s="41" t="s">
        <v>38</v>
      </c>
      <c r="N65" s="41" t="s">
        <v>38</v>
      </c>
      <c r="O65" s="41" t="s">
        <v>22</v>
      </c>
      <c r="P65" s="41" t="s">
        <v>22</v>
      </c>
      <c r="Q65" s="41" t="s">
        <v>22</v>
      </c>
      <c r="R65" s="41" t="s">
        <v>22</v>
      </c>
      <c r="S65" s="41" t="s">
        <v>44</v>
      </c>
      <c r="T65" s="41" t="s">
        <v>22</v>
      </c>
      <c r="U65" s="35"/>
      <c r="V65" s="36" t="str">
        <f t="shared" ca="1" si="1"/>
        <v xml:space="preserve"> 1 North Carolina </v>
      </c>
      <c r="X65" s="37">
        <f t="shared" ca="1" si="27"/>
        <v>45</v>
      </c>
      <c r="Y65" s="36">
        <f t="shared" ca="1" si="28"/>
        <v>21</v>
      </c>
      <c r="Z65" s="11" t="str">
        <f t="shared" ca="1" si="30"/>
        <v xml:space="preserve"> 3 Villanova </v>
      </c>
      <c r="AA65" s="38" t="str">
        <f t="shared" ca="1" si="30"/>
        <v xml:space="preserve"> 1 North Carolina </v>
      </c>
      <c r="AB65" s="46" t="str">
        <f t="shared" ca="1" si="29"/>
        <v xml:space="preserve"> 1 North Carolina </v>
      </c>
      <c r="AC65" s="11" t="str">
        <f t="shared" ca="1" si="3"/>
        <v xml:space="preserve"> 3 Villanova </v>
      </c>
      <c r="AD65" s="38">
        <f t="shared" ca="1" si="31"/>
        <v>11</v>
      </c>
      <c r="AE65" s="36">
        <f t="shared" ca="1" si="31"/>
        <v>1</v>
      </c>
      <c r="AF65" s="11">
        <v>3</v>
      </c>
      <c r="AG65" s="1">
        <v>45</v>
      </c>
      <c r="AH65" s="40"/>
      <c r="AI65" s="11">
        <f t="shared" ca="1" si="32"/>
        <v>0</v>
      </c>
      <c r="AJ65" s="11">
        <f t="shared" ca="1" si="33"/>
        <v>0</v>
      </c>
      <c r="AK65" s="11">
        <f t="shared" ca="1" si="34"/>
        <v>0</v>
      </c>
      <c r="AL65" s="11">
        <f t="shared" ca="1" si="35"/>
        <v>21</v>
      </c>
      <c r="AM65" s="11">
        <f t="shared" ca="1" si="36"/>
        <v>0</v>
      </c>
      <c r="AN65" s="11">
        <f t="shared" ca="1" si="37"/>
        <v>21</v>
      </c>
      <c r="AO65" s="11">
        <f t="shared" ca="1" si="38"/>
        <v>0</v>
      </c>
      <c r="AP65" s="11">
        <f t="shared" ca="1" si="39"/>
        <v>21</v>
      </c>
      <c r="AQ65" s="11">
        <f t="shared" ca="1" si="40"/>
        <v>0</v>
      </c>
      <c r="AR65" s="11">
        <f t="shared" ca="1" si="41"/>
        <v>0</v>
      </c>
      <c r="AS65" s="11">
        <f t="shared" ca="1" si="42"/>
        <v>21</v>
      </c>
      <c r="AT65" s="11">
        <f t="shared" ca="1" si="43"/>
        <v>21</v>
      </c>
      <c r="AU65" s="11">
        <f t="shared" ca="1" si="44"/>
        <v>21</v>
      </c>
      <c r="AV65" s="11">
        <f t="shared" ca="1" si="45"/>
        <v>21</v>
      </c>
      <c r="AW65" s="11">
        <f t="shared" ca="1" si="46"/>
        <v>0</v>
      </c>
      <c r="AX65" s="11">
        <f t="shared" ca="1" si="47"/>
        <v>21</v>
      </c>
      <c r="AY65" s="11"/>
      <c r="AZ65" s="32">
        <f t="shared" ca="1" si="21"/>
        <v>21</v>
      </c>
      <c r="BA65" s="5"/>
      <c r="BB65" s="9" t="s">
        <v>258</v>
      </c>
      <c r="BC65"/>
      <c r="BD65"/>
      <c r="BE65"/>
      <c r="BF65"/>
      <c r="BG65"/>
      <c r="BH65"/>
      <c r="BI65"/>
      <c r="BJ65"/>
      <c r="BK65"/>
      <c r="BL65"/>
      <c r="BM65"/>
      <c r="BN65"/>
      <c r="BO65"/>
      <c r="BP65"/>
      <c r="BQ65"/>
      <c r="BR65"/>
      <c r="BS65"/>
      <c r="BU65" s="9" t="str">
        <f t="shared" si="22"/>
        <v>Master!Q82</v>
      </c>
      <c r="BW65" s="9" t="s">
        <v>251</v>
      </c>
      <c r="BX65" s="9" t="s">
        <v>253</v>
      </c>
      <c r="BZ65" s="9" t="str">
        <f t="shared" si="23"/>
        <v>Master!T32</v>
      </c>
      <c r="CA65" s="9" t="str">
        <f t="shared" si="24"/>
        <v>Master!T98</v>
      </c>
      <c r="CB65" s="9" t="str">
        <f t="shared" si="25"/>
        <v>Master!Q82</v>
      </c>
    </row>
    <row r="66" spans="3:80" ht="15" thickBot="1">
      <c r="C66" s="44" t="s">
        <v>259</v>
      </c>
      <c r="D66" s="47" t="str">
        <f t="shared" ca="1" si="26"/>
        <v xml:space="preserve"> 1 Louisville </v>
      </c>
      <c r="E66" s="41" t="s">
        <v>19</v>
      </c>
      <c r="F66" s="41" t="s">
        <v>19</v>
      </c>
      <c r="G66" s="41" t="s">
        <v>15</v>
      </c>
      <c r="H66" s="41" t="s">
        <v>22</v>
      </c>
      <c r="I66" s="41" t="s">
        <v>19</v>
      </c>
      <c r="J66" s="41" t="s">
        <v>63</v>
      </c>
      <c r="K66" s="41" t="s">
        <v>123</v>
      </c>
      <c r="L66" s="41" t="s">
        <v>19</v>
      </c>
      <c r="M66" s="41" t="s">
        <v>38</v>
      </c>
      <c r="N66" s="41" t="s">
        <v>19</v>
      </c>
      <c r="O66" s="41" t="s">
        <v>22</v>
      </c>
      <c r="P66" s="41" t="s">
        <v>22</v>
      </c>
      <c r="Q66" s="41" t="s">
        <v>22</v>
      </c>
      <c r="R66" s="41" t="s">
        <v>49</v>
      </c>
      <c r="S66" s="41" t="s">
        <v>44</v>
      </c>
      <c r="T66" s="41" t="s">
        <v>22</v>
      </c>
      <c r="U66" s="48"/>
      <c r="V66" s="49">
        <f t="shared" ca="1" si="1"/>
        <v>0</v>
      </c>
      <c r="X66" s="50">
        <f t="shared" ca="1" si="27"/>
        <v>52.5</v>
      </c>
      <c r="Y66" s="49">
        <f t="shared" ca="1" si="28"/>
        <v>35</v>
      </c>
      <c r="Z66" s="24" t="str">
        <f t="shared" ca="1" si="30"/>
        <v xml:space="preserve"> 2 Michigan State </v>
      </c>
      <c r="AA66" s="51" t="str">
        <f t="shared" ca="1" si="30"/>
        <v xml:space="preserve"> 1 North Carolina </v>
      </c>
      <c r="AB66" s="52" t="str">
        <f t="shared" ca="1" si="29"/>
        <v/>
      </c>
      <c r="AC66" s="11" t="str">
        <f t="shared" ca="1" si="3"/>
        <v/>
      </c>
      <c r="AD66" s="51">
        <f t="shared" ca="1" si="31"/>
        <v>10</v>
      </c>
      <c r="AE66" s="49">
        <f t="shared" ca="1" si="31"/>
        <v>1</v>
      </c>
      <c r="AF66" s="11">
        <v>3.5</v>
      </c>
      <c r="AG66" s="1">
        <v>52.5</v>
      </c>
      <c r="AH66" s="40"/>
      <c r="AI66" s="11">
        <f t="shared" ca="1" si="32"/>
        <v>0</v>
      </c>
      <c r="AJ66" s="11">
        <f t="shared" ca="1" si="33"/>
        <v>0</v>
      </c>
      <c r="AK66" s="11">
        <f t="shared" ca="1" si="34"/>
        <v>0</v>
      </c>
      <c r="AL66" s="11">
        <f t="shared" ca="1" si="35"/>
        <v>0</v>
      </c>
      <c r="AM66" s="11">
        <f t="shared" ca="1" si="36"/>
        <v>0</v>
      </c>
      <c r="AN66" s="11">
        <f t="shared" ca="1" si="37"/>
        <v>0</v>
      </c>
      <c r="AO66" s="11">
        <f t="shared" ca="1" si="38"/>
        <v>0</v>
      </c>
      <c r="AP66" s="11">
        <f t="shared" ca="1" si="39"/>
        <v>0</v>
      </c>
      <c r="AQ66" s="11">
        <f t="shared" ca="1" si="40"/>
        <v>0</v>
      </c>
      <c r="AR66" s="11">
        <f t="shared" ca="1" si="41"/>
        <v>0</v>
      </c>
      <c r="AS66" s="11">
        <f t="shared" ca="1" si="42"/>
        <v>0</v>
      </c>
      <c r="AT66" s="11">
        <f t="shared" ca="1" si="43"/>
        <v>0</v>
      </c>
      <c r="AU66" s="11">
        <f t="shared" ca="1" si="44"/>
        <v>0</v>
      </c>
      <c r="AV66" s="11">
        <f t="shared" ca="1" si="45"/>
        <v>0</v>
      </c>
      <c r="AW66" s="11">
        <f t="shared" ca="1" si="46"/>
        <v>0</v>
      </c>
      <c r="AX66" s="11">
        <f t="shared" ca="1" si="47"/>
        <v>0</v>
      </c>
      <c r="AY66" s="11"/>
      <c r="AZ66" s="32">
        <f t="shared" ca="1" si="21"/>
        <v>0</v>
      </c>
      <c r="BA66" s="5"/>
      <c r="BB66" s="9" t="s">
        <v>260</v>
      </c>
      <c r="BC66"/>
      <c r="BD66"/>
      <c r="BE66"/>
      <c r="BF66"/>
      <c r="BG66"/>
      <c r="BH66"/>
      <c r="BI66"/>
      <c r="BJ66"/>
      <c r="BK66"/>
      <c r="BL66"/>
      <c r="BM66"/>
      <c r="BN66"/>
      <c r="BO66"/>
      <c r="BP66"/>
      <c r="BQ66"/>
      <c r="BR66"/>
      <c r="BS66"/>
      <c r="BU66" s="9" t="str">
        <f t="shared" si="22"/>
        <v>Master!Q64</v>
      </c>
      <c r="BW66" s="9" t="s">
        <v>256</v>
      </c>
      <c r="BX66" s="9" t="s">
        <v>258</v>
      </c>
      <c r="BZ66" s="9" t="str">
        <f t="shared" si="23"/>
        <v>Master!Q48</v>
      </c>
      <c r="CA66" s="9" t="str">
        <f t="shared" si="24"/>
        <v>Master!Q82</v>
      </c>
      <c r="CB66" s="9" t="str">
        <f t="shared" si="25"/>
        <v>Master!Q64</v>
      </c>
    </row>
    <row r="67" spans="3:80" ht="15" thickBot="1">
      <c r="D67" s="2"/>
      <c r="AG67" s="53" t="s">
        <v>261</v>
      </c>
      <c r="AH67" s="54"/>
      <c r="AI67" s="55">
        <f t="shared" ref="AI67:AX67" ca="1" si="48">SUM(AI4:AI66)</f>
        <v>182.5</v>
      </c>
      <c r="AJ67" s="56">
        <f t="shared" ca="1" si="48"/>
        <v>166</v>
      </c>
      <c r="AK67" s="56">
        <f t="shared" ca="1" si="48"/>
        <v>146.5</v>
      </c>
      <c r="AL67" s="56">
        <f t="shared" ca="1" si="48"/>
        <v>243.5</v>
      </c>
      <c r="AM67" s="56">
        <f t="shared" ca="1" si="48"/>
        <v>142.5</v>
      </c>
      <c r="AN67" s="56">
        <f t="shared" ca="1" si="48"/>
        <v>175</v>
      </c>
      <c r="AO67" s="56">
        <f t="shared" ca="1" si="48"/>
        <v>71.5</v>
      </c>
      <c r="AP67" s="56">
        <f t="shared" ca="1" si="48"/>
        <v>164</v>
      </c>
      <c r="AQ67" s="56">
        <f t="shared" ca="1" si="48"/>
        <v>177.5</v>
      </c>
      <c r="AR67" s="56">
        <f t="shared" ca="1" si="48"/>
        <v>172</v>
      </c>
      <c r="AS67" s="56">
        <f t="shared" ca="1" si="48"/>
        <v>207</v>
      </c>
      <c r="AT67" s="56">
        <f t="shared" ca="1" si="48"/>
        <v>133.5</v>
      </c>
      <c r="AU67" s="56">
        <f t="shared" ca="1" si="48"/>
        <v>190</v>
      </c>
      <c r="AV67" s="56">
        <f t="shared" ca="1" si="48"/>
        <v>153</v>
      </c>
      <c r="AW67" s="56">
        <f t="shared" ca="1" si="48"/>
        <v>159.5</v>
      </c>
      <c r="AX67" s="56">
        <f t="shared" ca="1" si="48"/>
        <v>255.5</v>
      </c>
      <c r="AY67" s="57"/>
      <c r="AZ67" s="58">
        <f ca="1">SUM(AZ4:AZ66)</f>
        <v>474.5</v>
      </c>
      <c r="BA67" s="5"/>
      <c r="BC67"/>
      <c r="BD67"/>
      <c r="BE67"/>
      <c r="BF67"/>
      <c r="BG67"/>
      <c r="BH67"/>
      <c r="BI67"/>
      <c r="BJ67"/>
      <c r="BK67"/>
      <c r="BL67"/>
      <c r="BM67"/>
      <c r="BN67"/>
      <c r="BO67"/>
      <c r="BP67"/>
      <c r="BQ67"/>
      <c r="BR67"/>
      <c r="BS67"/>
    </row>
    <row r="68" spans="3:80" ht="14.4">
      <c r="AG68" s="32" t="s">
        <v>20</v>
      </c>
      <c r="AI68" s="59">
        <f t="shared" ref="AI68:AX68" ca="1" si="49">SUM(AI4:AI35)</f>
        <v>29</v>
      </c>
      <c r="AJ68" s="60">
        <f t="shared" ca="1" si="49"/>
        <v>52</v>
      </c>
      <c r="AK68" s="60">
        <f t="shared" ca="1" si="49"/>
        <v>39</v>
      </c>
      <c r="AL68" s="60">
        <f t="shared" ca="1" si="49"/>
        <v>39</v>
      </c>
      <c r="AM68" s="60">
        <f t="shared" ca="1" si="49"/>
        <v>62</v>
      </c>
      <c r="AN68" s="60">
        <f t="shared" ca="1" si="49"/>
        <v>40</v>
      </c>
      <c r="AO68" s="60">
        <f t="shared" ca="1" si="49"/>
        <v>61</v>
      </c>
      <c r="AP68" s="60">
        <f t="shared" ca="1" si="49"/>
        <v>51</v>
      </c>
      <c r="AQ68" s="60">
        <f t="shared" ca="1" si="49"/>
        <v>59</v>
      </c>
      <c r="AR68" s="60">
        <f t="shared" ca="1" si="49"/>
        <v>29</v>
      </c>
      <c r="AS68" s="60">
        <f t="shared" ca="1" si="49"/>
        <v>56</v>
      </c>
      <c r="AT68" s="60">
        <f t="shared" ca="1" si="49"/>
        <v>45</v>
      </c>
      <c r="AU68" s="60">
        <f t="shared" ca="1" si="49"/>
        <v>37</v>
      </c>
      <c r="AV68" s="60">
        <f t="shared" ca="1" si="49"/>
        <v>63</v>
      </c>
      <c r="AW68" s="60">
        <f t="shared" ca="1" si="49"/>
        <v>28</v>
      </c>
      <c r="AX68" s="60">
        <f t="shared" ca="1" si="49"/>
        <v>61</v>
      </c>
      <c r="AY68" s="61"/>
      <c r="AZ68" s="62">
        <f ca="1">SUM(AZ4:AZ35)</f>
        <v>125</v>
      </c>
      <c r="BA68" s="5"/>
      <c r="BC68"/>
      <c r="BD68"/>
      <c r="BE68"/>
      <c r="BF68"/>
      <c r="BG68"/>
      <c r="BH68"/>
      <c r="BI68"/>
      <c r="BJ68"/>
      <c r="BK68"/>
      <c r="BL68"/>
      <c r="BM68"/>
      <c r="BN68"/>
      <c r="BO68"/>
      <c r="BP68"/>
      <c r="BQ68"/>
      <c r="BR68"/>
      <c r="BS68"/>
    </row>
    <row r="69" spans="3:80" ht="14.4">
      <c r="AG69" s="32" t="s">
        <v>262</v>
      </c>
      <c r="AI69" s="63">
        <f t="shared" ref="AI69:AX69" ca="1" si="50">SUM(AI36:AI51)</f>
        <v>75</v>
      </c>
      <c r="AJ69" s="64">
        <f t="shared" ca="1" si="50"/>
        <v>66</v>
      </c>
      <c r="AK69" s="64">
        <f t="shared" ca="1" si="50"/>
        <v>45</v>
      </c>
      <c r="AL69" s="64">
        <f t="shared" ca="1" si="50"/>
        <v>54</v>
      </c>
      <c r="AM69" s="64">
        <f t="shared" ca="1" si="50"/>
        <v>39</v>
      </c>
      <c r="AN69" s="64">
        <f t="shared" ca="1" si="50"/>
        <v>52.5</v>
      </c>
      <c r="AO69" s="64">
        <f t="shared" ca="1" si="50"/>
        <v>10.5</v>
      </c>
      <c r="AP69" s="64">
        <f t="shared" ca="1" si="50"/>
        <v>34.5</v>
      </c>
      <c r="AQ69" s="64">
        <f t="shared" ca="1" si="50"/>
        <v>45</v>
      </c>
      <c r="AR69" s="64">
        <f t="shared" ca="1" si="50"/>
        <v>64.5</v>
      </c>
      <c r="AS69" s="64">
        <f t="shared" ca="1" si="50"/>
        <v>37.5</v>
      </c>
      <c r="AT69" s="64">
        <f t="shared" ca="1" si="50"/>
        <v>42</v>
      </c>
      <c r="AU69" s="64">
        <f t="shared" ca="1" si="50"/>
        <v>64.5</v>
      </c>
      <c r="AV69" s="64">
        <f t="shared" ca="1" si="50"/>
        <v>49.5</v>
      </c>
      <c r="AW69" s="64">
        <f t="shared" ca="1" si="50"/>
        <v>52.5</v>
      </c>
      <c r="AX69" s="64">
        <f t="shared" ca="1" si="50"/>
        <v>75</v>
      </c>
      <c r="AY69" s="65"/>
      <c r="AZ69" s="66">
        <f ca="1">SUM(AZ36:AZ51)</f>
        <v>94.5</v>
      </c>
      <c r="BA69" s="5"/>
      <c r="BC69"/>
      <c r="BD69"/>
      <c r="BE69"/>
      <c r="BF69"/>
      <c r="BG69"/>
      <c r="BH69"/>
      <c r="BI69"/>
      <c r="BJ69"/>
      <c r="BK69"/>
      <c r="BL69"/>
      <c r="BM69"/>
      <c r="BN69"/>
      <c r="BO69"/>
      <c r="BP69"/>
      <c r="BQ69"/>
      <c r="BR69"/>
      <c r="BS69"/>
    </row>
    <row r="70" spans="3:80" ht="14.4">
      <c r="AG70" s="32" t="s">
        <v>263</v>
      </c>
      <c r="AI70" s="63">
        <f t="shared" ref="AI70:AX70" ca="1" si="51">SUM(AI52:AI59)</f>
        <v>46</v>
      </c>
      <c r="AJ70" s="64">
        <f t="shared" ca="1" si="51"/>
        <v>48</v>
      </c>
      <c r="AK70" s="64">
        <f t="shared" ca="1" si="51"/>
        <v>30</v>
      </c>
      <c r="AL70" s="64">
        <f t="shared" ca="1" si="51"/>
        <v>50</v>
      </c>
      <c r="AM70" s="64">
        <f t="shared" ca="1" si="51"/>
        <v>34</v>
      </c>
      <c r="AN70" s="64">
        <f t="shared" ca="1" si="51"/>
        <v>54</v>
      </c>
      <c r="AO70" s="64">
        <f t="shared" ca="1" si="51"/>
        <v>0</v>
      </c>
      <c r="AP70" s="64">
        <f t="shared" ca="1" si="51"/>
        <v>50</v>
      </c>
      <c r="AQ70" s="64">
        <f t="shared" ca="1" si="51"/>
        <v>66</v>
      </c>
      <c r="AR70" s="64">
        <f t="shared" ca="1" si="51"/>
        <v>46</v>
      </c>
      <c r="AS70" s="64">
        <f t="shared" ca="1" si="51"/>
        <v>30</v>
      </c>
      <c r="AT70" s="64">
        <f t="shared" ca="1" si="51"/>
        <v>18</v>
      </c>
      <c r="AU70" s="64">
        <f t="shared" ca="1" si="51"/>
        <v>60</v>
      </c>
      <c r="AV70" s="64">
        <f t="shared" ca="1" si="51"/>
        <v>12</v>
      </c>
      <c r="AW70" s="64">
        <f t="shared" ca="1" si="51"/>
        <v>24</v>
      </c>
      <c r="AX70" s="64">
        <f t="shared" ca="1" si="51"/>
        <v>66</v>
      </c>
      <c r="AY70" s="65"/>
      <c r="AZ70" s="66">
        <f ca="1">SUM(AZ52:AZ59)</f>
        <v>92</v>
      </c>
      <c r="BA70" s="5"/>
      <c r="BC70"/>
      <c r="BD70"/>
      <c r="BE70"/>
      <c r="BF70"/>
      <c r="BG70"/>
      <c r="BH70"/>
      <c r="BI70"/>
      <c r="BJ70"/>
      <c r="BK70"/>
      <c r="BL70"/>
      <c r="BM70"/>
      <c r="BN70"/>
      <c r="BO70"/>
      <c r="BP70"/>
      <c r="BQ70"/>
      <c r="BR70"/>
      <c r="BS70"/>
    </row>
    <row r="71" spans="3:80" ht="14.4">
      <c r="AG71" s="32" t="s">
        <v>264</v>
      </c>
      <c r="AI71" s="63">
        <f t="shared" ref="AI71:AX71" ca="1" si="52">SUM(AI60:AI63)</f>
        <v>32.5</v>
      </c>
      <c r="AJ71" s="64">
        <f t="shared" ca="1" si="52"/>
        <v>0</v>
      </c>
      <c r="AK71" s="64">
        <f t="shared" ca="1" si="52"/>
        <v>32.5</v>
      </c>
      <c r="AL71" s="64">
        <f t="shared" ca="1" si="52"/>
        <v>37.5</v>
      </c>
      <c r="AM71" s="64">
        <f t="shared" ca="1" si="52"/>
        <v>7.5</v>
      </c>
      <c r="AN71" s="64">
        <f t="shared" ca="1" si="52"/>
        <v>7.5</v>
      </c>
      <c r="AO71" s="64">
        <f t="shared" ca="1" si="52"/>
        <v>0</v>
      </c>
      <c r="AP71" s="64">
        <f t="shared" ca="1" si="52"/>
        <v>7.5</v>
      </c>
      <c r="AQ71" s="64">
        <f t="shared" ca="1" si="52"/>
        <v>7.5</v>
      </c>
      <c r="AR71" s="64">
        <f t="shared" ca="1" si="52"/>
        <v>32.5</v>
      </c>
      <c r="AS71" s="64">
        <f t="shared" ca="1" si="52"/>
        <v>62.5</v>
      </c>
      <c r="AT71" s="64">
        <f t="shared" ca="1" si="52"/>
        <v>7.5</v>
      </c>
      <c r="AU71" s="64">
        <f t="shared" ca="1" si="52"/>
        <v>7.5</v>
      </c>
      <c r="AV71" s="64">
        <f t="shared" ca="1" si="52"/>
        <v>7.5</v>
      </c>
      <c r="AW71" s="64">
        <f t="shared" ca="1" si="52"/>
        <v>55</v>
      </c>
      <c r="AX71" s="64">
        <f t="shared" ca="1" si="52"/>
        <v>32.5</v>
      </c>
      <c r="AY71" s="65"/>
      <c r="AZ71" s="66">
        <f ca="1">SUM(AZ60:AZ63)</f>
        <v>100</v>
      </c>
      <c r="BA71" s="5"/>
      <c r="BC71"/>
      <c r="BD71"/>
      <c r="BE71"/>
      <c r="BF71"/>
      <c r="BG71"/>
      <c r="BH71"/>
      <c r="BI71"/>
      <c r="BJ71"/>
      <c r="BK71"/>
      <c r="BL71"/>
      <c r="BM71"/>
      <c r="BN71"/>
      <c r="BO71"/>
      <c r="BP71"/>
      <c r="BQ71"/>
      <c r="BR71"/>
      <c r="BS71"/>
    </row>
    <row r="72" spans="3:80" ht="14.4">
      <c r="AG72" s="32" t="s">
        <v>265</v>
      </c>
      <c r="AI72" s="63">
        <f t="shared" ref="AI72:AX72" ca="1" si="53">SUM(AI64:AI65)</f>
        <v>0</v>
      </c>
      <c r="AJ72" s="64">
        <f t="shared" ca="1" si="53"/>
        <v>0</v>
      </c>
      <c r="AK72" s="64">
        <f t="shared" ca="1" si="53"/>
        <v>0</v>
      </c>
      <c r="AL72" s="64">
        <f t="shared" ca="1" si="53"/>
        <v>63</v>
      </c>
      <c r="AM72" s="64">
        <f t="shared" ca="1" si="53"/>
        <v>0</v>
      </c>
      <c r="AN72" s="64">
        <f t="shared" ca="1" si="53"/>
        <v>21</v>
      </c>
      <c r="AO72" s="64">
        <f t="shared" ca="1" si="53"/>
        <v>0</v>
      </c>
      <c r="AP72" s="64">
        <f t="shared" ca="1" si="53"/>
        <v>21</v>
      </c>
      <c r="AQ72" s="64">
        <f t="shared" ca="1" si="53"/>
        <v>0</v>
      </c>
      <c r="AR72" s="64">
        <f t="shared" ca="1" si="53"/>
        <v>0</v>
      </c>
      <c r="AS72" s="64">
        <f t="shared" ca="1" si="53"/>
        <v>21</v>
      </c>
      <c r="AT72" s="64">
        <f t="shared" ca="1" si="53"/>
        <v>21</v>
      </c>
      <c r="AU72" s="64">
        <f t="shared" ca="1" si="53"/>
        <v>21</v>
      </c>
      <c r="AV72" s="64">
        <f t="shared" ca="1" si="53"/>
        <v>21</v>
      </c>
      <c r="AW72" s="64">
        <f t="shared" ca="1" si="53"/>
        <v>0</v>
      </c>
      <c r="AX72" s="64">
        <f t="shared" ca="1" si="53"/>
        <v>21</v>
      </c>
      <c r="AY72" s="65"/>
      <c r="AZ72" s="66">
        <f ca="1">SUM(AZ64:AZ65)</f>
        <v>63</v>
      </c>
      <c r="BA72" s="5"/>
      <c r="BC72"/>
      <c r="BD72"/>
      <c r="BE72"/>
      <c r="BF72"/>
      <c r="BG72"/>
      <c r="BH72"/>
      <c r="BI72"/>
      <c r="BJ72"/>
      <c r="BK72"/>
      <c r="BL72"/>
      <c r="BM72"/>
      <c r="BN72"/>
      <c r="BO72"/>
      <c r="BP72"/>
      <c r="BQ72"/>
      <c r="BR72"/>
      <c r="BS72"/>
    </row>
    <row r="73" spans="3:80" ht="15" thickBot="1">
      <c r="AG73" s="32" t="s">
        <v>266</v>
      </c>
      <c r="AI73" s="67">
        <f t="shared" ref="AI73:AX73" ca="1" si="54">AI66</f>
        <v>0</v>
      </c>
      <c r="AJ73" s="68">
        <f t="shared" ca="1" si="54"/>
        <v>0</v>
      </c>
      <c r="AK73" s="68">
        <f t="shared" ca="1" si="54"/>
        <v>0</v>
      </c>
      <c r="AL73" s="68">
        <f t="shared" ca="1" si="54"/>
        <v>0</v>
      </c>
      <c r="AM73" s="68">
        <f t="shared" ca="1" si="54"/>
        <v>0</v>
      </c>
      <c r="AN73" s="68">
        <f t="shared" ca="1" si="54"/>
        <v>0</v>
      </c>
      <c r="AO73" s="68">
        <f t="shared" ca="1" si="54"/>
        <v>0</v>
      </c>
      <c r="AP73" s="68">
        <f t="shared" ca="1" si="54"/>
        <v>0</v>
      </c>
      <c r="AQ73" s="68">
        <f t="shared" ca="1" si="54"/>
        <v>0</v>
      </c>
      <c r="AR73" s="68">
        <f t="shared" ca="1" si="54"/>
        <v>0</v>
      </c>
      <c r="AS73" s="68">
        <f t="shared" ca="1" si="54"/>
        <v>0</v>
      </c>
      <c r="AT73" s="68">
        <f t="shared" ca="1" si="54"/>
        <v>0</v>
      </c>
      <c r="AU73" s="68">
        <f t="shared" ca="1" si="54"/>
        <v>0</v>
      </c>
      <c r="AV73" s="68">
        <f t="shared" ca="1" si="54"/>
        <v>0</v>
      </c>
      <c r="AW73" s="68">
        <f t="shared" ca="1" si="54"/>
        <v>0</v>
      </c>
      <c r="AX73" s="68">
        <f t="shared" ca="1" si="54"/>
        <v>0</v>
      </c>
      <c r="AY73" s="69"/>
      <c r="AZ73" s="70">
        <f ca="1">AZ66</f>
        <v>0</v>
      </c>
      <c r="BA73" s="5"/>
      <c r="BC73"/>
      <c r="BD73"/>
      <c r="BE73"/>
      <c r="BF73"/>
      <c r="BG73"/>
      <c r="BH73"/>
      <c r="BI73"/>
      <c r="BJ73"/>
      <c r="BK73"/>
      <c r="BL73"/>
      <c r="BM73"/>
      <c r="BN73"/>
      <c r="BO73"/>
      <c r="BP73"/>
      <c r="BQ73"/>
      <c r="BR73"/>
      <c r="BS73"/>
    </row>
    <row r="74" spans="3:80" ht="14.4">
      <c r="AG74" s="32" t="s">
        <v>267</v>
      </c>
      <c r="AI74" s="1">
        <f t="shared" ref="AI74:AX74" ca="1" si="55">SUM(AI116:AI120)</f>
        <v>772.5</v>
      </c>
      <c r="AJ74" s="1">
        <f t="shared" ca="1" si="55"/>
        <v>812</v>
      </c>
      <c r="AK74" s="1">
        <f t="shared" ca="1" si="55"/>
        <v>742</v>
      </c>
      <c r="AL74" s="1">
        <f t="shared" ca="1" si="55"/>
        <v>739.5</v>
      </c>
      <c r="AM74" s="1">
        <f t="shared" ca="1" si="55"/>
        <v>684</v>
      </c>
      <c r="AN74" s="1">
        <f t="shared" ca="1" si="55"/>
        <v>674</v>
      </c>
      <c r="AO74" s="1">
        <f t="shared" ca="1" si="55"/>
        <v>459</v>
      </c>
      <c r="AP74" s="1">
        <f t="shared" ca="1" si="55"/>
        <v>563</v>
      </c>
      <c r="AQ74" s="1">
        <f t="shared" ca="1" si="55"/>
        <v>565</v>
      </c>
      <c r="AR74" s="1">
        <f t="shared" ca="1" si="55"/>
        <v>514</v>
      </c>
      <c r="AS74" s="1">
        <f t="shared" ca="1" si="55"/>
        <v>498</v>
      </c>
      <c r="AT74" s="1">
        <f t="shared" ca="1" si="55"/>
        <v>371.5</v>
      </c>
      <c r="AU74" s="1">
        <f t="shared" ca="1" si="55"/>
        <v>400.5</v>
      </c>
      <c r="AV74" s="1">
        <f t="shared" ca="1" si="55"/>
        <v>375</v>
      </c>
      <c r="AW74" s="1">
        <f t="shared" ca="1" si="55"/>
        <v>439</v>
      </c>
      <c r="AX74" s="1">
        <f t="shared" ca="1" si="55"/>
        <v>281</v>
      </c>
      <c r="AZ74" s="1">
        <f ca="1">SUM(AZ116:AZ120)</f>
        <v>823.5</v>
      </c>
      <c r="BC74"/>
      <c r="BD74"/>
      <c r="BE74"/>
      <c r="BF74"/>
      <c r="BG74"/>
      <c r="BH74"/>
      <c r="BI74"/>
      <c r="BJ74"/>
      <c r="BK74"/>
      <c r="BL74"/>
      <c r="BM74"/>
      <c r="BN74"/>
      <c r="BO74"/>
      <c r="BP74"/>
      <c r="BQ74"/>
      <c r="BR74"/>
      <c r="BS74"/>
    </row>
    <row r="75" spans="3:80" ht="14.4">
      <c r="AG75" s="32" t="s">
        <v>268</v>
      </c>
      <c r="AI75" s="1">
        <f t="shared" ref="AI75:AX75" ca="1" si="56">SUM(AI142:AI145)</f>
        <v>511</v>
      </c>
      <c r="AJ75" s="1">
        <f t="shared" ca="1" si="56"/>
        <v>283.5</v>
      </c>
      <c r="AK75" s="1">
        <f t="shared" ca="1" si="56"/>
        <v>224</v>
      </c>
      <c r="AL75" s="1">
        <f t="shared" ca="1" si="56"/>
        <v>285.5</v>
      </c>
      <c r="AM75" s="1">
        <f t="shared" ca="1" si="56"/>
        <v>204.5</v>
      </c>
      <c r="AN75" s="1">
        <f t="shared" ca="1" si="56"/>
        <v>289</v>
      </c>
      <c r="AO75" s="1">
        <f t="shared" ca="1" si="56"/>
        <v>56.5</v>
      </c>
      <c r="AP75" s="1">
        <f t="shared" ca="1" si="56"/>
        <v>165</v>
      </c>
      <c r="AQ75" s="1">
        <f t="shared" ca="1" si="56"/>
        <v>173</v>
      </c>
      <c r="AR75" s="1">
        <f t="shared" ca="1" si="56"/>
        <v>142.5</v>
      </c>
      <c r="AS75" s="1">
        <f t="shared" ca="1" si="56"/>
        <v>138.5</v>
      </c>
      <c r="AT75" s="1">
        <f t="shared" ca="1" si="56"/>
        <v>117.5</v>
      </c>
      <c r="AU75" s="1">
        <f t="shared" ca="1" si="56"/>
        <v>159.5</v>
      </c>
      <c r="AV75" s="1">
        <f t="shared" ca="1" si="56"/>
        <v>197</v>
      </c>
      <c r="AW75" s="1">
        <f t="shared" ca="1" si="56"/>
        <v>258</v>
      </c>
      <c r="AX75" s="1">
        <f t="shared" ca="1" si="56"/>
        <v>122.5</v>
      </c>
      <c r="AZ75" s="1">
        <f ca="1">SUM(AZ142:AZ145)</f>
        <v>505.5</v>
      </c>
      <c r="BC75"/>
      <c r="BD75"/>
      <c r="BE75"/>
      <c r="BF75"/>
      <c r="BG75"/>
      <c r="BH75"/>
      <c r="BI75"/>
      <c r="BJ75"/>
      <c r="BK75"/>
      <c r="BL75"/>
      <c r="BM75"/>
      <c r="BN75"/>
      <c r="BO75"/>
      <c r="BP75"/>
      <c r="BQ75"/>
      <c r="BR75"/>
      <c r="BS75"/>
    </row>
    <row r="76" spans="3:80" ht="14.4">
      <c r="AG76" s="32" t="s">
        <v>269</v>
      </c>
      <c r="AI76" s="1">
        <f t="shared" ref="AI76:AX76" ca="1" si="57">SUM(AI159:AI161)</f>
        <v>281</v>
      </c>
      <c r="AJ76" s="1">
        <f t="shared" ca="1" si="57"/>
        <v>159</v>
      </c>
      <c r="AK76" s="1">
        <f t="shared" ca="1" si="57"/>
        <v>168</v>
      </c>
      <c r="AL76" s="1">
        <f t="shared" ca="1" si="57"/>
        <v>159.5</v>
      </c>
      <c r="AM76" s="1">
        <f t="shared" ca="1" si="57"/>
        <v>120</v>
      </c>
      <c r="AN76" s="1">
        <f t="shared" ca="1" si="57"/>
        <v>33</v>
      </c>
      <c r="AO76" s="1">
        <f t="shared" ca="1" si="57"/>
        <v>0</v>
      </c>
      <c r="AP76" s="1">
        <f t="shared" ca="1" si="57"/>
        <v>94.5</v>
      </c>
      <c r="AQ76" s="1">
        <f t="shared" ca="1" si="57"/>
        <v>120.5</v>
      </c>
      <c r="AR76" s="1">
        <f t="shared" ca="1" si="57"/>
        <v>122.5</v>
      </c>
      <c r="AS76" s="1">
        <f t="shared" ca="1" si="57"/>
        <v>118.5</v>
      </c>
      <c r="AT76" s="1">
        <f t="shared" ca="1" si="57"/>
        <v>77</v>
      </c>
      <c r="AU76" s="1">
        <f t="shared" ca="1" si="57"/>
        <v>77</v>
      </c>
      <c r="AV76" s="1">
        <f t="shared" ca="1" si="57"/>
        <v>19.5</v>
      </c>
      <c r="AW76" s="1">
        <f t="shared" ca="1" si="57"/>
        <v>70</v>
      </c>
      <c r="AX76" s="1">
        <f t="shared" ca="1" si="57"/>
        <v>94.5</v>
      </c>
      <c r="AZ76" s="1">
        <f ca="1">SUM(AZ159:AZ161)</f>
        <v>287.5</v>
      </c>
      <c r="BC76"/>
      <c r="BD76"/>
      <c r="BE76"/>
      <c r="BF76"/>
      <c r="BG76"/>
      <c r="BH76"/>
      <c r="BI76"/>
      <c r="BJ76"/>
      <c r="BK76"/>
      <c r="BL76"/>
      <c r="BM76"/>
      <c r="BN76"/>
      <c r="BO76"/>
      <c r="BP76"/>
      <c r="BQ76"/>
      <c r="BR76"/>
      <c r="BS76"/>
    </row>
    <row r="77" spans="3:80" ht="14.4">
      <c r="AG77" s="32" t="s">
        <v>270</v>
      </c>
      <c r="AI77" s="1">
        <f t="shared" ref="AI77:AX77" ca="1" si="58">SUM(AI171:AI172)</f>
        <v>0</v>
      </c>
      <c r="AJ77" s="1">
        <f t="shared" ca="1" si="58"/>
        <v>0</v>
      </c>
      <c r="AK77" s="1">
        <f t="shared" ca="1" si="58"/>
        <v>85</v>
      </c>
      <c r="AL77" s="1">
        <f t="shared" ca="1" si="58"/>
        <v>92</v>
      </c>
      <c r="AM77" s="1">
        <f t="shared" ca="1" si="58"/>
        <v>0</v>
      </c>
      <c r="AN77" s="1">
        <f t="shared" ca="1" si="58"/>
        <v>18</v>
      </c>
      <c r="AO77" s="1">
        <f t="shared" ca="1" si="58"/>
        <v>0</v>
      </c>
      <c r="AP77" s="1">
        <f t="shared" ca="1" si="58"/>
        <v>12</v>
      </c>
      <c r="AQ77" s="1">
        <f t="shared" ca="1" si="58"/>
        <v>0</v>
      </c>
      <c r="AR77" s="1">
        <f t="shared" ca="1" si="58"/>
        <v>0</v>
      </c>
      <c r="AS77" s="1">
        <f t="shared" ca="1" si="58"/>
        <v>73.5</v>
      </c>
      <c r="AT77" s="1">
        <f t="shared" ca="1" si="58"/>
        <v>43.5</v>
      </c>
      <c r="AU77" s="1">
        <f t="shared" ca="1" si="58"/>
        <v>43.5</v>
      </c>
      <c r="AV77" s="1">
        <f t="shared" ca="1" si="58"/>
        <v>12</v>
      </c>
      <c r="AW77" s="1">
        <f t="shared" ca="1" si="58"/>
        <v>30</v>
      </c>
      <c r="AX77" s="1">
        <f t="shared" ca="1" si="58"/>
        <v>43.5</v>
      </c>
      <c r="AZ77" s="1">
        <f ca="1">SUM(AZ171:AZ172)</f>
        <v>142.5</v>
      </c>
      <c r="BC77"/>
      <c r="BD77"/>
      <c r="BE77"/>
      <c r="BF77"/>
      <c r="BG77"/>
      <c r="BH77"/>
      <c r="BI77"/>
      <c r="BJ77"/>
      <c r="BK77"/>
      <c r="BL77"/>
      <c r="BM77"/>
      <c r="BN77"/>
      <c r="BO77"/>
      <c r="BP77"/>
      <c r="BQ77"/>
      <c r="BR77"/>
      <c r="BS77"/>
    </row>
    <row r="78" spans="3:80" ht="14.4">
      <c r="AG78" s="32" t="s">
        <v>271</v>
      </c>
      <c r="AI78" s="1">
        <f t="shared" ref="AI78:AX78" ca="1" si="59">SUM(AI180)</f>
        <v>0</v>
      </c>
      <c r="AJ78" s="1">
        <f t="shared" ca="1" si="59"/>
        <v>0</v>
      </c>
      <c r="AK78" s="1">
        <f t="shared" ca="1" si="59"/>
        <v>0</v>
      </c>
      <c r="AL78" s="1">
        <f t="shared" ca="1" si="59"/>
        <v>35</v>
      </c>
      <c r="AM78" s="1">
        <f t="shared" ca="1" si="59"/>
        <v>0</v>
      </c>
      <c r="AN78" s="1">
        <f t="shared" ca="1" si="59"/>
        <v>0</v>
      </c>
      <c r="AO78" s="1">
        <f t="shared" ca="1" si="59"/>
        <v>0</v>
      </c>
      <c r="AP78" s="1">
        <f t="shared" ca="1" si="59"/>
        <v>0</v>
      </c>
      <c r="AQ78" s="1">
        <f t="shared" ca="1" si="59"/>
        <v>0</v>
      </c>
      <c r="AR78" s="1">
        <f t="shared" ca="1" si="59"/>
        <v>0</v>
      </c>
      <c r="AS78" s="1">
        <f t="shared" ca="1" si="59"/>
        <v>31.5</v>
      </c>
      <c r="AT78" s="1">
        <f t="shared" ca="1" si="59"/>
        <v>31.5</v>
      </c>
      <c r="AU78" s="1">
        <f t="shared" ca="1" si="59"/>
        <v>31.5</v>
      </c>
      <c r="AV78" s="1">
        <f t="shared" ca="1" si="59"/>
        <v>0</v>
      </c>
      <c r="AW78" s="1">
        <f t="shared" ca="1" si="59"/>
        <v>0</v>
      </c>
      <c r="AX78" s="1">
        <f t="shared" ca="1" si="59"/>
        <v>31.5</v>
      </c>
      <c r="AZ78" s="1">
        <f ca="1">SUM(AZ180)</f>
        <v>52.5</v>
      </c>
      <c r="BC78"/>
      <c r="BD78"/>
      <c r="BE78"/>
      <c r="BF78"/>
      <c r="BG78"/>
      <c r="BH78"/>
      <c r="BI78"/>
      <c r="BJ78"/>
      <c r="BK78"/>
      <c r="BL78"/>
      <c r="BM78"/>
      <c r="BN78"/>
      <c r="BO78"/>
      <c r="BP78"/>
      <c r="BQ78"/>
      <c r="BR78"/>
      <c r="BS78"/>
    </row>
    <row r="79" spans="3:80" ht="14.4">
      <c r="BC79"/>
      <c r="BD79"/>
      <c r="BE79"/>
      <c r="BF79"/>
      <c r="BG79"/>
      <c r="BH79"/>
      <c r="BI79"/>
      <c r="BJ79"/>
      <c r="BK79"/>
      <c r="BL79"/>
      <c r="BM79"/>
      <c r="BN79"/>
      <c r="BO79"/>
      <c r="BP79"/>
      <c r="BQ79"/>
      <c r="BR79"/>
      <c r="BS79"/>
    </row>
    <row r="80" spans="3:80" ht="14.4">
      <c r="BC80"/>
      <c r="BD80"/>
      <c r="BE80"/>
      <c r="BF80"/>
      <c r="BG80"/>
      <c r="BH80"/>
      <c r="BI80"/>
      <c r="BJ80"/>
      <c r="BK80"/>
      <c r="BL80"/>
      <c r="BM80"/>
      <c r="BN80"/>
      <c r="BO80"/>
      <c r="BP80"/>
      <c r="BQ80"/>
      <c r="BR80"/>
      <c r="BS80"/>
    </row>
    <row r="81" spans="2:80" ht="15" thickBot="1">
      <c r="BC81"/>
      <c r="BD81"/>
      <c r="BE81"/>
      <c r="BF81"/>
      <c r="BG81"/>
      <c r="BH81"/>
      <c r="BI81"/>
      <c r="BJ81"/>
      <c r="BK81"/>
      <c r="BL81"/>
      <c r="BM81"/>
      <c r="BN81"/>
      <c r="BO81"/>
      <c r="BP81"/>
      <c r="BQ81"/>
      <c r="BR81"/>
      <c r="BS81"/>
    </row>
    <row r="82" spans="2:80" ht="15" thickBot="1">
      <c r="B82" s="1">
        <v>1</v>
      </c>
      <c r="C82" s="1" t="s">
        <v>262</v>
      </c>
      <c r="E82" s="10"/>
      <c r="F82" s="10"/>
      <c r="G82" s="10"/>
      <c r="H82" s="10"/>
      <c r="I82" s="10"/>
      <c r="J82" s="10"/>
      <c r="K82" s="10"/>
      <c r="L82" s="10"/>
      <c r="M82" s="10"/>
      <c r="N82" s="10"/>
      <c r="O82" s="10"/>
      <c r="P82" s="10"/>
      <c r="Q82" s="10"/>
      <c r="R82" s="10"/>
      <c r="S82" s="10"/>
      <c r="T82" s="10"/>
      <c r="U82" s="10"/>
      <c r="V82" s="11"/>
      <c r="X82" s="5"/>
      <c r="AI82" s="12" t="str">
        <f t="shared" ref="AI82:AX82" si="60">AI2</f>
        <v>HiSeeds</v>
      </c>
      <c r="AJ82" s="71" t="str">
        <f t="shared" si="60"/>
        <v>AnthonyP</v>
      </c>
      <c r="AK82" s="71" t="str">
        <f t="shared" si="60"/>
        <v>BenC</v>
      </c>
      <c r="AL82" s="71" t="str">
        <f t="shared" si="60"/>
        <v>CandaceP</v>
      </c>
      <c r="AM82" s="71" t="str">
        <f t="shared" si="60"/>
        <v>ChrisR</v>
      </c>
      <c r="AN82" s="71" t="str">
        <f t="shared" si="60"/>
        <v>DanielV</v>
      </c>
      <c r="AO82" s="71" t="str">
        <f t="shared" si="60"/>
        <v>DavidS</v>
      </c>
      <c r="AP82" s="71" t="str">
        <f t="shared" si="60"/>
        <v>EricP</v>
      </c>
      <c r="AQ82" s="71" t="str">
        <f t="shared" si="60"/>
        <v>JamesB</v>
      </c>
      <c r="AR82" s="71" t="str">
        <f t="shared" si="60"/>
        <v>JoeG</v>
      </c>
      <c r="AS82" s="71" t="str">
        <f t="shared" si="60"/>
        <v>JohnP</v>
      </c>
      <c r="AT82" s="71" t="str">
        <f t="shared" si="60"/>
        <v>JoshF</v>
      </c>
      <c r="AU82" s="71" t="str">
        <f t="shared" si="60"/>
        <v>MasonC</v>
      </c>
      <c r="AV82" s="71" t="str">
        <f t="shared" si="60"/>
        <v>MelodyS</v>
      </c>
      <c r="AW82" s="71" t="str">
        <f t="shared" si="60"/>
        <v>MichaelJ</v>
      </c>
      <c r="AX82" s="71" t="str">
        <f t="shared" si="60"/>
        <v>ScottP</v>
      </c>
      <c r="AY82" s="72"/>
      <c r="AZ82" s="11" t="s">
        <v>21</v>
      </c>
      <c r="BA82" s="5"/>
      <c r="BC82"/>
      <c r="BD82"/>
      <c r="BE82"/>
      <c r="BF82"/>
      <c r="BG82"/>
      <c r="BH82"/>
      <c r="BI82"/>
      <c r="BJ82"/>
      <c r="BK82"/>
      <c r="BL82"/>
      <c r="BM82"/>
      <c r="BN82"/>
      <c r="BO82"/>
      <c r="BP82"/>
      <c r="BQ82"/>
      <c r="BR82"/>
      <c r="BS82"/>
    </row>
    <row r="83" spans="2:80" ht="15" thickBot="1">
      <c r="B83" s="1">
        <v>1</v>
      </c>
      <c r="C83" s="15" t="s">
        <v>23</v>
      </c>
      <c r="D83" s="16" t="s">
        <v>24</v>
      </c>
      <c r="E83" s="73">
        <v>0</v>
      </c>
      <c r="F83" s="73">
        <v>1</v>
      </c>
      <c r="G83" s="73">
        <v>2</v>
      </c>
      <c r="H83" s="73">
        <v>3</v>
      </c>
      <c r="I83" s="73">
        <v>4</v>
      </c>
      <c r="J83" s="73">
        <v>5</v>
      </c>
      <c r="K83" s="73">
        <v>6</v>
      </c>
      <c r="L83" s="73">
        <v>7</v>
      </c>
      <c r="M83" s="73">
        <v>8</v>
      </c>
      <c r="N83" s="73">
        <v>9</v>
      </c>
      <c r="O83" s="73">
        <v>10</v>
      </c>
      <c r="P83" s="73">
        <v>11</v>
      </c>
      <c r="Q83" s="73">
        <v>12</v>
      </c>
      <c r="R83" s="73">
        <v>13</v>
      </c>
      <c r="S83" s="73">
        <v>14</v>
      </c>
      <c r="T83" s="73">
        <v>15</v>
      </c>
      <c r="U83" s="73"/>
      <c r="V83" s="18">
        <f ca="1">V3</f>
        <v>15</v>
      </c>
      <c r="X83" s="19" t="s">
        <v>25</v>
      </c>
      <c r="Y83" s="20" t="s">
        <v>26</v>
      </c>
      <c r="Z83" s="21" t="s">
        <v>27</v>
      </c>
      <c r="AA83" s="20" t="s">
        <v>28</v>
      </c>
      <c r="AB83" s="21" t="s">
        <v>29</v>
      </c>
      <c r="AC83" s="22" t="s">
        <v>30</v>
      </c>
      <c r="AD83" s="5" t="s">
        <v>31</v>
      </c>
      <c r="AE83" s="5" t="s">
        <v>32</v>
      </c>
      <c r="AF83" s="5"/>
      <c r="AH83" s="16" t="s">
        <v>35</v>
      </c>
      <c r="AI83" s="16" t="e">
        <f>#REF!+1</f>
        <v>#REF!</v>
      </c>
      <c r="AJ83" s="16" t="e">
        <f>#REF!+1</f>
        <v>#REF!</v>
      </c>
      <c r="AK83" s="16" t="e">
        <f>#REF!+1</f>
        <v>#REF!</v>
      </c>
      <c r="AL83" s="16" t="e">
        <f>#REF!+1</f>
        <v>#REF!</v>
      </c>
      <c r="AM83" s="16" t="e">
        <f>#REF!+1</f>
        <v>#REF!</v>
      </c>
      <c r="AN83" s="16" t="e">
        <f>#REF!+1</f>
        <v>#REF!</v>
      </c>
      <c r="AO83" s="16" t="e">
        <f>#REF!+1</f>
        <v>#REF!</v>
      </c>
      <c r="AP83" s="16" t="e">
        <f>#REF!+1</f>
        <v>#REF!</v>
      </c>
      <c r="AQ83" s="16" t="e">
        <f>#REF!+1</f>
        <v>#REF!</v>
      </c>
      <c r="AR83" s="16" t="e">
        <f>#REF!+1</f>
        <v>#REF!</v>
      </c>
      <c r="AS83" s="16" t="e">
        <f>#REF!+1</f>
        <v>#REF!</v>
      </c>
      <c r="AT83" s="16" t="e">
        <f>#REF!+1</f>
        <v>#REF!</v>
      </c>
      <c r="AU83" s="16" t="e">
        <f>#REF!+1</f>
        <v>#REF!</v>
      </c>
      <c r="AV83" s="16" t="e">
        <f>#REF!+1</f>
        <v>#REF!</v>
      </c>
      <c r="AW83" s="16" t="e">
        <f>#REF!+1</f>
        <v>#REF!</v>
      </c>
      <c r="AX83" s="16" t="e">
        <f>#REF!+1</f>
        <v>#REF!</v>
      </c>
      <c r="AY83" s="16"/>
      <c r="AZ83" s="21">
        <v>0</v>
      </c>
      <c r="BA83" s="5"/>
      <c r="BC83"/>
      <c r="BD83"/>
      <c r="BE83"/>
      <c r="BF83"/>
      <c r="BG83"/>
      <c r="BH83"/>
      <c r="BI83"/>
      <c r="BJ83"/>
      <c r="BK83"/>
      <c r="BL83"/>
      <c r="BM83"/>
      <c r="BN83"/>
      <c r="BO83"/>
      <c r="BP83"/>
      <c r="BQ83"/>
      <c r="BR83"/>
      <c r="BS83"/>
      <c r="BZ83" s="9" t="s">
        <v>36</v>
      </c>
      <c r="CA83" s="9" t="s">
        <v>37</v>
      </c>
    </row>
    <row r="84" spans="2:80" ht="14.4">
      <c r="B84" s="1">
        <v>2</v>
      </c>
      <c r="C84" s="7" t="s">
        <v>39</v>
      </c>
      <c r="D84" s="33" t="str">
        <f t="shared" ref="D84:V98" ca="1" si="61">D36</f>
        <v xml:space="preserve"> 1 Louisville </v>
      </c>
      <c r="E84" s="10" t="s">
        <v>19</v>
      </c>
      <c r="F84" s="10" t="s">
        <v>19</v>
      </c>
      <c r="G84" s="10" t="s">
        <v>19</v>
      </c>
      <c r="H84" s="10" t="s">
        <v>19</v>
      </c>
      <c r="I84" s="10" t="s">
        <v>19</v>
      </c>
      <c r="J84" s="10" t="s">
        <v>19</v>
      </c>
      <c r="K84" s="10" t="s">
        <v>19</v>
      </c>
      <c r="L84" s="10" t="s">
        <v>19</v>
      </c>
      <c r="M84" s="10" t="s">
        <v>19</v>
      </c>
      <c r="N84" s="10" t="s">
        <v>19</v>
      </c>
      <c r="O84" s="10" t="s">
        <v>19</v>
      </c>
      <c r="P84" s="10" t="s">
        <v>19</v>
      </c>
      <c r="Q84" s="10" t="s">
        <v>19</v>
      </c>
      <c r="R84" s="10" t="s">
        <v>19</v>
      </c>
      <c r="S84" s="10" t="s">
        <v>19</v>
      </c>
      <c r="T84" s="10" t="s">
        <v>19</v>
      </c>
      <c r="U84" s="10"/>
      <c r="V84" s="36" t="str">
        <f t="shared" ca="1" si="61"/>
        <v xml:space="preserve"> 1 Louisville </v>
      </c>
      <c r="X84" s="37">
        <f t="shared" ref="X84:Y99" ca="1" si="62">X36</f>
        <v>0</v>
      </c>
      <c r="Y84" s="36">
        <f t="shared" ca="1" si="62"/>
        <v>22.5</v>
      </c>
      <c r="Z84" s="11" t="str">
        <f t="shared" ref="Z84:AB114" ca="1" si="63">INDIRECT(BZ84)</f>
        <v xml:space="preserve"> 1 Louisville </v>
      </c>
      <c r="AA84" s="38" t="str">
        <f t="shared" ca="1" si="63"/>
        <v xml:space="preserve"> 9 Siena</v>
      </c>
      <c r="AB84" s="42" t="str">
        <f t="shared" ca="1" si="63"/>
        <v xml:space="preserve"> 1 Louisville </v>
      </c>
      <c r="AC84" s="11" t="str">
        <f t="shared" ref="AC84:AC114" ca="1" si="64">IF(Z84=AB84,AA84,Z84)</f>
        <v xml:space="preserve"> 9 Siena</v>
      </c>
      <c r="AD84" s="38">
        <f t="shared" ref="AD84:AE114" ca="1" si="65">VLOOKUP(Z84,$A$1:$B$64,2)</f>
        <v>1</v>
      </c>
      <c r="AE84" s="36">
        <f t="shared" ca="1" si="65"/>
        <v>9</v>
      </c>
      <c r="AF84" s="11">
        <v>1.5</v>
      </c>
      <c r="AG84" s="1">
        <v>22.5</v>
      </c>
      <c r="AH84" s="40"/>
      <c r="AI84" s="11">
        <f ca="1">IF($AG$1=1,($AG84-($AG84*COUNTIF(E84:$F84,E84)/$X$1))*COUNTIF($AB$4:$AB$35,E84),COUNTIF($AB$4:$AB$35,E84)*$AG84)</f>
        <v>19.5</v>
      </c>
      <c r="AJ84" s="11">
        <f ca="1">IF($AG$1=1,($AG84-($AG84*COUNTIF($F84:F84,F84)/$X$1))*COUNTIF($AB$4:$AB$35,F84),COUNTIF($AB$4:$AB$35,F84)*$AG84)</f>
        <v>21</v>
      </c>
      <c r="AK84" s="11">
        <f ca="1">IF($AG$1=1,($AG84-($AG84*COUNTIF($F84:G84,G84)/$X$1))*COUNTIF($AB$4:$AB$35,G84),COUNTIF($AB$4:$AB$35,G84)*$AG84)</f>
        <v>19.5</v>
      </c>
      <c r="AL84" s="11">
        <f ca="1">IF($AG$1=1,($AG84-($AG84*COUNTIF($F84:H84,H84)/$X$1))*COUNTIF($AB$4:$AB$35,H84),COUNTIF($AB$4:$AB$35,H84)*$AG84)</f>
        <v>18</v>
      </c>
      <c r="AM84" s="11">
        <f ca="1">IF($AG$1=1,($AG84-($AG84*COUNTIF($F84:I84,I84)/$X$1))*COUNTIF($AB$4:$AB$35,I84),COUNTIF($AB$4:$AB$35,I84)*$AG84)</f>
        <v>16.5</v>
      </c>
      <c r="AN84" s="11">
        <f ca="1">IF($AG$1=1,($AG84-($AG84*COUNTIF($F84:J84,J84)/$X$1))*COUNTIF($AB$4:$AB$35,J84),COUNTIF($AB$4:$AB$35,J84)*$AG84)</f>
        <v>15</v>
      </c>
      <c r="AO84" s="11">
        <f ca="1">IF($AG$1=1,($AG84-($AG84*COUNTIF($F84:K84,K84)/$X$1))*COUNTIF($AB$4:$AB$35,K84),COUNTIF($AB$4:$AB$35,K84)*$AG84)</f>
        <v>13.5</v>
      </c>
      <c r="AP84" s="11">
        <f ca="1">IF($AG$1=1,($AG84-($AG84*COUNTIF($F84:L84,L84)/$X$1))*COUNTIF($AB$4:$AB$35,L84),COUNTIF($AB$4:$AB$35,L84)*$AG84)</f>
        <v>12</v>
      </c>
      <c r="AQ84" s="11">
        <f ca="1">IF($AG$1=1,($AG84-($AG84*COUNTIF($F84:M84,M84)/$X$1))*COUNTIF($AB$4:$AB$35,M84),COUNTIF($AB$4:$AB$35,M84)*$AG84)</f>
        <v>10.5</v>
      </c>
      <c r="AR84" s="11">
        <f ca="1">IF($AG$1=1,($AG84-($AG84*COUNTIF($F84:N84,N84)/$X$1))*COUNTIF($AB$4:$AB$35,N84),COUNTIF($AB$4:$AB$35,N84)*$AG84)</f>
        <v>9</v>
      </c>
      <c r="AS84" s="11">
        <f ca="1">IF($AG$1=1,($AG84-($AG84*COUNTIF($F84:O84,O84)/$X$1))*COUNTIF($AB$4:$AB$35,O84),COUNTIF($AB$4:$AB$35,O84)*$AG84)</f>
        <v>7.5</v>
      </c>
      <c r="AT84" s="11">
        <f ca="1">IF($AG$1=1,($AG84-($AG84*COUNTIF($F84:P84,P84)/$X$1))*COUNTIF($AB$4:$AB$35,P84),COUNTIF($AB$4:$AB$35,P84)*$AG84)</f>
        <v>6</v>
      </c>
      <c r="AU84" s="11">
        <f ca="1">IF($AG$1=1,($AG84-($AG84*COUNTIF($F84:Q84,Q84)/$X$1))*COUNTIF($AB$4:$AB$35,Q84),COUNTIF($AB$4:$AB$35,Q84)*$AG84)</f>
        <v>4.5</v>
      </c>
      <c r="AV84" s="11">
        <f ca="1">IF($AG$1=1,($AG84-($AG84*COUNTIF($F84:R84,R84)/$X$1))*COUNTIF($AB$4:$AB$35,R84),COUNTIF($AB$4:$AB$35,R84)*$AG84)</f>
        <v>3</v>
      </c>
      <c r="AW84" s="11">
        <f ca="1">IF($AG$1=1,($AG84-($AG84*COUNTIF($F84:S84,S84)/$X$1))*COUNTIF($AB$4:$AB$35,S84),COUNTIF($AB$4:$AB$35,S84)*$AG84)</f>
        <v>1.5</v>
      </c>
      <c r="AX84" s="11">
        <f ca="1">IF($AG$1=1,($AG84-($AG84*COUNTIF($F84:T84,T84)/$X$1))*COUNTIF($AB$4:$AB$35,T84),COUNTIF($AB$4:$AB$35,T84)*$AG84)</f>
        <v>0</v>
      </c>
      <c r="AY84" s="11"/>
      <c r="AZ84" s="32">
        <f ca="1">$AG84-($AG84*COUNTIF($E84:$F84,V84)/$X$1)*COUNTIF($AB$4:$AB$35,V84)</f>
        <v>19.5</v>
      </c>
      <c r="BA84" s="5"/>
      <c r="BB84" s="9" t="s">
        <v>199</v>
      </c>
      <c r="BC84"/>
      <c r="BD84"/>
      <c r="BE84"/>
      <c r="BF84"/>
      <c r="BG84"/>
      <c r="BH84"/>
      <c r="BI84"/>
      <c r="BJ84"/>
      <c r="BK84"/>
      <c r="BL84"/>
      <c r="BM84"/>
      <c r="BN84"/>
      <c r="BO84"/>
      <c r="BP84"/>
      <c r="BQ84"/>
      <c r="BR84"/>
      <c r="BS84"/>
      <c r="BU84" s="9" t="str">
        <f t="shared" ref="BU84:BU114" si="66">CONCATENATE(AZ$1,"!",$BB84)</f>
        <v>Master!H8</v>
      </c>
      <c r="BW84" s="9" t="s">
        <v>41</v>
      </c>
      <c r="BX84" s="9" t="s">
        <v>46</v>
      </c>
      <c r="BZ84" s="9" t="str">
        <f t="shared" ref="BZ84:BZ114" si="67">CONCATENATE(Z$1,"!",$BW84)</f>
        <v>Master!E4</v>
      </c>
      <c r="CA84" s="9" t="str">
        <f t="shared" ref="CA84:CA114" si="68">CONCATENATE(AA$1,"!",$BX84)</f>
        <v>Master!E12</v>
      </c>
      <c r="CB84" s="9" t="str">
        <f t="shared" ref="CB84:CB114" si="69">CONCATENATE(AB$1,"!",$BB84)</f>
        <v>Master!H8</v>
      </c>
    </row>
    <row r="85" spans="2:80" ht="14.4">
      <c r="B85" s="1">
        <v>3</v>
      </c>
      <c r="C85" s="32" t="s">
        <v>45</v>
      </c>
      <c r="D85" s="33" t="str">
        <f t="shared" ca="1" si="61"/>
        <v xml:space="preserve"> 12 Arizona</v>
      </c>
      <c r="E85" s="10" t="s">
        <v>88</v>
      </c>
      <c r="F85" s="10" t="s">
        <v>216</v>
      </c>
      <c r="G85" s="10" t="s">
        <v>88</v>
      </c>
      <c r="H85" s="10" t="s">
        <v>88</v>
      </c>
      <c r="I85" s="10" t="s">
        <v>88</v>
      </c>
      <c r="J85" s="10" t="s">
        <v>118</v>
      </c>
      <c r="K85" s="10" t="s">
        <v>118</v>
      </c>
      <c r="L85" s="10" t="s">
        <v>88</v>
      </c>
      <c r="M85" s="10" t="s">
        <v>88</v>
      </c>
      <c r="N85" s="10" t="s">
        <v>88</v>
      </c>
      <c r="O85" s="10" t="s">
        <v>88</v>
      </c>
      <c r="P85" s="10" t="s">
        <v>88</v>
      </c>
      <c r="Q85" s="10" t="s">
        <v>216</v>
      </c>
      <c r="R85" s="10" t="s">
        <v>88</v>
      </c>
      <c r="S85" s="10" t="s">
        <v>88</v>
      </c>
      <c r="T85" s="10" t="s">
        <v>88</v>
      </c>
      <c r="U85" s="10"/>
      <c r="V85" s="36" t="str">
        <f t="shared" ca="1" si="61"/>
        <v xml:space="preserve"> 12 Arizona</v>
      </c>
      <c r="X85" s="37">
        <f t="shared" ca="1" si="62"/>
        <v>22.5</v>
      </c>
      <c r="Y85" s="36">
        <f t="shared" ca="1" si="62"/>
        <v>19.5</v>
      </c>
      <c r="Z85" s="11" t="str">
        <f t="shared" ca="1" si="63"/>
        <v xml:space="preserve"> 13 Cleveland State</v>
      </c>
      <c r="AA85" s="38" t="str">
        <f t="shared" ca="1" si="63"/>
        <v xml:space="preserve"> 12 Arizona</v>
      </c>
      <c r="AB85" s="42" t="str">
        <f t="shared" ca="1" si="63"/>
        <v xml:space="preserve"> 12 Arizona</v>
      </c>
      <c r="AC85" s="11" t="str">
        <f t="shared" ca="1" si="64"/>
        <v xml:space="preserve"> 13 Cleveland State</v>
      </c>
      <c r="AD85" s="38">
        <f t="shared" ca="1" si="65"/>
        <v>1</v>
      </c>
      <c r="AE85" s="36">
        <f t="shared" ca="1" si="65"/>
        <v>1</v>
      </c>
      <c r="AF85" s="11">
        <v>1.5</v>
      </c>
      <c r="AG85" s="1">
        <v>22.5</v>
      </c>
      <c r="AH85" s="40"/>
      <c r="AI85" s="11">
        <f ca="1">IF($AG$1=1,($AG85-($AG85*COUNTIF(E85:$F85,E85)/$X$1))*COUNTIF($AB$4:$AB$35,E85),COUNTIF($AB$4:$AB$35,E85)*$AG85)</f>
        <v>0</v>
      </c>
      <c r="AJ85" s="11">
        <f ca="1">IF($AG$1=1,($AG85-($AG85*COUNTIF($F85:F85,F85)/$X$1))*COUNTIF($AB$4:$AB$35,F85),COUNTIF($AB$4:$AB$35,F85)*$AG85)</f>
        <v>21</v>
      </c>
      <c r="AK85" s="11">
        <f ca="1">IF($AG$1=1,($AG85-($AG85*COUNTIF($F85:G85,G85)/$X$1))*COUNTIF($AB$4:$AB$35,G85),COUNTIF($AB$4:$AB$35,G85)*$AG85)</f>
        <v>0</v>
      </c>
      <c r="AL85" s="11">
        <f ca="1">IF($AG$1=1,($AG85-($AG85*COUNTIF($F85:H85,H85)/$X$1))*COUNTIF($AB$4:$AB$35,H85),COUNTIF($AB$4:$AB$35,H85)*$AG85)</f>
        <v>0</v>
      </c>
      <c r="AM85" s="11">
        <f ca="1">IF($AG$1=1,($AG85-($AG85*COUNTIF($F85:I85,I85)/$X$1))*COUNTIF($AB$4:$AB$35,I85),COUNTIF($AB$4:$AB$35,I85)*$AG85)</f>
        <v>0</v>
      </c>
      <c r="AN85" s="11">
        <f ca="1">IF($AG$1=1,($AG85-($AG85*COUNTIF($F85:J85,J85)/$X$1))*COUNTIF($AB$4:$AB$35,J85),COUNTIF($AB$4:$AB$35,J85)*$AG85)</f>
        <v>0</v>
      </c>
      <c r="AO85" s="11">
        <f ca="1">IF($AG$1=1,($AG85-($AG85*COUNTIF($F85:K85,K85)/$X$1))*COUNTIF($AB$4:$AB$35,K85),COUNTIF($AB$4:$AB$35,K85)*$AG85)</f>
        <v>0</v>
      </c>
      <c r="AP85" s="11">
        <f ca="1">IF($AG$1=1,($AG85-($AG85*COUNTIF($F85:L85,L85)/$X$1))*COUNTIF($AB$4:$AB$35,L85),COUNTIF($AB$4:$AB$35,L85)*$AG85)</f>
        <v>0</v>
      </c>
      <c r="AQ85" s="11">
        <f ca="1">IF($AG$1=1,($AG85-($AG85*COUNTIF($F85:M85,M85)/$X$1))*COUNTIF($AB$4:$AB$35,M85),COUNTIF($AB$4:$AB$35,M85)*$AG85)</f>
        <v>0</v>
      </c>
      <c r="AR85" s="11">
        <f ca="1">IF($AG$1=1,($AG85-($AG85*COUNTIF($F85:N85,N85)/$X$1))*COUNTIF($AB$4:$AB$35,N85),COUNTIF($AB$4:$AB$35,N85)*$AG85)</f>
        <v>0</v>
      </c>
      <c r="AS85" s="11">
        <f ca="1">IF($AG$1=1,($AG85-($AG85*COUNTIF($F85:O85,O85)/$X$1))*COUNTIF($AB$4:$AB$35,O85),COUNTIF($AB$4:$AB$35,O85)*$AG85)</f>
        <v>0</v>
      </c>
      <c r="AT85" s="11">
        <f ca="1">IF($AG$1=1,($AG85-($AG85*COUNTIF($F85:P85,P85)/$X$1))*COUNTIF($AB$4:$AB$35,P85),COUNTIF($AB$4:$AB$35,P85)*$AG85)</f>
        <v>0</v>
      </c>
      <c r="AU85" s="11">
        <f ca="1">IF($AG$1=1,($AG85-($AG85*COUNTIF($F85:Q85,Q85)/$X$1))*COUNTIF($AB$4:$AB$35,Q85),COUNTIF($AB$4:$AB$35,Q85)*$AG85)</f>
        <v>19.5</v>
      </c>
      <c r="AV85" s="11">
        <f ca="1">IF($AG$1=1,($AG85-($AG85*COUNTIF($F85:R85,R85)/$X$1))*COUNTIF($AB$4:$AB$35,R85),COUNTIF($AB$4:$AB$35,R85)*$AG85)</f>
        <v>0</v>
      </c>
      <c r="AW85" s="11">
        <f ca="1">IF($AG$1=1,($AG85-($AG85*COUNTIF($F85:S85,S85)/$X$1))*COUNTIF($AB$4:$AB$35,S85),COUNTIF($AB$4:$AB$35,S85)*$AG85)</f>
        <v>0</v>
      </c>
      <c r="AX85" s="11">
        <f ca="1">IF($AG$1=1,($AG85-($AG85*COUNTIF($F85:T85,T85)/$X$1))*COUNTIF($AB$4:$AB$35,T85),COUNTIF($AB$4:$AB$35,T85)*$AG85)</f>
        <v>0</v>
      </c>
      <c r="AY85" s="11"/>
      <c r="AZ85" s="32">
        <f t="shared" ref="AZ85:AZ114" ca="1" si="70">$AG85-($AG85*COUNTIF($E85:$F85,V85)/$X$1)*COUNTIF($AB$4:$AB$35,V85)</f>
        <v>21</v>
      </c>
      <c r="BA85" s="5"/>
      <c r="BB85" s="9" t="s">
        <v>201</v>
      </c>
      <c r="BC85"/>
      <c r="BD85"/>
      <c r="BE85"/>
      <c r="BF85"/>
      <c r="BG85"/>
      <c r="BH85"/>
      <c r="BI85"/>
      <c r="BJ85"/>
      <c r="BK85"/>
      <c r="BL85"/>
      <c r="BM85"/>
      <c r="BN85"/>
      <c r="BO85"/>
      <c r="BP85"/>
      <c r="BQ85"/>
      <c r="BR85"/>
      <c r="BS85"/>
      <c r="BU85" s="9" t="str">
        <f t="shared" si="66"/>
        <v>Master!H24</v>
      </c>
      <c r="BW85" s="9" t="s">
        <v>51</v>
      </c>
      <c r="BX85" s="9" t="s">
        <v>55</v>
      </c>
      <c r="BZ85" s="9" t="str">
        <f t="shared" si="67"/>
        <v>Master!E20</v>
      </c>
      <c r="CA85" s="9" t="str">
        <f t="shared" si="68"/>
        <v>Master!E28</v>
      </c>
      <c r="CB85" s="9" t="str">
        <f t="shared" si="69"/>
        <v>Master!H24</v>
      </c>
    </row>
    <row r="86" spans="2:80" ht="14.4">
      <c r="B86" s="1">
        <v>3</v>
      </c>
      <c r="C86" s="32" t="s">
        <v>50</v>
      </c>
      <c r="D86" s="33" t="str">
        <f t="shared" ca="1" si="61"/>
        <v xml:space="preserve"> 10 USC</v>
      </c>
      <c r="E86" s="10" t="s">
        <v>54</v>
      </c>
      <c r="F86" s="10" t="s">
        <v>206</v>
      </c>
      <c r="G86" s="10" t="s">
        <v>54</v>
      </c>
      <c r="H86" s="10" t="s">
        <v>54</v>
      </c>
      <c r="I86" s="10" t="s">
        <v>206</v>
      </c>
      <c r="J86" s="10" t="s">
        <v>54</v>
      </c>
      <c r="K86" s="10" t="s">
        <v>54</v>
      </c>
      <c r="L86" s="10" t="s">
        <v>54</v>
      </c>
      <c r="M86" s="10" t="s">
        <v>54</v>
      </c>
      <c r="N86" s="10" t="s">
        <v>54</v>
      </c>
      <c r="O86" s="10" t="s">
        <v>54</v>
      </c>
      <c r="P86" s="10" t="s">
        <v>54</v>
      </c>
      <c r="Q86" s="10" t="s">
        <v>54</v>
      </c>
      <c r="R86" s="10" t="s">
        <v>54</v>
      </c>
      <c r="S86" s="10" t="s">
        <v>54</v>
      </c>
      <c r="T86" s="10" t="s">
        <v>54</v>
      </c>
      <c r="U86" s="10"/>
      <c r="V86" s="36" t="str">
        <f t="shared" ca="1" si="61"/>
        <v xml:space="preserve"> 2 Michigan State </v>
      </c>
      <c r="X86" s="37">
        <f t="shared" ca="1" si="62"/>
        <v>3</v>
      </c>
      <c r="Y86" s="36">
        <f t="shared" ca="1" si="62"/>
        <v>19.5</v>
      </c>
      <c r="Z86" s="11" t="str">
        <f t="shared" ca="1" si="63"/>
        <v xml:space="preserve"> 2 Michigan State </v>
      </c>
      <c r="AA86" s="38" t="str">
        <f t="shared" ca="1" si="63"/>
        <v xml:space="preserve"> 10 USC</v>
      </c>
      <c r="AB86" s="42" t="str">
        <f t="shared" ca="1" si="63"/>
        <v xml:space="preserve"> 2 Michigan State </v>
      </c>
      <c r="AC86" s="11" t="str">
        <f t="shared" ca="1" si="64"/>
        <v xml:space="preserve"> 10 USC</v>
      </c>
      <c r="AD86" s="38">
        <f t="shared" ca="1" si="65"/>
        <v>10</v>
      </c>
      <c r="AE86" s="36">
        <f t="shared" ca="1" si="65"/>
        <v>1</v>
      </c>
      <c r="AF86" s="11">
        <v>1.5</v>
      </c>
      <c r="AG86" s="1">
        <v>22.5</v>
      </c>
      <c r="AH86" s="40"/>
      <c r="AI86" s="11">
        <f ca="1">IF($AG$1=1,($AG86-($AG86*COUNTIF(E86:$F86,E86)/$X$1))*COUNTIF($AB$4:$AB$35,E86),COUNTIF($AB$4:$AB$35,E86)*$AG86)</f>
        <v>21</v>
      </c>
      <c r="AJ86" s="11">
        <f ca="1">IF($AG$1=1,($AG86-($AG86*COUNTIF($F86:F86,F86)/$X$1))*COUNTIF($AB$4:$AB$35,F86),COUNTIF($AB$4:$AB$35,F86)*$AG86)</f>
        <v>21</v>
      </c>
      <c r="AK86" s="11">
        <f ca="1">IF($AG$1=1,($AG86-($AG86*COUNTIF($F86:G86,G86)/$X$1))*COUNTIF($AB$4:$AB$35,G86),COUNTIF($AB$4:$AB$35,G86)*$AG86)</f>
        <v>21</v>
      </c>
      <c r="AL86" s="11">
        <f ca="1">IF($AG$1=1,($AG86-($AG86*COUNTIF($F86:H86,H86)/$X$1))*COUNTIF($AB$4:$AB$35,H86),COUNTIF($AB$4:$AB$35,H86)*$AG86)</f>
        <v>19.5</v>
      </c>
      <c r="AM86" s="11">
        <f ca="1">IF($AG$1=1,($AG86-($AG86*COUNTIF($F86:I86,I86)/$X$1))*COUNTIF($AB$4:$AB$35,I86),COUNTIF($AB$4:$AB$35,I86)*$AG86)</f>
        <v>19.5</v>
      </c>
      <c r="AN86" s="11">
        <f ca="1">IF($AG$1=1,($AG86-($AG86*COUNTIF($F86:J86,J86)/$X$1))*COUNTIF($AB$4:$AB$35,J86),COUNTIF($AB$4:$AB$35,J86)*$AG86)</f>
        <v>18</v>
      </c>
      <c r="AO86" s="11">
        <f ca="1">IF($AG$1=1,($AG86-($AG86*COUNTIF($F86:K86,K86)/$X$1))*COUNTIF($AB$4:$AB$35,K86),COUNTIF($AB$4:$AB$35,K86)*$AG86)</f>
        <v>16.5</v>
      </c>
      <c r="AP86" s="11">
        <f ca="1">IF($AG$1=1,($AG86-($AG86*COUNTIF($F86:L86,L86)/$X$1))*COUNTIF($AB$4:$AB$35,L86),COUNTIF($AB$4:$AB$35,L86)*$AG86)</f>
        <v>15</v>
      </c>
      <c r="AQ86" s="11">
        <f ca="1">IF($AG$1=1,($AG86-($AG86*COUNTIF($F86:M86,M86)/$X$1))*COUNTIF($AB$4:$AB$35,M86),COUNTIF($AB$4:$AB$35,M86)*$AG86)</f>
        <v>13.5</v>
      </c>
      <c r="AR86" s="11">
        <f ca="1">IF($AG$1=1,($AG86-($AG86*COUNTIF($F86:N86,N86)/$X$1))*COUNTIF($AB$4:$AB$35,N86),COUNTIF($AB$4:$AB$35,N86)*$AG86)</f>
        <v>12</v>
      </c>
      <c r="AS86" s="11">
        <f ca="1">IF($AG$1=1,($AG86-($AG86*COUNTIF($F86:O86,O86)/$X$1))*COUNTIF($AB$4:$AB$35,O86),COUNTIF($AB$4:$AB$35,O86)*$AG86)</f>
        <v>10.5</v>
      </c>
      <c r="AT86" s="11">
        <f ca="1">IF($AG$1=1,($AG86-($AG86*COUNTIF($F86:P86,P86)/$X$1))*COUNTIF($AB$4:$AB$35,P86),COUNTIF($AB$4:$AB$35,P86)*$AG86)</f>
        <v>9</v>
      </c>
      <c r="AU86" s="11">
        <f ca="1">IF($AG$1=1,($AG86-($AG86*COUNTIF($F86:Q86,Q86)/$X$1))*COUNTIF($AB$4:$AB$35,Q86),COUNTIF($AB$4:$AB$35,Q86)*$AG86)</f>
        <v>7.5</v>
      </c>
      <c r="AV86" s="11">
        <f ca="1">IF($AG$1=1,($AG86-($AG86*COUNTIF($F86:R86,R86)/$X$1))*COUNTIF($AB$4:$AB$35,R86),COUNTIF($AB$4:$AB$35,R86)*$AG86)</f>
        <v>6</v>
      </c>
      <c r="AW86" s="11">
        <f ca="1">IF($AG$1=1,($AG86-($AG86*COUNTIF($F86:S86,S86)/$X$1))*COUNTIF($AB$4:$AB$35,S86),COUNTIF($AB$4:$AB$35,S86)*$AG86)</f>
        <v>4.5</v>
      </c>
      <c r="AX86" s="11">
        <f ca="1">IF($AG$1=1,($AG86-($AG86*COUNTIF($F86:T86,T86)/$X$1))*COUNTIF($AB$4:$AB$35,T86),COUNTIF($AB$4:$AB$35,T86)*$AG86)</f>
        <v>3</v>
      </c>
      <c r="AY86" s="11"/>
      <c r="AZ86" s="32">
        <f t="shared" ca="1" si="70"/>
        <v>21</v>
      </c>
      <c r="BA86" s="5"/>
      <c r="BB86" s="9" t="s">
        <v>203</v>
      </c>
      <c r="BC86"/>
      <c r="BD86"/>
      <c r="BE86"/>
      <c r="BF86"/>
      <c r="BG86"/>
      <c r="BH86"/>
      <c r="BI86"/>
      <c r="BJ86"/>
      <c r="BK86"/>
      <c r="BL86"/>
      <c r="BM86"/>
      <c r="BN86"/>
      <c r="BO86"/>
      <c r="BP86"/>
      <c r="BQ86"/>
      <c r="BR86"/>
      <c r="BS86"/>
      <c r="BU86" s="9" t="str">
        <f t="shared" si="66"/>
        <v>Master!H40</v>
      </c>
      <c r="BW86" s="9" t="s">
        <v>60</v>
      </c>
      <c r="BX86" s="9" t="s">
        <v>65</v>
      </c>
      <c r="BZ86" s="9" t="str">
        <f t="shared" si="67"/>
        <v>Master!E36</v>
      </c>
      <c r="CA86" s="9" t="str">
        <f t="shared" si="68"/>
        <v>Master!E44</v>
      </c>
      <c r="CB86" s="9" t="str">
        <f t="shared" si="69"/>
        <v>Master!H40</v>
      </c>
    </row>
    <row r="87" spans="2:80" ht="14.4">
      <c r="B87" s="1">
        <v>3</v>
      </c>
      <c r="C87" s="32" t="s">
        <v>41</v>
      </c>
      <c r="D87" s="33" t="str">
        <f t="shared" ca="1" si="61"/>
        <v xml:space="preserve"> 3 Kansas </v>
      </c>
      <c r="E87" s="10" t="s">
        <v>63</v>
      </c>
      <c r="F87" s="10" t="s">
        <v>63</v>
      </c>
      <c r="G87" s="10" t="s">
        <v>63</v>
      </c>
      <c r="H87" s="10" t="s">
        <v>63</v>
      </c>
      <c r="I87" s="10" t="s">
        <v>63</v>
      </c>
      <c r="J87" s="10" t="s">
        <v>63</v>
      </c>
      <c r="K87" s="10" t="s">
        <v>63</v>
      </c>
      <c r="L87" s="10" t="s">
        <v>138</v>
      </c>
      <c r="M87" s="10" t="s">
        <v>63</v>
      </c>
      <c r="N87" s="10" t="s">
        <v>63</v>
      </c>
      <c r="O87" s="10" t="s">
        <v>138</v>
      </c>
      <c r="P87" s="10" t="s">
        <v>138</v>
      </c>
      <c r="Q87" s="10" t="s">
        <v>138</v>
      </c>
      <c r="R87" s="10" t="s">
        <v>63</v>
      </c>
      <c r="S87" s="10" t="s">
        <v>138</v>
      </c>
      <c r="T87" s="10" t="s">
        <v>63</v>
      </c>
      <c r="U87" s="10"/>
      <c r="V87" s="36" t="str">
        <f t="shared" ca="1" si="61"/>
        <v xml:space="preserve"> 3 Kansas </v>
      </c>
      <c r="X87" s="37">
        <f t="shared" ca="1" si="62"/>
        <v>7.5</v>
      </c>
      <c r="Y87" s="36">
        <f t="shared" ca="1" si="62"/>
        <v>22.5</v>
      </c>
      <c r="Z87" s="11" t="str">
        <f t="shared" ca="1" si="63"/>
        <v xml:space="preserve"> 3 Kansas </v>
      </c>
      <c r="AA87" s="38" t="str">
        <f t="shared" ca="1" si="63"/>
        <v xml:space="preserve"> 11 Dayton</v>
      </c>
      <c r="AB87" s="42" t="str">
        <f t="shared" ca="1" si="63"/>
        <v xml:space="preserve"> 3 Kansas </v>
      </c>
      <c r="AC87" s="11" t="str">
        <f t="shared" ca="1" si="64"/>
        <v xml:space="preserve"> 11 Dayton</v>
      </c>
      <c r="AD87" s="38">
        <f t="shared" ca="1" si="65"/>
        <v>11</v>
      </c>
      <c r="AE87" s="36">
        <f t="shared" ca="1" si="65"/>
        <v>1</v>
      </c>
      <c r="AF87" s="11">
        <v>1.5</v>
      </c>
      <c r="AG87" s="1">
        <v>22.5</v>
      </c>
      <c r="AH87" s="40"/>
      <c r="AI87" s="11">
        <f ca="1">IF($AG$1=1,($AG87-($AG87*COUNTIF(E87:$F87,E87)/$X$1))*COUNTIF($AB$4:$AB$35,E87),COUNTIF($AB$4:$AB$35,E87)*$AG87)</f>
        <v>19.5</v>
      </c>
      <c r="AJ87" s="11">
        <f ca="1">IF($AG$1=1,($AG87-($AG87*COUNTIF($F87:F87,F87)/$X$1))*COUNTIF($AB$4:$AB$35,F87),COUNTIF($AB$4:$AB$35,F87)*$AG87)</f>
        <v>21</v>
      </c>
      <c r="AK87" s="11">
        <f ca="1">IF($AG$1=1,($AG87-($AG87*COUNTIF($F87:G87,G87)/$X$1))*COUNTIF($AB$4:$AB$35,G87),COUNTIF($AB$4:$AB$35,G87)*$AG87)</f>
        <v>19.5</v>
      </c>
      <c r="AL87" s="11">
        <f ca="1">IF($AG$1=1,($AG87-($AG87*COUNTIF($F87:H87,H87)/$X$1))*COUNTIF($AB$4:$AB$35,H87),COUNTIF($AB$4:$AB$35,H87)*$AG87)</f>
        <v>18</v>
      </c>
      <c r="AM87" s="11">
        <f ca="1">IF($AG$1=1,($AG87-($AG87*COUNTIF($F87:I87,I87)/$X$1))*COUNTIF($AB$4:$AB$35,I87),COUNTIF($AB$4:$AB$35,I87)*$AG87)</f>
        <v>16.5</v>
      </c>
      <c r="AN87" s="11">
        <f ca="1">IF($AG$1=1,($AG87-($AG87*COUNTIF($F87:J87,J87)/$X$1))*COUNTIF($AB$4:$AB$35,J87),COUNTIF($AB$4:$AB$35,J87)*$AG87)</f>
        <v>15</v>
      </c>
      <c r="AO87" s="11">
        <f ca="1">IF($AG$1=1,($AG87-($AG87*COUNTIF($F87:K87,K87)/$X$1))*COUNTIF($AB$4:$AB$35,K87),COUNTIF($AB$4:$AB$35,K87)*$AG87)</f>
        <v>13.5</v>
      </c>
      <c r="AP87" s="11">
        <f ca="1">IF($AG$1=1,($AG87-($AG87*COUNTIF($F87:L87,L87)/$X$1))*COUNTIF($AB$4:$AB$35,L87),COUNTIF($AB$4:$AB$35,L87)*$AG87)</f>
        <v>0</v>
      </c>
      <c r="AQ87" s="11">
        <f ca="1">IF($AG$1=1,($AG87-($AG87*COUNTIF($F87:M87,M87)/$X$1))*COUNTIF($AB$4:$AB$35,M87),COUNTIF($AB$4:$AB$35,M87)*$AG87)</f>
        <v>12</v>
      </c>
      <c r="AR87" s="11">
        <f ca="1">IF($AG$1=1,($AG87-($AG87*COUNTIF($F87:N87,N87)/$X$1))*COUNTIF($AB$4:$AB$35,N87),COUNTIF($AB$4:$AB$35,N87)*$AG87)</f>
        <v>10.5</v>
      </c>
      <c r="AS87" s="11">
        <f ca="1">IF($AG$1=1,($AG87-($AG87*COUNTIF($F87:O87,O87)/$X$1))*COUNTIF($AB$4:$AB$35,O87),COUNTIF($AB$4:$AB$35,O87)*$AG87)</f>
        <v>0</v>
      </c>
      <c r="AT87" s="11">
        <f ca="1">IF($AG$1=1,($AG87-($AG87*COUNTIF($F87:P87,P87)/$X$1))*COUNTIF($AB$4:$AB$35,P87),COUNTIF($AB$4:$AB$35,P87)*$AG87)</f>
        <v>0</v>
      </c>
      <c r="AU87" s="11">
        <f ca="1">IF($AG$1=1,($AG87-($AG87*COUNTIF($F87:Q87,Q87)/$X$1))*COUNTIF($AB$4:$AB$35,Q87),COUNTIF($AB$4:$AB$35,Q87)*$AG87)</f>
        <v>0</v>
      </c>
      <c r="AV87" s="11">
        <f ca="1">IF($AG$1=1,($AG87-($AG87*COUNTIF($F87:R87,R87)/$X$1))*COUNTIF($AB$4:$AB$35,R87),COUNTIF($AB$4:$AB$35,R87)*$AG87)</f>
        <v>9</v>
      </c>
      <c r="AW87" s="11">
        <f ca="1">IF($AG$1=1,($AG87-($AG87*COUNTIF($F87:S87,S87)/$X$1))*COUNTIF($AB$4:$AB$35,S87),COUNTIF($AB$4:$AB$35,S87)*$AG87)</f>
        <v>0</v>
      </c>
      <c r="AX87" s="11">
        <f ca="1">IF($AG$1=1,($AG87-($AG87*COUNTIF($F87:T87,T87)/$X$1))*COUNTIF($AB$4:$AB$35,T87),COUNTIF($AB$4:$AB$35,T87)*$AG87)</f>
        <v>7.5</v>
      </c>
      <c r="AY87" s="11"/>
      <c r="AZ87" s="32">
        <f t="shared" ca="1" si="70"/>
        <v>19.5</v>
      </c>
      <c r="BA87" s="5"/>
      <c r="BB87" s="9" t="s">
        <v>205</v>
      </c>
      <c r="BC87"/>
      <c r="BD87"/>
      <c r="BE87"/>
      <c r="BF87"/>
      <c r="BG87"/>
      <c r="BH87"/>
      <c r="BI87"/>
      <c r="BJ87"/>
      <c r="BK87"/>
      <c r="BL87"/>
      <c r="BM87"/>
      <c r="BN87"/>
      <c r="BO87"/>
      <c r="BP87"/>
      <c r="BQ87"/>
      <c r="BR87"/>
      <c r="BS87"/>
      <c r="BU87" s="9" t="str">
        <f t="shared" si="66"/>
        <v>Master!H56</v>
      </c>
      <c r="BW87" s="9" t="s">
        <v>70</v>
      </c>
      <c r="BX87" s="9" t="s">
        <v>75</v>
      </c>
      <c r="BZ87" s="9" t="str">
        <f t="shared" si="67"/>
        <v>Master!E52</v>
      </c>
      <c r="CA87" s="9" t="str">
        <f t="shared" si="68"/>
        <v>Master!E60</v>
      </c>
      <c r="CB87" s="9" t="str">
        <f t="shared" si="69"/>
        <v>Master!H56</v>
      </c>
    </row>
    <row r="88" spans="2:80" ht="14.4">
      <c r="B88" s="1">
        <v>3</v>
      </c>
      <c r="C88" s="32" t="s">
        <v>79</v>
      </c>
      <c r="D88" s="33" t="str">
        <f t="shared" ca="1" si="61"/>
        <v xml:space="preserve"> 1 Connecticut </v>
      </c>
      <c r="E88" s="10" t="s">
        <v>15</v>
      </c>
      <c r="F88" s="10" t="s">
        <v>15</v>
      </c>
      <c r="G88" s="10" t="s">
        <v>15</v>
      </c>
      <c r="H88" s="10" t="s">
        <v>15</v>
      </c>
      <c r="I88" s="10" t="s">
        <v>15</v>
      </c>
      <c r="J88" s="10" t="s">
        <v>15</v>
      </c>
      <c r="K88" s="10" t="s">
        <v>15</v>
      </c>
      <c r="L88" s="10" t="s">
        <v>15</v>
      </c>
      <c r="M88" s="10" t="s">
        <v>15</v>
      </c>
      <c r="N88" s="10" t="s">
        <v>15</v>
      </c>
      <c r="O88" s="10" t="s">
        <v>15</v>
      </c>
      <c r="P88" s="10" t="s">
        <v>15</v>
      </c>
      <c r="Q88" s="10" t="s">
        <v>15</v>
      </c>
      <c r="R88" s="10" t="s">
        <v>15</v>
      </c>
      <c r="S88" s="10" t="s">
        <v>15</v>
      </c>
      <c r="T88" s="10" t="s">
        <v>15</v>
      </c>
      <c r="U88" s="10"/>
      <c r="V88" s="36" t="str">
        <f t="shared" ca="1" si="61"/>
        <v xml:space="preserve"> 1 Connecticut </v>
      </c>
      <c r="X88" s="37">
        <f t="shared" ca="1" si="62"/>
        <v>0</v>
      </c>
      <c r="Y88" s="36">
        <f t="shared" ca="1" si="62"/>
        <v>22.5</v>
      </c>
      <c r="Z88" s="11" t="str">
        <f t="shared" ca="1" si="63"/>
        <v xml:space="preserve"> 1 Connecticut </v>
      </c>
      <c r="AA88" s="38" t="str">
        <f t="shared" ca="1" si="63"/>
        <v xml:space="preserve"> 9 Texas A&amp;M</v>
      </c>
      <c r="AB88" s="42" t="str">
        <f t="shared" ca="1" si="63"/>
        <v xml:space="preserve"> 1 Connecticut </v>
      </c>
      <c r="AC88" s="11" t="str">
        <f t="shared" ca="1" si="64"/>
        <v xml:space="preserve"> 9 Texas A&amp;M</v>
      </c>
      <c r="AD88" s="38">
        <f t="shared" ca="1" si="65"/>
        <v>1</v>
      </c>
      <c r="AE88" s="36">
        <f t="shared" ca="1" si="65"/>
        <v>9</v>
      </c>
      <c r="AF88" s="11">
        <v>1.5</v>
      </c>
      <c r="AG88" s="1">
        <v>22.5</v>
      </c>
      <c r="AH88" s="40"/>
      <c r="AI88" s="11">
        <f ca="1">IF($AG$1=1,($AG88-($AG88*COUNTIF(E88:$F88,E88)/$X$1))*COUNTIF($AB$4:$AB$35,E88),COUNTIF($AB$4:$AB$35,E88)*$AG88)</f>
        <v>19.5</v>
      </c>
      <c r="AJ88" s="11">
        <f ca="1">IF($AG$1=1,($AG88-($AG88*COUNTIF($F88:F88,F88)/$X$1))*COUNTIF($AB$4:$AB$35,F88),COUNTIF($AB$4:$AB$35,F88)*$AG88)</f>
        <v>21</v>
      </c>
      <c r="AK88" s="11">
        <f ca="1">IF($AG$1=1,($AG88-($AG88*COUNTIF($F88:G88,G88)/$X$1))*COUNTIF($AB$4:$AB$35,G88),COUNTIF($AB$4:$AB$35,G88)*$AG88)</f>
        <v>19.5</v>
      </c>
      <c r="AL88" s="11">
        <f ca="1">IF($AG$1=1,($AG88-($AG88*COUNTIF($F88:H88,H88)/$X$1))*COUNTIF($AB$4:$AB$35,H88),COUNTIF($AB$4:$AB$35,H88)*$AG88)</f>
        <v>18</v>
      </c>
      <c r="AM88" s="11">
        <f ca="1">IF($AG$1=1,($AG88-($AG88*COUNTIF($F88:I88,I88)/$X$1))*COUNTIF($AB$4:$AB$35,I88),COUNTIF($AB$4:$AB$35,I88)*$AG88)</f>
        <v>16.5</v>
      </c>
      <c r="AN88" s="11">
        <f ca="1">IF($AG$1=1,($AG88-($AG88*COUNTIF($F88:J88,J88)/$X$1))*COUNTIF($AB$4:$AB$35,J88),COUNTIF($AB$4:$AB$35,J88)*$AG88)</f>
        <v>15</v>
      </c>
      <c r="AO88" s="11">
        <f ca="1">IF($AG$1=1,($AG88-($AG88*COUNTIF($F88:K88,K88)/$X$1))*COUNTIF($AB$4:$AB$35,K88),COUNTIF($AB$4:$AB$35,K88)*$AG88)</f>
        <v>13.5</v>
      </c>
      <c r="AP88" s="11">
        <f ca="1">IF($AG$1=1,($AG88-($AG88*COUNTIF($F88:L88,L88)/$X$1))*COUNTIF($AB$4:$AB$35,L88),COUNTIF($AB$4:$AB$35,L88)*$AG88)</f>
        <v>12</v>
      </c>
      <c r="AQ88" s="11">
        <f ca="1">IF($AG$1=1,($AG88-($AG88*COUNTIF($F88:M88,M88)/$X$1))*COUNTIF($AB$4:$AB$35,M88),COUNTIF($AB$4:$AB$35,M88)*$AG88)</f>
        <v>10.5</v>
      </c>
      <c r="AR88" s="11">
        <f ca="1">IF($AG$1=1,($AG88-($AG88*COUNTIF($F88:N88,N88)/$X$1))*COUNTIF($AB$4:$AB$35,N88),COUNTIF($AB$4:$AB$35,N88)*$AG88)</f>
        <v>9</v>
      </c>
      <c r="AS88" s="11">
        <f ca="1">IF($AG$1=1,($AG88-($AG88*COUNTIF($F88:O88,O88)/$X$1))*COUNTIF($AB$4:$AB$35,O88),COUNTIF($AB$4:$AB$35,O88)*$AG88)</f>
        <v>7.5</v>
      </c>
      <c r="AT88" s="11">
        <f ca="1">IF($AG$1=1,($AG88-($AG88*COUNTIF($F88:P88,P88)/$X$1))*COUNTIF($AB$4:$AB$35,P88),COUNTIF($AB$4:$AB$35,P88)*$AG88)</f>
        <v>6</v>
      </c>
      <c r="AU88" s="11">
        <f ca="1">IF($AG$1=1,($AG88-($AG88*COUNTIF($F88:Q88,Q88)/$X$1))*COUNTIF($AB$4:$AB$35,Q88),COUNTIF($AB$4:$AB$35,Q88)*$AG88)</f>
        <v>4.5</v>
      </c>
      <c r="AV88" s="11">
        <f ca="1">IF($AG$1=1,($AG88-($AG88*COUNTIF($F88:R88,R88)/$X$1))*COUNTIF($AB$4:$AB$35,R88),COUNTIF($AB$4:$AB$35,R88)*$AG88)</f>
        <v>3</v>
      </c>
      <c r="AW88" s="11">
        <f ca="1">IF($AG$1=1,($AG88-($AG88*COUNTIF($F88:S88,S88)/$X$1))*COUNTIF($AB$4:$AB$35,S88),COUNTIF($AB$4:$AB$35,S88)*$AG88)</f>
        <v>1.5</v>
      </c>
      <c r="AX88" s="11">
        <f ca="1">IF($AG$1=1,($AG88-($AG88*COUNTIF($F88:T88,T88)/$X$1))*COUNTIF($AB$4:$AB$35,T88),COUNTIF($AB$4:$AB$35,T88)*$AG88)</f>
        <v>0</v>
      </c>
      <c r="AY88" s="11"/>
      <c r="AZ88" s="32">
        <f t="shared" ca="1" si="70"/>
        <v>19.5</v>
      </c>
      <c r="BA88" s="5"/>
      <c r="BB88" s="9" t="s">
        <v>207</v>
      </c>
      <c r="BC88"/>
      <c r="BD88"/>
      <c r="BE88"/>
      <c r="BF88"/>
      <c r="BG88"/>
      <c r="BH88"/>
      <c r="BI88"/>
      <c r="BJ88"/>
      <c r="BK88"/>
      <c r="BL88"/>
      <c r="BM88"/>
      <c r="BN88"/>
      <c r="BO88"/>
      <c r="BP88"/>
      <c r="BQ88"/>
      <c r="BR88"/>
      <c r="BS88"/>
      <c r="BU88" s="9" t="str">
        <f t="shared" si="66"/>
        <v>Master!H74</v>
      </c>
      <c r="BW88" s="9" t="s">
        <v>80</v>
      </c>
      <c r="BX88" s="9" t="s">
        <v>85</v>
      </c>
      <c r="BZ88" s="9" t="str">
        <f t="shared" si="67"/>
        <v>Master!E70</v>
      </c>
      <c r="CA88" s="9" t="str">
        <f t="shared" si="68"/>
        <v>Master!E78</v>
      </c>
      <c r="CB88" s="9" t="str">
        <f t="shared" si="69"/>
        <v>Master!H74</v>
      </c>
    </row>
    <row r="89" spans="2:80" ht="14.4">
      <c r="B89" s="1">
        <v>4</v>
      </c>
      <c r="C89" s="32" t="s">
        <v>84</v>
      </c>
      <c r="D89" s="33" t="str">
        <f t="shared" ca="1" si="61"/>
        <v xml:space="preserve"> 4 Washington </v>
      </c>
      <c r="E89" s="10" t="s">
        <v>113</v>
      </c>
      <c r="F89" s="10" t="s">
        <v>93</v>
      </c>
      <c r="G89" s="10" t="s">
        <v>113</v>
      </c>
      <c r="H89" s="10" t="s">
        <v>93</v>
      </c>
      <c r="I89" s="10" t="s">
        <v>93</v>
      </c>
      <c r="J89" s="10" t="s">
        <v>113</v>
      </c>
      <c r="K89" s="10" t="s">
        <v>93</v>
      </c>
      <c r="L89" s="10" t="s">
        <v>93</v>
      </c>
      <c r="M89" s="10" t="s">
        <v>113</v>
      </c>
      <c r="N89" s="10" t="s">
        <v>93</v>
      </c>
      <c r="O89" s="10" t="s">
        <v>113</v>
      </c>
      <c r="P89" s="10" t="s">
        <v>113</v>
      </c>
      <c r="Q89" s="10" t="s">
        <v>113</v>
      </c>
      <c r="R89" s="10" t="s">
        <v>93</v>
      </c>
      <c r="S89" s="10" t="s">
        <v>113</v>
      </c>
      <c r="T89" s="10" t="s">
        <v>113</v>
      </c>
      <c r="U89" s="10"/>
      <c r="V89" s="36" t="str">
        <f t="shared" ca="1" si="61"/>
        <v xml:space="preserve"> 5 Purdue </v>
      </c>
      <c r="X89" s="37">
        <f t="shared" ca="1" si="62"/>
        <v>10.5</v>
      </c>
      <c r="Y89" s="36">
        <f t="shared" ca="1" si="62"/>
        <v>12</v>
      </c>
      <c r="Z89" s="11" t="str">
        <f t="shared" ca="1" si="63"/>
        <v xml:space="preserve"> 5 Purdue </v>
      </c>
      <c r="AA89" s="38" t="str">
        <f t="shared" ca="1" si="63"/>
        <v xml:space="preserve"> 4 Washington </v>
      </c>
      <c r="AB89" s="42" t="str">
        <f t="shared" ca="1" si="63"/>
        <v xml:space="preserve"> 5 Purdue </v>
      </c>
      <c r="AC89" s="11" t="str">
        <f t="shared" ca="1" si="64"/>
        <v xml:space="preserve"> 4 Washington </v>
      </c>
      <c r="AD89" s="38">
        <f t="shared" ca="1" si="65"/>
        <v>13</v>
      </c>
      <c r="AE89" s="36">
        <f t="shared" ca="1" si="65"/>
        <v>12</v>
      </c>
      <c r="AF89" s="11">
        <v>1.5</v>
      </c>
      <c r="AG89" s="1">
        <v>22.5</v>
      </c>
      <c r="AH89" s="40"/>
      <c r="AI89" s="11">
        <f ca="1">IF($AG$1=1,($AG89-($AG89*COUNTIF(E89:$F89,E89)/$X$1))*COUNTIF($AB$4:$AB$35,E89),COUNTIF($AB$4:$AB$35,E89)*$AG89)</f>
        <v>21</v>
      </c>
      <c r="AJ89" s="11">
        <f ca="1">IF($AG$1=1,($AG89-($AG89*COUNTIF($F89:F89,F89)/$X$1))*COUNTIF($AB$4:$AB$35,F89),COUNTIF($AB$4:$AB$35,F89)*$AG89)</f>
        <v>21</v>
      </c>
      <c r="AK89" s="11">
        <f ca="1">IF($AG$1=1,($AG89-($AG89*COUNTIF($F89:G89,G89)/$X$1))*COUNTIF($AB$4:$AB$35,G89),COUNTIF($AB$4:$AB$35,G89)*$AG89)</f>
        <v>21</v>
      </c>
      <c r="AL89" s="11">
        <f ca="1">IF($AG$1=1,($AG89-($AG89*COUNTIF($F89:H89,H89)/$X$1))*COUNTIF($AB$4:$AB$35,H89),COUNTIF($AB$4:$AB$35,H89)*$AG89)</f>
        <v>19.5</v>
      </c>
      <c r="AM89" s="11">
        <f ca="1">IF($AG$1=1,($AG89-($AG89*COUNTIF($F89:I89,I89)/$X$1))*COUNTIF($AB$4:$AB$35,I89),COUNTIF($AB$4:$AB$35,I89)*$AG89)</f>
        <v>18</v>
      </c>
      <c r="AN89" s="11">
        <f ca="1">IF($AG$1=1,($AG89-($AG89*COUNTIF($F89:J89,J89)/$X$1))*COUNTIF($AB$4:$AB$35,J89),COUNTIF($AB$4:$AB$35,J89)*$AG89)</f>
        <v>19.5</v>
      </c>
      <c r="AO89" s="11">
        <f ca="1">IF($AG$1=1,($AG89-($AG89*COUNTIF($F89:K89,K89)/$X$1))*COUNTIF($AB$4:$AB$35,K89),COUNTIF($AB$4:$AB$35,K89)*$AG89)</f>
        <v>16.5</v>
      </c>
      <c r="AP89" s="11">
        <f ca="1">IF($AG$1=1,($AG89-($AG89*COUNTIF($F89:L89,L89)/$X$1))*COUNTIF($AB$4:$AB$35,L89),COUNTIF($AB$4:$AB$35,L89)*$AG89)</f>
        <v>15</v>
      </c>
      <c r="AQ89" s="11">
        <f ca="1">IF($AG$1=1,($AG89-($AG89*COUNTIF($F89:M89,M89)/$X$1))*COUNTIF($AB$4:$AB$35,M89),COUNTIF($AB$4:$AB$35,M89)*$AG89)</f>
        <v>18</v>
      </c>
      <c r="AR89" s="11">
        <f ca="1">IF($AG$1=1,($AG89-($AG89*COUNTIF($F89:N89,N89)/$X$1))*COUNTIF($AB$4:$AB$35,N89),COUNTIF($AB$4:$AB$35,N89)*$AG89)</f>
        <v>13.5</v>
      </c>
      <c r="AS89" s="11">
        <f ca="1">IF($AG$1=1,($AG89-($AG89*COUNTIF($F89:O89,O89)/$X$1))*COUNTIF($AB$4:$AB$35,O89),COUNTIF($AB$4:$AB$35,O89)*$AG89)</f>
        <v>16.5</v>
      </c>
      <c r="AT89" s="11">
        <f ca="1">IF($AG$1=1,($AG89-($AG89*COUNTIF($F89:P89,P89)/$X$1))*COUNTIF($AB$4:$AB$35,P89),COUNTIF($AB$4:$AB$35,P89)*$AG89)</f>
        <v>15</v>
      </c>
      <c r="AU89" s="11">
        <f ca="1">IF($AG$1=1,($AG89-($AG89*COUNTIF($F89:Q89,Q89)/$X$1))*COUNTIF($AB$4:$AB$35,Q89),COUNTIF($AB$4:$AB$35,Q89)*$AG89)</f>
        <v>13.5</v>
      </c>
      <c r="AV89" s="11">
        <f ca="1">IF($AG$1=1,($AG89-($AG89*COUNTIF($F89:R89,R89)/$X$1))*COUNTIF($AB$4:$AB$35,R89),COUNTIF($AB$4:$AB$35,R89)*$AG89)</f>
        <v>12</v>
      </c>
      <c r="AW89" s="11">
        <f ca="1">IF($AG$1=1,($AG89-($AG89*COUNTIF($F89:S89,S89)/$X$1))*COUNTIF($AB$4:$AB$35,S89),COUNTIF($AB$4:$AB$35,S89)*$AG89)</f>
        <v>12</v>
      </c>
      <c r="AX89" s="11">
        <f ca="1">IF($AG$1=1,($AG89-($AG89*COUNTIF($F89:T89,T89)/$X$1))*COUNTIF($AB$4:$AB$35,T89),COUNTIF($AB$4:$AB$35,T89)*$AG89)</f>
        <v>10.5</v>
      </c>
      <c r="AY89" s="11"/>
      <c r="AZ89" s="32">
        <f t="shared" ca="1" si="70"/>
        <v>21</v>
      </c>
      <c r="BA89" s="5"/>
      <c r="BB89" s="9" t="s">
        <v>209</v>
      </c>
      <c r="BC89"/>
      <c r="BD89"/>
      <c r="BE89"/>
      <c r="BF89"/>
      <c r="BG89"/>
      <c r="BH89"/>
      <c r="BI89"/>
      <c r="BJ89"/>
      <c r="BK89"/>
      <c r="BL89"/>
      <c r="BM89"/>
      <c r="BN89"/>
      <c r="BO89"/>
      <c r="BP89"/>
      <c r="BQ89"/>
      <c r="BR89"/>
      <c r="BS89"/>
      <c r="BU89" s="9" t="str">
        <f t="shared" si="66"/>
        <v>Master!H90</v>
      </c>
      <c r="BW89" s="9" t="s">
        <v>90</v>
      </c>
      <c r="BX89" s="9" t="s">
        <v>95</v>
      </c>
      <c r="BZ89" s="9" t="str">
        <f t="shared" si="67"/>
        <v>Master!E86</v>
      </c>
      <c r="CA89" s="9" t="str">
        <f t="shared" si="68"/>
        <v>Master!E94</v>
      </c>
      <c r="CB89" s="9" t="str">
        <f t="shared" si="69"/>
        <v>Master!H90</v>
      </c>
    </row>
    <row r="90" spans="2:80" ht="14.4">
      <c r="B90" s="1">
        <v>4</v>
      </c>
      <c r="C90" s="32" t="s">
        <v>89</v>
      </c>
      <c r="D90" s="33" t="str">
        <f t="shared" ca="1" si="61"/>
        <v xml:space="preserve"> 2 Memphis </v>
      </c>
      <c r="E90" s="10" t="s">
        <v>49</v>
      </c>
      <c r="F90" s="10" t="s">
        <v>49</v>
      </c>
      <c r="G90" s="10" t="s">
        <v>49</v>
      </c>
      <c r="H90" s="10" t="s">
        <v>148</v>
      </c>
      <c r="I90" s="10" t="s">
        <v>49</v>
      </c>
      <c r="J90" s="10" t="s">
        <v>49</v>
      </c>
      <c r="K90" s="10" t="s">
        <v>148</v>
      </c>
      <c r="L90" s="10" t="s">
        <v>49</v>
      </c>
      <c r="M90" s="10" t="s">
        <v>49</v>
      </c>
      <c r="N90" s="10" t="s">
        <v>49</v>
      </c>
      <c r="O90" s="10" t="s">
        <v>49</v>
      </c>
      <c r="P90" s="10" t="s">
        <v>49</v>
      </c>
      <c r="Q90" s="10" t="s">
        <v>49</v>
      </c>
      <c r="R90" s="10" t="s">
        <v>49</v>
      </c>
      <c r="S90" s="10" t="s">
        <v>49</v>
      </c>
      <c r="T90" s="10" t="s">
        <v>49</v>
      </c>
      <c r="U90" s="10"/>
      <c r="V90" s="36" t="str">
        <f t="shared" ca="1" si="61"/>
        <v xml:space="preserve"> 2 Memphis </v>
      </c>
      <c r="X90" s="37">
        <f t="shared" ca="1" si="62"/>
        <v>3</v>
      </c>
      <c r="Y90" s="36">
        <f t="shared" ca="1" si="62"/>
        <v>22.5</v>
      </c>
      <c r="Z90" s="11" t="str">
        <f t="shared" ca="1" si="63"/>
        <v xml:space="preserve"> 2 Memphis </v>
      </c>
      <c r="AA90" s="38" t="str">
        <f t="shared" ca="1" si="63"/>
        <v xml:space="preserve"> 10 Maryland</v>
      </c>
      <c r="AB90" s="42" t="str">
        <f t="shared" ca="1" si="63"/>
        <v xml:space="preserve"> 2 Memphis </v>
      </c>
      <c r="AC90" s="11" t="str">
        <f t="shared" ca="1" si="64"/>
        <v xml:space="preserve"> 10 Maryland</v>
      </c>
      <c r="AD90" s="38">
        <f t="shared" ca="1" si="65"/>
        <v>10</v>
      </c>
      <c r="AE90" s="36">
        <f t="shared" ca="1" si="65"/>
        <v>1</v>
      </c>
      <c r="AF90" s="11">
        <v>1.5</v>
      </c>
      <c r="AG90" s="1">
        <v>22.5</v>
      </c>
      <c r="AH90" s="40"/>
      <c r="AI90" s="11">
        <f ca="1">IF($AG$1=1,($AG90-($AG90*COUNTIF(E90:$F90,E90)/$X$1))*COUNTIF($AB$4:$AB$35,E90),COUNTIF($AB$4:$AB$35,E90)*$AG90)</f>
        <v>19.5</v>
      </c>
      <c r="AJ90" s="11">
        <f ca="1">IF($AG$1=1,($AG90-($AG90*COUNTIF($F90:F90,F90)/$X$1))*COUNTIF($AB$4:$AB$35,F90),COUNTIF($AB$4:$AB$35,F90)*$AG90)</f>
        <v>21</v>
      </c>
      <c r="AK90" s="11">
        <f ca="1">IF($AG$1=1,($AG90-($AG90*COUNTIF($F90:G90,G90)/$X$1))*COUNTIF($AB$4:$AB$35,G90),COUNTIF($AB$4:$AB$35,G90)*$AG90)</f>
        <v>19.5</v>
      </c>
      <c r="AL90" s="11">
        <f ca="1">IF($AG$1=1,($AG90-($AG90*COUNTIF($F90:H90,H90)/$X$1))*COUNTIF($AB$4:$AB$35,H90),COUNTIF($AB$4:$AB$35,H90)*$AG90)</f>
        <v>0</v>
      </c>
      <c r="AM90" s="11">
        <f ca="1">IF($AG$1=1,($AG90-($AG90*COUNTIF($F90:I90,I90)/$X$1))*COUNTIF($AB$4:$AB$35,I90),COUNTIF($AB$4:$AB$35,I90)*$AG90)</f>
        <v>18</v>
      </c>
      <c r="AN90" s="11">
        <f ca="1">IF($AG$1=1,($AG90-($AG90*COUNTIF($F90:J90,J90)/$X$1))*COUNTIF($AB$4:$AB$35,J90),COUNTIF($AB$4:$AB$35,J90)*$AG90)</f>
        <v>16.5</v>
      </c>
      <c r="AO90" s="11">
        <f ca="1">IF($AG$1=1,($AG90-($AG90*COUNTIF($F90:K90,K90)/$X$1))*COUNTIF($AB$4:$AB$35,K90),COUNTIF($AB$4:$AB$35,K90)*$AG90)</f>
        <v>0</v>
      </c>
      <c r="AP90" s="11">
        <f ca="1">IF($AG$1=1,($AG90-($AG90*COUNTIF($F90:L90,L90)/$X$1))*COUNTIF($AB$4:$AB$35,L90),COUNTIF($AB$4:$AB$35,L90)*$AG90)</f>
        <v>15</v>
      </c>
      <c r="AQ90" s="11">
        <f ca="1">IF($AG$1=1,($AG90-($AG90*COUNTIF($F90:M90,M90)/$X$1))*COUNTIF($AB$4:$AB$35,M90),COUNTIF($AB$4:$AB$35,M90)*$AG90)</f>
        <v>13.5</v>
      </c>
      <c r="AR90" s="11">
        <f ca="1">IF($AG$1=1,($AG90-($AG90*COUNTIF($F90:N90,N90)/$X$1))*COUNTIF($AB$4:$AB$35,N90),COUNTIF($AB$4:$AB$35,N90)*$AG90)</f>
        <v>12</v>
      </c>
      <c r="AS90" s="11">
        <f ca="1">IF($AG$1=1,($AG90-($AG90*COUNTIF($F90:O90,O90)/$X$1))*COUNTIF($AB$4:$AB$35,O90),COUNTIF($AB$4:$AB$35,O90)*$AG90)</f>
        <v>10.5</v>
      </c>
      <c r="AT90" s="11">
        <f ca="1">IF($AG$1=1,($AG90-($AG90*COUNTIF($F90:P90,P90)/$X$1))*COUNTIF($AB$4:$AB$35,P90),COUNTIF($AB$4:$AB$35,P90)*$AG90)</f>
        <v>9</v>
      </c>
      <c r="AU90" s="11">
        <f ca="1">IF($AG$1=1,($AG90-($AG90*COUNTIF($F90:Q90,Q90)/$X$1))*COUNTIF($AB$4:$AB$35,Q90),COUNTIF($AB$4:$AB$35,Q90)*$AG90)</f>
        <v>7.5</v>
      </c>
      <c r="AV90" s="11">
        <f ca="1">IF($AG$1=1,($AG90-($AG90*COUNTIF($F90:R90,R90)/$X$1))*COUNTIF($AB$4:$AB$35,R90),COUNTIF($AB$4:$AB$35,R90)*$AG90)</f>
        <v>6</v>
      </c>
      <c r="AW90" s="11">
        <f ca="1">IF($AG$1=1,($AG90-($AG90*COUNTIF($F90:S90,S90)/$X$1))*COUNTIF($AB$4:$AB$35,S90),COUNTIF($AB$4:$AB$35,S90)*$AG90)</f>
        <v>4.5</v>
      </c>
      <c r="AX90" s="11">
        <f ca="1">IF($AG$1=1,($AG90-($AG90*COUNTIF($F90:T90,T90)/$X$1))*COUNTIF($AB$4:$AB$35,T90),COUNTIF($AB$4:$AB$35,T90)*$AG90)</f>
        <v>3</v>
      </c>
      <c r="AY90" s="11"/>
      <c r="AZ90" s="32">
        <f t="shared" ca="1" si="70"/>
        <v>19.5</v>
      </c>
      <c r="BA90" s="5"/>
      <c r="BB90" s="9" t="s">
        <v>211</v>
      </c>
      <c r="BC90"/>
      <c r="BD90"/>
      <c r="BE90"/>
      <c r="BF90"/>
      <c r="BG90"/>
      <c r="BH90"/>
      <c r="BI90"/>
      <c r="BJ90"/>
      <c r="BK90"/>
      <c r="BL90"/>
      <c r="BM90"/>
      <c r="BN90"/>
      <c r="BO90"/>
      <c r="BP90"/>
      <c r="BQ90"/>
      <c r="BR90"/>
      <c r="BS90"/>
      <c r="BU90" s="9" t="str">
        <f t="shared" si="66"/>
        <v>Master!H106</v>
      </c>
      <c r="BW90" s="9" t="s">
        <v>100</v>
      </c>
      <c r="BX90" s="9" t="s">
        <v>105</v>
      </c>
      <c r="BZ90" s="9" t="str">
        <f t="shared" si="67"/>
        <v>Master!E102</v>
      </c>
      <c r="CA90" s="9" t="str">
        <f t="shared" si="68"/>
        <v>Master!E110</v>
      </c>
      <c r="CB90" s="9" t="str">
        <f t="shared" si="69"/>
        <v>Master!H106</v>
      </c>
    </row>
    <row r="91" spans="2:80" ht="14.4">
      <c r="B91" s="1">
        <v>4</v>
      </c>
      <c r="C91" s="32" t="s">
        <v>94</v>
      </c>
      <c r="D91" s="33" t="str">
        <f t="shared" ca="1" si="61"/>
        <v xml:space="preserve"> 3 Missouri </v>
      </c>
      <c r="E91" s="10" t="s">
        <v>68</v>
      </c>
      <c r="F91" s="10" t="s">
        <v>68</v>
      </c>
      <c r="G91" s="10" t="s">
        <v>68</v>
      </c>
      <c r="H91" s="10" t="s">
        <v>68</v>
      </c>
      <c r="I91" s="10" t="s">
        <v>68</v>
      </c>
      <c r="J91" s="10" t="s">
        <v>68</v>
      </c>
      <c r="K91" s="10" t="s">
        <v>128</v>
      </c>
      <c r="L91" s="10" t="s">
        <v>68</v>
      </c>
      <c r="M91" s="10" t="s">
        <v>128</v>
      </c>
      <c r="N91" s="10" t="s">
        <v>68</v>
      </c>
      <c r="O91" s="10" t="s">
        <v>128</v>
      </c>
      <c r="P91" s="10" t="s">
        <v>212</v>
      </c>
      <c r="Q91" s="10" t="s">
        <v>68</v>
      </c>
      <c r="R91" s="10" t="s">
        <v>68</v>
      </c>
      <c r="S91" s="10" t="s">
        <v>212</v>
      </c>
      <c r="T91" s="10" t="s">
        <v>68</v>
      </c>
      <c r="U91" s="10"/>
      <c r="V91" s="36" t="str">
        <f t="shared" ca="1" si="61"/>
        <v xml:space="preserve"> 3 Missouri </v>
      </c>
      <c r="X91" s="37">
        <f t="shared" ca="1" si="62"/>
        <v>7.5</v>
      </c>
      <c r="Y91" s="36">
        <f t="shared" ca="1" si="62"/>
        <v>18</v>
      </c>
      <c r="Z91" s="11" t="str">
        <f t="shared" ca="1" si="63"/>
        <v xml:space="preserve"> 3 Missouri </v>
      </c>
      <c r="AA91" s="38" t="str">
        <f t="shared" ca="1" si="63"/>
        <v xml:space="preserve"> 6 Marquette </v>
      </c>
      <c r="AB91" s="42" t="str">
        <f t="shared" ca="1" si="63"/>
        <v xml:space="preserve"> 3 Missouri </v>
      </c>
      <c r="AC91" s="11" t="str">
        <f t="shared" ca="1" si="64"/>
        <v xml:space="preserve"> 6 Marquette </v>
      </c>
      <c r="AD91" s="38">
        <f t="shared" ca="1" si="65"/>
        <v>11</v>
      </c>
      <c r="AE91" s="36">
        <f t="shared" ca="1" si="65"/>
        <v>14</v>
      </c>
      <c r="AF91" s="11">
        <v>1.5</v>
      </c>
      <c r="AG91" s="1">
        <v>22.5</v>
      </c>
      <c r="AH91" s="40"/>
      <c r="AI91" s="11">
        <f ca="1">IF($AG$1=1,($AG91-($AG91*COUNTIF(E91:$F91,E91)/$X$1))*COUNTIF($AB$4:$AB$35,E91),COUNTIF($AB$4:$AB$35,E91)*$AG91)</f>
        <v>19.5</v>
      </c>
      <c r="AJ91" s="11">
        <f ca="1">IF($AG$1=1,($AG91-($AG91*COUNTIF($F91:F91,F91)/$X$1))*COUNTIF($AB$4:$AB$35,F91),COUNTIF($AB$4:$AB$35,F91)*$AG91)</f>
        <v>21</v>
      </c>
      <c r="AK91" s="11">
        <f ca="1">IF($AG$1=1,($AG91-($AG91*COUNTIF($F91:G91,G91)/$X$1))*COUNTIF($AB$4:$AB$35,G91),COUNTIF($AB$4:$AB$35,G91)*$AG91)</f>
        <v>19.5</v>
      </c>
      <c r="AL91" s="11">
        <f ca="1">IF($AG$1=1,($AG91-($AG91*COUNTIF($F91:H91,H91)/$X$1))*COUNTIF($AB$4:$AB$35,H91),COUNTIF($AB$4:$AB$35,H91)*$AG91)</f>
        <v>18</v>
      </c>
      <c r="AM91" s="11">
        <f ca="1">IF($AG$1=1,($AG91-($AG91*COUNTIF($F91:I91,I91)/$X$1))*COUNTIF($AB$4:$AB$35,I91),COUNTIF($AB$4:$AB$35,I91)*$AG91)</f>
        <v>16.5</v>
      </c>
      <c r="AN91" s="11">
        <f ca="1">IF($AG$1=1,($AG91-($AG91*COUNTIF($F91:J91,J91)/$X$1))*COUNTIF($AB$4:$AB$35,J91),COUNTIF($AB$4:$AB$35,J91)*$AG91)</f>
        <v>15</v>
      </c>
      <c r="AO91" s="11">
        <f ca="1">IF($AG$1=1,($AG91-($AG91*COUNTIF($F91:K91,K91)/$X$1))*COUNTIF($AB$4:$AB$35,K91),COUNTIF($AB$4:$AB$35,K91)*$AG91)</f>
        <v>21</v>
      </c>
      <c r="AP91" s="11">
        <f ca="1">IF($AG$1=1,($AG91-($AG91*COUNTIF($F91:L91,L91)/$X$1))*COUNTIF($AB$4:$AB$35,L91),COUNTIF($AB$4:$AB$35,L91)*$AG91)</f>
        <v>13.5</v>
      </c>
      <c r="AQ91" s="11">
        <f ca="1">IF($AG$1=1,($AG91-($AG91*COUNTIF($F91:M91,M91)/$X$1))*COUNTIF($AB$4:$AB$35,M91),COUNTIF($AB$4:$AB$35,M91)*$AG91)</f>
        <v>19.5</v>
      </c>
      <c r="AR91" s="11">
        <f ca="1">IF($AG$1=1,($AG91-($AG91*COUNTIF($F91:N91,N91)/$X$1))*COUNTIF($AB$4:$AB$35,N91),COUNTIF($AB$4:$AB$35,N91)*$AG91)</f>
        <v>12</v>
      </c>
      <c r="AS91" s="11">
        <f ca="1">IF($AG$1=1,($AG91-($AG91*COUNTIF($F91:O91,O91)/$X$1))*COUNTIF($AB$4:$AB$35,O91),COUNTIF($AB$4:$AB$35,O91)*$AG91)</f>
        <v>18</v>
      </c>
      <c r="AT91" s="11">
        <f ca="1">IF($AG$1=1,($AG91-($AG91*COUNTIF($F91:P91,P91)/$X$1))*COUNTIF($AB$4:$AB$35,P91),COUNTIF($AB$4:$AB$35,P91)*$AG91)</f>
        <v>0</v>
      </c>
      <c r="AU91" s="11">
        <f ca="1">IF($AG$1=1,($AG91-($AG91*COUNTIF($F91:Q91,Q91)/$X$1))*COUNTIF($AB$4:$AB$35,Q91),COUNTIF($AB$4:$AB$35,Q91)*$AG91)</f>
        <v>10.5</v>
      </c>
      <c r="AV91" s="11">
        <f ca="1">IF($AG$1=1,($AG91-($AG91*COUNTIF($F91:R91,R91)/$X$1))*COUNTIF($AB$4:$AB$35,R91),COUNTIF($AB$4:$AB$35,R91)*$AG91)</f>
        <v>9</v>
      </c>
      <c r="AW91" s="11">
        <f ca="1">IF($AG$1=1,($AG91-($AG91*COUNTIF($F91:S91,S91)/$X$1))*COUNTIF($AB$4:$AB$35,S91),COUNTIF($AB$4:$AB$35,S91)*$AG91)</f>
        <v>0</v>
      </c>
      <c r="AX91" s="11">
        <f ca="1">IF($AG$1=1,($AG91-($AG91*COUNTIF($F91:T91,T91)/$X$1))*COUNTIF($AB$4:$AB$35,T91),COUNTIF($AB$4:$AB$35,T91)*$AG91)</f>
        <v>7.5</v>
      </c>
      <c r="AY91" s="11"/>
      <c r="AZ91" s="32">
        <f t="shared" ca="1" si="70"/>
        <v>19.5</v>
      </c>
      <c r="BA91" s="5"/>
      <c r="BB91" s="9" t="s">
        <v>213</v>
      </c>
      <c r="BC91"/>
      <c r="BD91"/>
      <c r="BE91"/>
      <c r="BF91"/>
      <c r="BG91"/>
      <c r="BH91"/>
      <c r="BI91"/>
      <c r="BJ91"/>
      <c r="BK91"/>
      <c r="BL91"/>
      <c r="BM91"/>
      <c r="BN91"/>
      <c r="BO91"/>
      <c r="BP91"/>
      <c r="BQ91"/>
      <c r="BR91"/>
      <c r="BS91"/>
      <c r="BU91" s="9" t="str">
        <f t="shared" si="66"/>
        <v>Master!H122</v>
      </c>
      <c r="BW91" s="9" t="s">
        <v>110</v>
      </c>
      <c r="BX91" s="9" t="s">
        <v>115</v>
      </c>
      <c r="BZ91" s="9" t="str">
        <f t="shared" si="67"/>
        <v>Master!E118</v>
      </c>
      <c r="CA91" s="9" t="str">
        <f t="shared" si="68"/>
        <v>Master!E126</v>
      </c>
      <c r="CB91" s="9" t="str">
        <f t="shared" si="69"/>
        <v>Master!H122</v>
      </c>
    </row>
    <row r="92" spans="2:80" ht="14.4">
      <c r="B92" s="1">
        <v>4</v>
      </c>
      <c r="C92" s="32" t="s">
        <v>119</v>
      </c>
      <c r="D92" s="33" t="str">
        <f t="shared" ca="1" si="61"/>
        <v xml:space="preserve"> 1 Pittsburgh </v>
      </c>
      <c r="E92" s="10" t="s">
        <v>38</v>
      </c>
      <c r="F92" s="10" t="s">
        <v>38</v>
      </c>
      <c r="G92" s="10" t="s">
        <v>38</v>
      </c>
      <c r="H92" s="10" t="s">
        <v>38</v>
      </c>
      <c r="I92" s="10" t="s">
        <v>38</v>
      </c>
      <c r="J92" s="10" t="s">
        <v>38</v>
      </c>
      <c r="K92" s="10" t="s">
        <v>178</v>
      </c>
      <c r="L92" s="10" t="s">
        <v>38</v>
      </c>
      <c r="M92" s="10" t="s">
        <v>38</v>
      </c>
      <c r="N92" s="10" t="s">
        <v>38</v>
      </c>
      <c r="O92" s="10" t="s">
        <v>38</v>
      </c>
      <c r="P92" s="10" t="s">
        <v>38</v>
      </c>
      <c r="Q92" s="10" t="s">
        <v>38</v>
      </c>
      <c r="R92" s="10" t="s">
        <v>38</v>
      </c>
      <c r="S92" s="10" t="s">
        <v>38</v>
      </c>
      <c r="T92" s="10" t="s">
        <v>38</v>
      </c>
      <c r="U92" s="10"/>
      <c r="V92" s="36" t="str">
        <f t="shared" ca="1" si="61"/>
        <v xml:space="preserve"> 1 Pittsburgh </v>
      </c>
      <c r="X92" s="37">
        <f t="shared" ca="1" si="62"/>
        <v>1.5</v>
      </c>
      <c r="Y92" s="36">
        <f t="shared" ca="1" si="62"/>
        <v>21</v>
      </c>
      <c r="Z92" s="11" t="str">
        <f t="shared" ca="1" si="63"/>
        <v xml:space="preserve"> 1 Pittsburgh </v>
      </c>
      <c r="AA92" s="38" t="str">
        <f t="shared" ca="1" si="63"/>
        <v xml:space="preserve"> 8 Oklahoma State </v>
      </c>
      <c r="AB92" s="42" t="str">
        <f t="shared" ca="1" si="63"/>
        <v xml:space="preserve"> 1 Pittsburgh </v>
      </c>
      <c r="AC92" s="11" t="str">
        <f t="shared" ca="1" si="64"/>
        <v xml:space="preserve"> 8 Oklahoma State </v>
      </c>
      <c r="AD92" s="38">
        <f t="shared" ca="1" si="65"/>
        <v>1</v>
      </c>
      <c r="AE92" s="36">
        <f t="shared" ca="1" si="65"/>
        <v>16</v>
      </c>
      <c r="AF92" s="11">
        <v>1.5</v>
      </c>
      <c r="AG92" s="1">
        <v>22.5</v>
      </c>
      <c r="AH92" s="40"/>
      <c r="AI92" s="11">
        <f ca="1">IF($AG$1=1,($AG92-($AG92*COUNTIF(E92:$F92,E92)/$X$1))*COUNTIF($AB$4:$AB$35,E92),COUNTIF($AB$4:$AB$35,E92)*$AG92)</f>
        <v>19.5</v>
      </c>
      <c r="AJ92" s="11">
        <f ca="1">IF($AG$1=1,($AG92-($AG92*COUNTIF($F92:F92,F92)/$X$1))*COUNTIF($AB$4:$AB$35,F92),COUNTIF($AB$4:$AB$35,F92)*$AG92)</f>
        <v>21</v>
      </c>
      <c r="AK92" s="11">
        <f ca="1">IF($AG$1=1,($AG92-($AG92*COUNTIF($F92:G92,G92)/$X$1))*COUNTIF($AB$4:$AB$35,G92),COUNTIF($AB$4:$AB$35,G92)*$AG92)</f>
        <v>19.5</v>
      </c>
      <c r="AL92" s="11">
        <f ca="1">IF($AG$1=1,($AG92-($AG92*COUNTIF($F92:H92,H92)/$X$1))*COUNTIF($AB$4:$AB$35,H92),COUNTIF($AB$4:$AB$35,H92)*$AG92)</f>
        <v>18</v>
      </c>
      <c r="AM92" s="11">
        <f ca="1">IF($AG$1=1,($AG92-($AG92*COUNTIF($F92:I92,I92)/$X$1))*COUNTIF($AB$4:$AB$35,I92),COUNTIF($AB$4:$AB$35,I92)*$AG92)</f>
        <v>16.5</v>
      </c>
      <c r="AN92" s="11">
        <f ca="1">IF($AG$1=1,($AG92-($AG92*COUNTIF($F92:J92,J92)/$X$1))*COUNTIF($AB$4:$AB$35,J92),COUNTIF($AB$4:$AB$35,J92)*$AG92)</f>
        <v>15</v>
      </c>
      <c r="AO92" s="11">
        <f ca="1">IF($AG$1=1,($AG92-($AG92*COUNTIF($F92:K92,K92)/$X$1))*COUNTIF($AB$4:$AB$35,K92),COUNTIF($AB$4:$AB$35,K92)*$AG92)</f>
        <v>21</v>
      </c>
      <c r="AP92" s="11">
        <f ca="1">IF($AG$1=1,($AG92-($AG92*COUNTIF($F92:L92,L92)/$X$1))*COUNTIF($AB$4:$AB$35,L92),COUNTIF($AB$4:$AB$35,L92)*$AG92)</f>
        <v>13.5</v>
      </c>
      <c r="AQ92" s="11">
        <f ca="1">IF($AG$1=1,($AG92-($AG92*COUNTIF($F92:M92,M92)/$X$1))*COUNTIF($AB$4:$AB$35,M92),COUNTIF($AB$4:$AB$35,M92)*$AG92)</f>
        <v>12</v>
      </c>
      <c r="AR92" s="11">
        <f ca="1">IF($AG$1=1,($AG92-($AG92*COUNTIF($F92:N92,N92)/$X$1))*COUNTIF($AB$4:$AB$35,N92),COUNTIF($AB$4:$AB$35,N92)*$AG92)</f>
        <v>10.5</v>
      </c>
      <c r="AS92" s="11">
        <f ca="1">IF($AG$1=1,($AG92-($AG92*COUNTIF($F92:O92,O92)/$X$1))*COUNTIF($AB$4:$AB$35,O92),COUNTIF($AB$4:$AB$35,O92)*$AG92)</f>
        <v>9</v>
      </c>
      <c r="AT92" s="11">
        <f ca="1">IF($AG$1=1,($AG92-($AG92*COUNTIF($F92:P92,P92)/$X$1))*COUNTIF($AB$4:$AB$35,P92),COUNTIF($AB$4:$AB$35,P92)*$AG92)</f>
        <v>7.5</v>
      </c>
      <c r="AU92" s="11">
        <f ca="1">IF($AG$1=1,($AG92-($AG92*COUNTIF($F92:Q92,Q92)/$X$1))*COUNTIF($AB$4:$AB$35,Q92),COUNTIF($AB$4:$AB$35,Q92)*$AG92)</f>
        <v>6</v>
      </c>
      <c r="AV92" s="11">
        <f ca="1">IF($AG$1=1,($AG92-($AG92*COUNTIF($F92:R92,R92)/$X$1))*COUNTIF($AB$4:$AB$35,R92),COUNTIF($AB$4:$AB$35,R92)*$AG92)</f>
        <v>4.5</v>
      </c>
      <c r="AW92" s="11">
        <f ca="1">IF($AG$1=1,($AG92-($AG92*COUNTIF($F92:S92,S92)/$X$1))*COUNTIF($AB$4:$AB$35,S92),COUNTIF($AB$4:$AB$35,S92)*$AG92)</f>
        <v>3</v>
      </c>
      <c r="AX92" s="11">
        <f ca="1">IF($AG$1=1,($AG92-($AG92*COUNTIF($F92:T92,T92)/$X$1))*COUNTIF($AB$4:$AB$35,T92),COUNTIF($AB$4:$AB$35,T92)*$AG92)</f>
        <v>1.5</v>
      </c>
      <c r="AY92" s="11"/>
      <c r="AZ92" s="32">
        <f t="shared" ca="1" si="70"/>
        <v>19.5</v>
      </c>
      <c r="BA92" s="5"/>
      <c r="BB92" s="9" t="s">
        <v>215</v>
      </c>
      <c r="BC92"/>
      <c r="BD92"/>
      <c r="BE92"/>
      <c r="BF92"/>
      <c r="BG92"/>
      <c r="BH92"/>
      <c r="BI92"/>
      <c r="BJ92"/>
      <c r="BK92"/>
      <c r="BL92"/>
      <c r="BM92"/>
      <c r="BN92"/>
      <c r="BO92"/>
      <c r="BP92"/>
      <c r="BQ92"/>
      <c r="BR92"/>
      <c r="BS92"/>
      <c r="BU92" s="9" t="str">
        <f t="shared" si="66"/>
        <v>Master!Z8</v>
      </c>
      <c r="BW92" s="9" t="s">
        <v>120</v>
      </c>
      <c r="BX92" s="9" t="s">
        <v>125</v>
      </c>
      <c r="BZ92" s="9" t="str">
        <f t="shared" si="67"/>
        <v>Master!AC4</v>
      </c>
      <c r="CA92" s="9" t="str">
        <f t="shared" si="68"/>
        <v>Master!AC12</v>
      </c>
      <c r="CB92" s="9" t="str">
        <f t="shared" si="69"/>
        <v>Master!Z8</v>
      </c>
    </row>
    <row r="93" spans="2:80" ht="14.4">
      <c r="B93" s="1">
        <v>5</v>
      </c>
      <c r="C93" s="32" t="s">
        <v>124</v>
      </c>
      <c r="D93" s="33" t="str">
        <f t="shared" ca="1" si="61"/>
        <v xml:space="preserve"> 5 Florida State </v>
      </c>
      <c r="E93" s="10" t="s">
        <v>98</v>
      </c>
      <c r="F93" s="10" t="s">
        <v>103</v>
      </c>
      <c r="G93" s="10" t="s">
        <v>103</v>
      </c>
      <c r="H93" s="10" t="s">
        <v>98</v>
      </c>
      <c r="I93" s="10" t="s">
        <v>103</v>
      </c>
      <c r="J93" s="10" t="s">
        <v>98</v>
      </c>
      <c r="K93" s="10" t="s">
        <v>230</v>
      </c>
      <c r="L93" s="10" t="s">
        <v>103</v>
      </c>
      <c r="M93" s="10" t="s">
        <v>103</v>
      </c>
      <c r="N93" s="10" t="s">
        <v>98</v>
      </c>
      <c r="O93" s="10" t="s">
        <v>103</v>
      </c>
      <c r="P93" s="10" t="s">
        <v>103</v>
      </c>
      <c r="Q93" s="10" t="s">
        <v>103</v>
      </c>
      <c r="R93" s="10" t="s">
        <v>103</v>
      </c>
      <c r="S93" s="10" t="s">
        <v>98</v>
      </c>
      <c r="T93" s="10" t="s">
        <v>98</v>
      </c>
      <c r="U93" s="10"/>
      <c r="V93" s="36" t="str">
        <f t="shared" ca="1" si="61"/>
        <v xml:space="preserve"> 4 Xavier </v>
      </c>
      <c r="X93" s="37">
        <f t="shared" ca="1" si="62"/>
        <v>15</v>
      </c>
      <c r="Y93" s="36">
        <f t="shared" ca="1" si="62"/>
        <v>22.5</v>
      </c>
      <c r="Z93" s="11" t="str">
        <f t="shared" ca="1" si="63"/>
        <v xml:space="preserve"> 4 Xavier </v>
      </c>
      <c r="AA93" s="38" t="str">
        <f t="shared" ca="1" si="63"/>
        <v xml:space="preserve"> 12 Wisconsin</v>
      </c>
      <c r="AB93" s="42" t="str">
        <f t="shared" ca="1" si="63"/>
        <v xml:space="preserve"> 4 Xavier </v>
      </c>
      <c r="AC93" s="11" t="str">
        <f t="shared" ca="1" si="64"/>
        <v xml:space="preserve"> 12 Wisconsin</v>
      </c>
      <c r="AD93" s="38">
        <f t="shared" ca="1" si="65"/>
        <v>12</v>
      </c>
      <c r="AE93" s="36">
        <f t="shared" ca="1" si="65"/>
        <v>1</v>
      </c>
      <c r="AF93" s="11">
        <v>1.5</v>
      </c>
      <c r="AG93" s="1">
        <v>22.5</v>
      </c>
      <c r="AH93" s="40"/>
      <c r="AI93" s="11">
        <f ca="1">IF($AG$1=1,($AG93-($AG93*COUNTIF(E93:$F93,E93)/$X$1))*COUNTIF($AB$4:$AB$35,E93),COUNTIF($AB$4:$AB$35,E93)*$AG93)</f>
        <v>21</v>
      </c>
      <c r="AJ93" s="11">
        <f ca="1">IF($AG$1=1,($AG93-($AG93*COUNTIF($F93:F93,F93)/$X$1))*COUNTIF($AB$4:$AB$35,F93),COUNTIF($AB$4:$AB$35,F93)*$AG93)</f>
        <v>0</v>
      </c>
      <c r="AK93" s="11">
        <f ca="1">IF($AG$1=1,($AG93-($AG93*COUNTIF($F93:G93,G93)/$X$1))*COUNTIF($AB$4:$AB$35,G93),COUNTIF($AB$4:$AB$35,G93)*$AG93)</f>
        <v>0</v>
      </c>
      <c r="AL93" s="11">
        <f ca="1">IF($AG$1=1,($AG93-($AG93*COUNTIF($F93:H93,H93)/$X$1))*COUNTIF($AB$4:$AB$35,H93),COUNTIF($AB$4:$AB$35,H93)*$AG93)</f>
        <v>21</v>
      </c>
      <c r="AM93" s="11">
        <f ca="1">IF($AG$1=1,($AG93-($AG93*COUNTIF($F93:I93,I93)/$X$1))*COUNTIF($AB$4:$AB$35,I93),COUNTIF($AB$4:$AB$35,I93)*$AG93)</f>
        <v>0</v>
      </c>
      <c r="AN93" s="11">
        <f ca="1">IF($AG$1=1,($AG93-($AG93*COUNTIF($F93:J93,J93)/$X$1))*COUNTIF($AB$4:$AB$35,J93),COUNTIF($AB$4:$AB$35,J93)*$AG93)</f>
        <v>19.5</v>
      </c>
      <c r="AO93" s="11">
        <f ca="1">IF($AG$1=1,($AG93-($AG93*COUNTIF($F93:K93,K93)/$X$1))*COUNTIF($AB$4:$AB$35,K93),COUNTIF($AB$4:$AB$35,K93)*$AG93)</f>
        <v>0</v>
      </c>
      <c r="AP93" s="11">
        <f ca="1">IF($AG$1=1,($AG93-($AG93*COUNTIF($F93:L93,L93)/$X$1))*COUNTIF($AB$4:$AB$35,L93),COUNTIF($AB$4:$AB$35,L93)*$AG93)</f>
        <v>0</v>
      </c>
      <c r="AQ93" s="11">
        <f ca="1">IF($AG$1=1,($AG93-($AG93*COUNTIF($F93:M93,M93)/$X$1))*COUNTIF($AB$4:$AB$35,M93),COUNTIF($AB$4:$AB$35,M93)*$AG93)</f>
        <v>0</v>
      </c>
      <c r="AR93" s="11">
        <f ca="1">IF($AG$1=1,($AG93-($AG93*COUNTIF($F93:N93,N93)/$X$1))*COUNTIF($AB$4:$AB$35,N93),COUNTIF($AB$4:$AB$35,N93)*$AG93)</f>
        <v>18</v>
      </c>
      <c r="AS93" s="11">
        <f ca="1">IF($AG$1=1,($AG93-($AG93*COUNTIF($F93:O93,O93)/$X$1))*COUNTIF($AB$4:$AB$35,O93),COUNTIF($AB$4:$AB$35,O93)*$AG93)</f>
        <v>0</v>
      </c>
      <c r="AT93" s="11">
        <f ca="1">IF($AG$1=1,($AG93-($AG93*COUNTIF($F93:P93,P93)/$X$1))*COUNTIF($AB$4:$AB$35,P93),COUNTIF($AB$4:$AB$35,P93)*$AG93)</f>
        <v>0</v>
      </c>
      <c r="AU93" s="11">
        <f ca="1">IF($AG$1=1,($AG93-($AG93*COUNTIF($F93:Q93,Q93)/$X$1))*COUNTIF($AB$4:$AB$35,Q93),COUNTIF($AB$4:$AB$35,Q93)*$AG93)</f>
        <v>0</v>
      </c>
      <c r="AV93" s="11">
        <f ca="1">IF($AG$1=1,($AG93-($AG93*COUNTIF($F93:R93,R93)/$X$1))*COUNTIF($AB$4:$AB$35,R93),COUNTIF($AB$4:$AB$35,R93)*$AG93)</f>
        <v>0</v>
      </c>
      <c r="AW93" s="11">
        <f ca="1">IF($AG$1=1,($AG93-($AG93*COUNTIF($F93:S93,S93)/$X$1))*COUNTIF($AB$4:$AB$35,S93),COUNTIF($AB$4:$AB$35,S93)*$AG93)</f>
        <v>16.5</v>
      </c>
      <c r="AX93" s="11">
        <f ca="1">IF($AG$1=1,($AG93-($AG93*COUNTIF($F93:T93,T93)/$X$1))*COUNTIF($AB$4:$AB$35,T93),COUNTIF($AB$4:$AB$35,T93)*$AG93)</f>
        <v>15</v>
      </c>
      <c r="AY93" s="11"/>
      <c r="AZ93" s="32">
        <f t="shared" ca="1" si="70"/>
        <v>21</v>
      </c>
      <c r="BA93" s="5"/>
      <c r="BB93" s="9" t="s">
        <v>217</v>
      </c>
      <c r="BC93"/>
      <c r="BD93"/>
      <c r="BE93"/>
      <c r="BF93"/>
      <c r="BG93"/>
      <c r="BH93"/>
      <c r="BI93"/>
      <c r="BJ93"/>
      <c r="BK93"/>
      <c r="BL93"/>
      <c r="BM93"/>
      <c r="BN93"/>
      <c r="BO93"/>
      <c r="BP93"/>
      <c r="BQ93"/>
      <c r="BR93"/>
      <c r="BS93"/>
      <c r="BU93" s="9" t="str">
        <f t="shared" si="66"/>
        <v>Master!Z24</v>
      </c>
      <c r="BW93" s="9" t="s">
        <v>130</v>
      </c>
      <c r="BX93" s="9" t="s">
        <v>135</v>
      </c>
      <c r="BZ93" s="9" t="str">
        <f t="shared" si="67"/>
        <v>Master!AC20</v>
      </c>
      <c r="CA93" s="9" t="str">
        <f t="shared" si="68"/>
        <v>Master!AC28</v>
      </c>
      <c r="CB93" s="9" t="str">
        <f t="shared" si="69"/>
        <v>Master!Z24</v>
      </c>
    </row>
    <row r="94" spans="2:80" ht="14.4">
      <c r="B94" s="1">
        <v>5</v>
      </c>
      <c r="C94" s="32" t="s">
        <v>129</v>
      </c>
      <c r="D94" s="33" t="str">
        <f t="shared" ca="1" si="61"/>
        <v xml:space="preserve"> 2 Duke </v>
      </c>
      <c r="E94" s="10" t="s">
        <v>44</v>
      </c>
      <c r="F94" s="10" t="s">
        <v>44</v>
      </c>
      <c r="G94" s="10" t="s">
        <v>44</v>
      </c>
      <c r="H94" s="10" t="s">
        <v>44</v>
      </c>
      <c r="I94" s="10" t="s">
        <v>44</v>
      </c>
      <c r="J94" s="10" t="s">
        <v>44</v>
      </c>
      <c r="K94" s="10" t="s">
        <v>44</v>
      </c>
      <c r="L94" s="10" t="s">
        <v>44</v>
      </c>
      <c r="M94" s="10" t="s">
        <v>44</v>
      </c>
      <c r="N94" s="10" t="s">
        <v>44</v>
      </c>
      <c r="O94" s="10" t="s">
        <v>44</v>
      </c>
      <c r="P94" s="10" t="s">
        <v>44</v>
      </c>
      <c r="Q94" s="10" t="s">
        <v>44</v>
      </c>
      <c r="R94" s="10" t="s">
        <v>44</v>
      </c>
      <c r="S94" s="10" t="s">
        <v>44</v>
      </c>
      <c r="T94" s="10" t="s">
        <v>44</v>
      </c>
      <c r="U94" s="10"/>
      <c r="V94" s="36" t="str">
        <f t="shared" ca="1" si="61"/>
        <v xml:space="preserve"> 2 Duke </v>
      </c>
      <c r="X94" s="37">
        <f t="shared" ca="1" si="62"/>
        <v>0</v>
      </c>
      <c r="Y94" s="36">
        <f t="shared" ca="1" si="62"/>
        <v>22.5</v>
      </c>
      <c r="Z94" s="11" t="str">
        <f t="shared" ca="1" si="63"/>
        <v xml:space="preserve"> 2 Duke </v>
      </c>
      <c r="AA94" s="38" t="str">
        <f t="shared" ca="1" si="63"/>
        <v xml:space="preserve"> 7 Texas </v>
      </c>
      <c r="AB94" s="42" t="str">
        <f t="shared" ca="1" si="63"/>
        <v xml:space="preserve"> 2 Duke </v>
      </c>
      <c r="AC94" s="11" t="str">
        <f t="shared" ca="1" si="64"/>
        <v xml:space="preserve"> 7 Texas </v>
      </c>
      <c r="AD94" s="38">
        <f t="shared" ca="1" si="65"/>
        <v>10</v>
      </c>
      <c r="AE94" s="36">
        <f t="shared" ca="1" si="65"/>
        <v>15</v>
      </c>
      <c r="AF94" s="11">
        <v>1.5</v>
      </c>
      <c r="AG94" s="1">
        <v>22.5</v>
      </c>
      <c r="AH94" s="40"/>
      <c r="AI94" s="11">
        <f ca="1">IF($AG$1=1,($AG94-($AG94*COUNTIF(E94:$F94,E94)/$X$1))*COUNTIF($AB$4:$AB$35,E94),COUNTIF($AB$4:$AB$35,E94)*$AG94)</f>
        <v>19.5</v>
      </c>
      <c r="AJ94" s="11">
        <f ca="1">IF($AG$1=1,($AG94-($AG94*COUNTIF($F94:F94,F94)/$X$1))*COUNTIF($AB$4:$AB$35,F94),COUNTIF($AB$4:$AB$35,F94)*$AG94)</f>
        <v>21</v>
      </c>
      <c r="AK94" s="11">
        <f ca="1">IF($AG$1=1,($AG94-($AG94*COUNTIF($F94:G94,G94)/$X$1))*COUNTIF($AB$4:$AB$35,G94),COUNTIF($AB$4:$AB$35,G94)*$AG94)</f>
        <v>19.5</v>
      </c>
      <c r="AL94" s="11">
        <f ca="1">IF($AG$1=1,($AG94-($AG94*COUNTIF($F94:H94,H94)/$X$1))*COUNTIF($AB$4:$AB$35,H94),COUNTIF($AB$4:$AB$35,H94)*$AG94)</f>
        <v>18</v>
      </c>
      <c r="AM94" s="11">
        <f ca="1">IF($AG$1=1,($AG94-($AG94*COUNTIF($F94:I94,I94)/$X$1))*COUNTIF($AB$4:$AB$35,I94),COUNTIF($AB$4:$AB$35,I94)*$AG94)</f>
        <v>16.5</v>
      </c>
      <c r="AN94" s="11">
        <f ca="1">IF($AG$1=1,($AG94-($AG94*COUNTIF($F94:J94,J94)/$X$1))*COUNTIF($AB$4:$AB$35,J94),COUNTIF($AB$4:$AB$35,J94)*$AG94)</f>
        <v>15</v>
      </c>
      <c r="AO94" s="11">
        <f ca="1">IF($AG$1=1,($AG94-($AG94*COUNTIF($F94:K94,K94)/$X$1))*COUNTIF($AB$4:$AB$35,K94),COUNTIF($AB$4:$AB$35,K94)*$AG94)</f>
        <v>13.5</v>
      </c>
      <c r="AP94" s="11">
        <f ca="1">IF($AG$1=1,($AG94-($AG94*COUNTIF($F94:L94,L94)/$X$1))*COUNTIF($AB$4:$AB$35,L94),COUNTIF($AB$4:$AB$35,L94)*$AG94)</f>
        <v>12</v>
      </c>
      <c r="AQ94" s="11">
        <f ca="1">IF($AG$1=1,($AG94-($AG94*COUNTIF($F94:M94,M94)/$X$1))*COUNTIF($AB$4:$AB$35,M94),COUNTIF($AB$4:$AB$35,M94)*$AG94)</f>
        <v>10.5</v>
      </c>
      <c r="AR94" s="11">
        <f ca="1">IF($AG$1=1,($AG94-($AG94*COUNTIF($F94:N94,N94)/$X$1))*COUNTIF($AB$4:$AB$35,N94),COUNTIF($AB$4:$AB$35,N94)*$AG94)</f>
        <v>9</v>
      </c>
      <c r="AS94" s="11">
        <f ca="1">IF($AG$1=1,($AG94-($AG94*COUNTIF($F94:O94,O94)/$X$1))*COUNTIF($AB$4:$AB$35,O94),COUNTIF($AB$4:$AB$35,O94)*$AG94)</f>
        <v>7.5</v>
      </c>
      <c r="AT94" s="11">
        <f ca="1">IF($AG$1=1,($AG94-($AG94*COUNTIF($F94:P94,P94)/$X$1))*COUNTIF($AB$4:$AB$35,P94),COUNTIF($AB$4:$AB$35,P94)*$AG94)</f>
        <v>6</v>
      </c>
      <c r="AU94" s="11">
        <f ca="1">IF($AG$1=1,($AG94-($AG94*COUNTIF($F94:Q94,Q94)/$X$1))*COUNTIF($AB$4:$AB$35,Q94),COUNTIF($AB$4:$AB$35,Q94)*$AG94)</f>
        <v>4.5</v>
      </c>
      <c r="AV94" s="11">
        <f ca="1">IF($AG$1=1,($AG94-($AG94*COUNTIF($F94:R94,R94)/$X$1))*COUNTIF($AB$4:$AB$35,R94),COUNTIF($AB$4:$AB$35,R94)*$AG94)</f>
        <v>3</v>
      </c>
      <c r="AW94" s="11">
        <f ca="1">IF($AG$1=1,($AG94-($AG94*COUNTIF($F94:S94,S94)/$X$1))*COUNTIF($AB$4:$AB$35,S94),COUNTIF($AB$4:$AB$35,S94)*$AG94)</f>
        <v>1.5</v>
      </c>
      <c r="AX94" s="11">
        <f ca="1">IF($AG$1=1,($AG94-($AG94*COUNTIF($F94:T94,T94)/$X$1))*COUNTIF($AB$4:$AB$35,T94),COUNTIF($AB$4:$AB$35,T94)*$AG94)</f>
        <v>0</v>
      </c>
      <c r="AY94" s="11"/>
      <c r="AZ94" s="32">
        <f t="shared" ca="1" si="70"/>
        <v>19.5</v>
      </c>
      <c r="BA94" s="5"/>
      <c r="BB94" s="9" t="s">
        <v>219</v>
      </c>
      <c r="BC94"/>
      <c r="BD94"/>
      <c r="BE94"/>
      <c r="BF94"/>
      <c r="BG94"/>
      <c r="BH94"/>
      <c r="BI94"/>
      <c r="BJ94"/>
      <c r="BK94"/>
      <c r="BL94"/>
      <c r="BM94"/>
      <c r="BN94"/>
      <c r="BO94"/>
      <c r="BP94"/>
      <c r="BQ94"/>
      <c r="BR94"/>
      <c r="BS94"/>
      <c r="BU94" s="9" t="str">
        <f t="shared" si="66"/>
        <v>Master!Z40</v>
      </c>
      <c r="BW94" s="9" t="s">
        <v>140</v>
      </c>
      <c r="BX94" s="9" t="s">
        <v>145</v>
      </c>
      <c r="BZ94" s="9" t="str">
        <f t="shared" si="67"/>
        <v>Master!AC36</v>
      </c>
      <c r="CA94" s="9" t="str">
        <f t="shared" si="68"/>
        <v>Master!AC44</v>
      </c>
      <c r="CB94" s="9" t="str">
        <f t="shared" si="69"/>
        <v>Master!Z40</v>
      </c>
    </row>
    <row r="95" spans="2:80" ht="14.4">
      <c r="B95" s="1">
        <v>5</v>
      </c>
      <c r="C95" s="32" t="s">
        <v>134</v>
      </c>
      <c r="D95" s="33" t="str">
        <f t="shared" ca="1" si="61"/>
        <v xml:space="preserve"> 3 Villanova </v>
      </c>
      <c r="E95" s="10" t="s">
        <v>78</v>
      </c>
      <c r="F95" s="10" t="s">
        <v>78</v>
      </c>
      <c r="G95" s="10" t="s">
        <v>133</v>
      </c>
      <c r="H95" s="10" t="s">
        <v>133</v>
      </c>
      <c r="I95" s="10" t="s">
        <v>78</v>
      </c>
      <c r="J95" s="10" t="s">
        <v>133</v>
      </c>
      <c r="K95" s="10" t="s">
        <v>133</v>
      </c>
      <c r="L95" s="10" t="s">
        <v>78</v>
      </c>
      <c r="M95" s="10" t="s">
        <v>78</v>
      </c>
      <c r="N95" s="10" t="s">
        <v>78</v>
      </c>
      <c r="O95" s="10" t="s">
        <v>133</v>
      </c>
      <c r="P95" s="10" t="s">
        <v>78</v>
      </c>
      <c r="Q95" s="10" t="s">
        <v>78</v>
      </c>
      <c r="R95" s="10" t="s">
        <v>78</v>
      </c>
      <c r="S95" s="10" t="s">
        <v>78</v>
      </c>
      <c r="T95" s="10" t="s">
        <v>78</v>
      </c>
      <c r="U95" s="10"/>
      <c r="V95" s="36" t="str">
        <f t="shared" ca="1" si="61"/>
        <v xml:space="preserve"> 3 Villanova </v>
      </c>
      <c r="X95" s="37">
        <f t="shared" ca="1" si="62"/>
        <v>7.5</v>
      </c>
      <c r="Y95" s="36">
        <f t="shared" ca="1" si="62"/>
        <v>15</v>
      </c>
      <c r="Z95" s="11" t="str">
        <f t="shared" ca="1" si="63"/>
        <v xml:space="preserve"> 3 Villanova </v>
      </c>
      <c r="AA95" s="38" t="str">
        <f t="shared" ca="1" si="63"/>
        <v xml:space="preserve"> 6 UCLA </v>
      </c>
      <c r="AB95" s="42" t="str">
        <f t="shared" ca="1" si="63"/>
        <v xml:space="preserve"> 3 Villanova </v>
      </c>
      <c r="AC95" s="11" t="str">
        <f t="shared" ca="1" si="64"/>
        <v xml:space="preserve"> 6 UCLA </v>
      </c>
      <c r="AD95" s="38">
        <f t="shared" ca="1" si="65"/>
        <v>11</v>
      </c>
      <c r="AE95" s="36">
        <f t="shared" ca="1" si="65"/>
        <v>14</v>
      </c>
      <c r="AF95" s="11">
        <v>1.5</v>
      </c>
      <c r="AG95" s="1">
        <v>22.5</v>
      </c>
      <c r="AH95" s="40"/>
      <c r="AI95" s="11">
        <f ca="1">IF($AG$1=1,($AG95-($AG95*COUNTIF(E95:$F95,E95)/$X$1))*COUNTIF($AB$4:$AB$35,E95),COUNTIF($AB$4:$AB$35,E95)*$AG95)</f>
        <v>19.5</v>
      </c>
      <c r="AJ95" s="11">
        <f ca="1">IF($AG$1=1,($AG95-($AG95*COUNTIF($F95:F95,F95)/$X$1))*COUNTIF($AB$4:$AB$35,F95),COUNTIF($AB$4:$AB$35,F95)*$AG95)</f>
        <v>21</v>
      </c>
      <c r="AK95" s="11">
        <f ca="1">IF($AG$1=1,($AG95-($AG95*COUNTIF($F95:G95,G95)/$X$1))*COUNTIF($AB$4:$AB$35,G95),COUNTIF($AB$4:$AB$35,G95)*$AG95)</f>
        <v>21</v>
      </c>
      <c r="AL95" s="11">
        <f ca="1">IF($AG$1=1,($AG95-($AG95*COUNTIF($F95:H95,H95)/$X$1))*COUNTIF($AB$4:$AB$35,H95),COUNTIF($AB$4:$AB$35,H95)*$AG95)</f>
        <v>19.5</v>
      </c>
      <c r="AM95" s="11">
        <f ca="1">IF($AG$1=1,($AG95-($AG95*COUNTIF($F95:I95,I95)/$X$1))*COUNTIF($AB$4:$AB$35,I95),COUNTIF($AB$4:$AB$35,I95)*$AG95)</f>
        <v>19.5</v>
      </c>
      <c r="AN95" s="11">
        <f ca="1">IF($AG$1=1,($AG95-($AG95*COUNTIF($F95:J95,J95)/$X$1))*COUNTIF($AB$4:$AB$35,J95),COUNTIF($AB$4:$AB$35,J95)*$AG95)</f>
        <v>18</v>
      </c>
      <c r="AO95" s="11">
        <f ca="1">IF($AG$1=1,($AG95-($AG95*COUNTIF($F95:K95,K95)/$X$1))*COUNTIF($AB$4:$AB$35,K95),COUNTIF($AB$4:$AB$35,K95)*$AG95)</f>
        <v>16.5</v>
      </c>
      <c r="AP95" s="11">
        <f ca="1">IF($AG$1=1,($AG95-($AG95*COUNTIF($F95:L95,L95)/$X$1))*COUNTIF($AB$4:$AB$35,L95),COUNTIF($AB$4:$AB$35,L95)*$AG95)</f>
        <v>18</v>
      </c>
      <c r="AQ95" s="11">
        <f ca="1">IF($AG$1=1,($AG95-($AG95*COUNTIF($F95:M95,M95)/$X$1))*COUNTIF($AB$4:$AB$35,M95),COUNTIF($AB$4:$AB$35,M95)*$AG95)</f>
        <v>16.5</v>
      </c>
      <c r="AR95" s="11">
        <f ca="1">IF($AG$1=1,($AG95-($AG95*COUNTIF($F95:N95,N95)/$X$1))*COUNTIF($AB$4:$AB$35,N95),COUNTIF($AB$4:$AB$35,N95)*$AG95)</f>
        <v>15</v>
      </c>
      <c r="AS95" s="11">
        <f ca="1">IF($AG$1=1,($AG95-($AG95*COUNTIF($F95:O95,O95)/$X$1))*COUNTIF($AB$4:$AB$35,O95),COUNTIF($AB$4:$AB$35,O95)*$AG95)</f>
        <v>15</v>
      </c>
      <c r="AT95" s="11">
        <f ca="1">IF($AG$1=1,($AG95-($AG95*COUNTIF($F95:P95,P95)/$X$1))*COUNTIF($AB$4:$AB$35,P95),COUNTIF($AB$4:$AB$35,P95)*$AG95)</f>
        <v>13.5</v>
      </c>
      <c r="AU95" s="11">
        <f ca="1">IF($AG$1=1,($AG95-($AG95*COUNTIF($F95:Q95,Q95)/$X$1))*COUNTIF($AB$4:$AB$35,Q95),COUNTIF($AB$4:$AB$35,Q95)*$AG95)</f>
        <v>12</v>
      </c>
      <c r="AV95" s="11">
        <f ca="1">IF($AG$1=1,($AG95-($AG95*COUNTIF($F95:R95,R95)/$X$1))*COUNTIF($AB$4:$AB$35,R95),COUNTIF($AB$4:$AB$35,R95)*$AG95)</f>
        <v>10.5</v>
      </c>
      <c r="AW95" s="11">
        <f ca="1">IF($AG$1=1,($AG95-($AG95*COUNTIF($F95:S95,S95)/$X$1))*COUNTIF($AB$4:$AB$35,S95),COUNTIF($AB$4:$AB$35,S95)*$AG95)</f>
        <v>9</v>
      </c>
      <c r="AX95" s="11">
        <f ca="1">IF($AG$1=1,($AG95-($AG95*COUNTIF($F95:T95,T95)/$X$1))*COUNTIF($AB$4:$AB$35,T95),COUNTIF($AB$4:$AB$35,T95)*$AG95)</f>
        <v>7.5</v>
      </c>
      <c r="AY95" s="11"/>
      <c r="AZ95" s="32">
        <f t="shared" ca="1" si="70"/>
        <v>19.5</v>
      </c>
      <c r="BA95" s="5"/>
      <c r="BB95" s="9" t="s">
        <v>221</v>
      </c>
      <c r="BC95"/>
      <c r="BD95"/>
      <c r="BE95"/>
      <c r="BF95"/>
      <c r="BG95"/>
      <c r="BH95"/>
      <c r="BI95"/>
      <c r="BJ95"/>
      <c r="BK95"/>
      <c r="BL95"/>
      <c r="BM95"/>
      <c r="BN95"/>
      <c r="BO95"/>
      <c r="BP95"/>
      <c r="BQ95"/>
      <c r="BR95"/>
      <c r="BS95"/>
      <c r="BU95" s="9" t="str">
        <f t="shared" si="66"/>
        <v>Master!Z56</v>
      </c>
      <c r="BW95" s="9" t="s">
        <v>150</v>
      </c>
      <c r="BX95" s="9" t="s">
        <v>155</v>
      </c>
      <c r="BZ95" s="9" t="str">
        <f t="shared" si="67"/>
        <v>Master!AC52</v>
      </c>
      <c r="CA95" s="9" t="str">
        <f t="shared" si="68"/>
        <v>Master!AC60</v>
      </c>
      <c r="CB95" s="9" t="str">
        <f t="shared" si="69"/>
        <v>Master!Z56</v>
      </c>
    </row>
    <row r="96" spans="2:80" ht="14.4">
      <c r="B96" s="1">
        <v>5</v>
      </c>
      <c r="C96" s="32" t="s">
        <v>159</v>
      </c>
      <c r="D96" s="33" t="str">
        <f t="shared" ca="1" si="61"/>
        <v xml:space="preserve"> 1 North Carolina </v>
      </c>
      <c r="E96" s="10" t="s">
        <v>22</v>
      </c>
      <c r="F96" s="10" t="s">
        <v>22</v>
      </c>
      <c r="G96" s="10" t="s">
        <v>22</v>
      </c>
      <c r="H96" s="10" t="s">
        <v>22</v>
      </c>
      <c r="I96" s="10" t="s">
        <v>22</v>
      </c>
      <c r="J96" s="10" t="s">
        <v>22</v>
      </c>
      <c r="K96" s="10" t="s">
        <v>183</v>
      </c>
      <c r="L96" s="10" t="s">
        <v>22</v>
      </c>
      <c r="M96" s="10" t="s">
        <v>22</v>
      </c>
      <c r="N96" s="10" t="s">
        <v>22</v>
      </c>
      <c r="O96" s="10" t="s">
        <v>22</v>
      </c>
      <c r="P96" s="10" t="s">
        <v>22</v>
      </c>
      <c r="Q96" s="10" t="s">
        <v>22</v>
      </c>
      <c r="R96" s="10" t="s">
        <v>22</v>
      </c>
      <c r="S96" s="10" t="s">
        <v>22</v>
      </c>
      <c r="T96" s="10" t="s">
        <v>22</v>
      </c>
      <c r="U96" s="10"/>
      <c r="V96" s="36" t="str">
        <f t="shared" ca="1" si="61"/>
        <v xml:space="preserve"> 1 North Carolina </v>
      </c>
      <c r="X96" s="37">
        <f t="shared" ca="1" si="62"/>
        <v>1.5</v>
      </c>
      <c r="Y96" s="36">
        <f t="shared" ca="1" si="62"/>
        <v>22.5</v>
      </c>
      <c r="Z96" s="11" t="str">
        <f t="shared" ca="1" si="63"/>
        <v xml:space="preserve"> 1 North Carolina </v>
      </c>
      <c r="AA96" s="38" t="str">
        <f t="shared" ca="1" si="63"/>
        <v xml:space="preserve"> 8 LSU </v>
      </c>
      <c r="AB96" s="42" t="str">
        <f t="shared" ca="1" si="63"/>
        <v xml:space="preserve"> 1 North Carolina </v>
      </c>
      <c r="AC96" s="11" t="str">
        <f t="shared" ca="1" si="64"/>
        <v xml:space="preserve"> 8 LSU </v>
      </c>
      <c r="AD96" s="38">
        <f t="shared" ca="1" si="65"/>
        <v>1</v>
      </c>
      <c r="AE96" s="36">
        <f t="shared" ca="1" si="65"/>
        <v>16</v>
      </c>
      <c r="AF96" s="11">
        <v>1.5</v>
      </c>
      <c r="AG96" s="1">
        <v>22.5</v>
      </c>
      <c r="AH96" s="40"/>
      <c r="AI96" s="11">
        <f ca="1">IF($AG$1=1,($AG96-($AG96*COUNTIF(E96:$F96,E96)/$X$1))*COUNTIF($AB$4:$AB$35,E96),COUNTIF($AB$4:$AB$35,E96)*$AG96)</f>
        <v>19.5</v>
      </c>
      <c r="AJ96" s="11">
        <f ca="1">IF($AG$1=1,($AG96-($AG96*COUNTIF($F96:F96,F96)/$X$1))*COUNTIF($AB$4:$AB$35,F96),COUNTIF($AB$4:$AB$35,F96)*$AG96)</f>
        <v>21</v>
      </c>
      <c r="AK96" s="11">
        <f ca="1">IF($AG$1=1,($AG96-($AG96*COUNTIF($F96:G96,G96)/$X$1))*COUNTIF($AB$4:$AB$35,G96),COUNTIF($AB$4:$AB$35,G96)*$AG96)</f>
        <v>19.5</v>
      </c>
      <c r="AL96" s="11">
        <f ca="1">IF($AG$1=1,($AG96-($AG96*COUNTIF($F96:H96,H96)/$X$1))*COUNTIF($AB$4:$AB$35,H96),COUNTIF($AB$4:$AB$35,H96)*$AG96)</f>
        <v>18</v>
      </c>
      <c r="AM96" s="11">
        <f ca="1">IF($AG$1=1,($AG96-($AG96*COUNTIF($F96:I96,I96)/$X$1))*COUNTIF($AB$4:$AB$35,I96),COUNTIF($AB$4:$AB$35,I96)*$AG96)</f>
        <v>16.5</v>
      </c>
      <c r="AN96" s="11">
        <f ca="1">IF($AG$1=1,($AG96-($AG96*COUNTIF($F96:J96,J96)/$X$1))*COUNTIF($AB$4:$AB$35,J96),COUNTIF($AB$4:$AB$35,J96)*$AG96)</f>
        <v>15</v>
      </c>
      <c r="AO96" s="11">
        <f ca="1">IF($AG$1=1,($AG96-($AG96*COUNTIF($F96:K96,K96)/$X$1))*COUNTIF($AB$4:$AB$35,K96),COUNTIF($AB$4:$AB$35,K96)*$AG96)</f>
        <v>0</v>
      </c>
      <c r="AP96" s="11">
        <f ca="1">IF($AG$1=1,($AG96-($AG96*COUNTIF($F96:L96,L96)/$X$1))*COUNTIF($AB$4:$AB$35,L96),COUNTIF($AB$4:$AB$35,L96)*$AG96)</f>
        <v>13.5</v>
      </c>
      <c r="AQ96" s="11">
        <f ca="1">IF($AG$1=1,($AG96-($AG96*COUNTIF($F96:M96,M96)/$X$1))*COUNTIF($AB$4:$AB$35,M96),COUNTIF($AB$4:$AB$35,M96)*$AG96)</f>
        <v>12</v>
      </c>
      <c r="AR96" s="11">
        <f ca="1">IF($AG$1=1,($AG96-($AG96*COUNTIF($F96:N96,N96)/$X$1))*COUNTIF($AB$4:$AB$35,N96),COUNTIF($AB$4:$AB$35,N96)*$AG96)</f>
        <v>10.5</v>
      </c>
      <c r="AS96" s="11">
        <f ca="1">IF($AG$1=1,($AG96-($AG96*COUNTIF($F96:O96,O96)/$X$1))*COUNTIF($AB$4:$AB$35,O96),COUNTIF($AB$4:$AB$35,O96)*$AG96)</f>
        <v>9</v>
      </c>
      <c r="AT96" s="11">
        <f ca="1">IF($AG$1=1,($AG96-($AG96*COUNTIF($F96:P96,P96)/$X$1))*COUNTIF($AB$4:$AB$35,P96),COUNTIF($AB$4:$AB$35,P96)*$AG96)</f>
        <v>7.5</v>
      </c>
      <c r="AU96" s="11">
        <f ca="1">IF($AG$1=1,($AG96-($AG96*COUNTIF($F96:Q96,Q96)/$X$1))*COUNTIF($AB$4:$AB$35,Q96),COUNTIF($AB$4:$AB$35,Q96)*$AG96)</f>
        <v>6</v>
      </c>
      <c r="AV96" s="11">
        <f ca="1">IF($AG$1=1,($AG96-($AG96*COUNTIF($F96:R96,R96)/$X$1))*COUNTIF($AB$4:$AB$35,R96),COUNTIF($AB$4:$AB$35,R96)*$AG96)</f>
        <v>4.5</v>
      </c>
      <c r="AW96" s="11">
        <f ca="1">IF($AG$1=1,($AG96-($AG96*COUNTIF($F96:S96,S96)/$X$1))*COUNTIF($AB$4:$AB$35,S96),COUNTIF($AB$4:$AB$35,S96)*$AG96)</f>
        <v>3</v>
      </c>
      <c r="AX96" s="11">
        <f ca="1">IF($AG$1=1,($AG96-($AG96*COUNTIF($F96:T96,T96)/$X$1))*COUNTIF($AB$4:$AB$35,T96),COUNTIF($AB$4:$AB$35,T96)*$AG96)</f>
        <v>1.5</v>
      </c>
      <c r="AY96" s="11"/>
      <c r="AZ96" s="32">
        <f t="shared" ca="1" si="70"/>
        <v>19.5</v>
      </c>
      <c r="BA96" s="5"/>
      <c r="BB96" s="9" t="s">
        <v>223</v>
      </c>
      <c r="BC96"/>
      <c r="BD96"/>
      <c r="BE96"/>
      <c r="BF96"/>
      <c r="BG96"/>
      <c r="BH96"/>
      <c r="BI96"/>
      <c r="BJ96"/>
      <c r="BK96"/>
      <c r="BL96"/>
      <c r="BM96"/>
      <c r="BN96"/>
      <c r="BO96"/>
      <c r="BP96"/>
      <c r="BQ96"/>
      <c r="BR96"/>
      <c r="BS96"/>
      <c r="BU96" s="9" t="str">
        <f t="shared" si="66"/>
        <v>Master!Z74</v>
      </c>
      <c r="BW96" s="9" t="s">
        <v>160</v>
      </c>
      <c r="BX96" s="9" t="s">
        <v>165</v>
      </c>
      <c r="BZ96" s="9" t="str">
        <f t="shared" si="67"/>
        <v>Master!AC70</v>
      </c>
      <c r="CA96" s="9" t="str">
        <f t="shared" si="68"/>
        <v>Master!AC78</v>
      </c>
      <c r="CB96" s="9" t="str">
        <f t="shared" si="69"/>
        <v>Master!Z74</v>
      </c>
    </row>
    <row r="97" spans="2:80" ht="14.4">
      <c r="B97" s="1">
        <v>6</v>
      </c>
      <c r="C97" s="32" t="s">
        <v>164</v>
      </c>
      <c r="D97" s="33" t="str">
        <f t="shared" ca="1" si="61"/>
        <v xml:space="preserve"> 4 Gonzaga </v>
      </c>
      <c r="E97" s="10" t="s">
        <v>83</v>
      </c>
      <c r="F97" s="10" t="s">
        <v>83</v>
      </c>
      <c r="G97" s="10" t="s">
        <v>108</v>
      </c>
      <c r="H97" s="10" t="s">
        <v>83</v>
      </c>
      <c r="I97" s="10" t="s">
        <v>83</v>
      </c>
      <c r="J97" s="10" t="s">
        <v>108</v>
      </c>
      <c r="K97" s="10" t="s">
        <v>108</v>
      </c>
      <c r="L97" s="10" t="s">
        <v>108</v>
      </c>
      <c r="M97" s="10" t="s">
        <v>83</v>
      </c>
      <c r="N97" s="10" t="s">
        <v>83</v>
      </c>
      <c r="O97" s="10" t="s">
        <v>83</v>
      </c>
      <c r="P97" s="10" t="s">
        <v>83</v>
      </c>
      <c r="Q97" s="10" t="s">
        <v>108</v>
      </c>
      <c r="R97" s="10" t="s">
        <v>83</v>
      </c>
      <c r="S97" s="10" t="s">
        <v>83</v>
      </c>
      <c r="T97" s="10" t="s">
        <v>83</v>
      </c>
      <c r="U97" s="10"/>
      <c r="V97" s="36" t="str">
        <f t="shared" ca="1" si="61"/>
        <v xml:space="preserve"> 4 Gonzaga </v>
      </c>
      <c r="X97" s="37">
        <f t="shared" ca="1" si="62"/>
        <v>7.5</v>
      </c>
      <c r="Y97" s="36">
        <f t="shared" ca="1" si="62"/>
        <v>22.5</v>
      </c>
      <c r="Z97" s="11" t="str">
        <f t="shared" ca="1" si="63"/>
        <v xml:space="preserve"> 4 Gonzaga </v>
      </c>
      <c r="AA97" s="38" t="str">
        <f t="shared" ca="1" si="63"/>
        <v xml:space="preserve"> 12 Western Kentucky</v>
      </c>
      <c r="AB97" s="42" t="str">
        <f t="shared" ca="1" si="63"/>
        <v xml:space="preserve"> 4 Gonzaga </v>
      </c>
      <c r="AC97" s="11" t="str">
        <f t="shared" ca="1" si="64"/>
        <v xml:space="preserve"> 12 Western Kentucky</v>
      </c>
      <c r="AD97" s="38">
        <f t="shared" ca="1" si="65"/>
        <v>12</v>
      </c>
      <c r="AE97" s="36">
        <f t="shared" ca="1" si="65"/>
        <v>1</v>
      </c>
      <c r="AF97" s="11">
        <v>1.5</v>
      </c>
      <c r="AG97" s="1">
        <v>22.5</v>
      </c>
      <c r="AH97" s="40"/>
      <c r="AI97" s="11">
        <f ca="1">IF($AG$1=1,($AG97-($AG97*COUNTIF(E97:$F97,E97)/$X$1))*COUNTIF($AB$4:$AB$35,E97),COUNTIF($AB$4:$AB$35,E97)*$AG97)</f>
        <v>19.5</v>
      </c>
      <c r="AJ97" s="11">
        <f ca="1">IF($AG$1=1,($AG97-($AG97*COUNTIF($F97:F97,F97)/$X$1))*COUNTIF($AB$4:$AB$35,F97),COUNTIF($AB$4:$AB$35,F97)*$AG97)</f>
        <v>21</v>
      </c>
      <c r="AK97" s="11">
        <f ca="1">IF($AG$1=1,($AG97-($AG97*COUNTIF($F97:G97,G97)/$X$1))*COUNTIF($AB$4:$AB$35,G97),COUNTIF($AB$4:$AB$35,G97)*$AG97)</f>
        <v>0</v>
      </c>
      <c r="AL97" s="11">
        <f ca="1">IF($AG$1=1,($AG97-($AG97*COUNTIF($F97:H97,H97)/$X$1))*COUNTIF($AB$4:$AB$35,H97),COUNTIF($AB$4:$AB$35,H97)*$AG97)</f>
        <v>19.5</v>
      </c>
      <c r="AM97" s="11">
        <f ca="1">IF($AG$1=1,($AG97-($AG97*COUNTIF($F97:I97,I97)/$X$1))*COUNTIF($AB$4:$AB$35,I97),COUNTIF($AB$4:$AB$35,I97)*$AG97)</f>
        <v>18</v>
      </c>
      <c r="AN97" s="11">
        <f ca="1">IF($AG$1=1,($AG97-($AG97*COUNTIF($F97:J97,J97)/$X$1))*COUNTIF($AB$4:$AB$35,J97),COUNTIF($AB$4:$AB$35,J97)*$AG97)</f>
        <v>0</v>
      </c>
      <c r="AO97" s="11">
        <f ca="1">IF($AG$1=1,($AG97-($AG97*COUNTIF($F97:K97,K97)/$X$1))*COUNTIF($AB$4:$AB$35,K97),COUNTIF($AB$4:$AB$35,K97)*$AG97)</f>
        <v>0</v>
      </c>
      <c r="AP97" s="11">
        <f ca="1">IF($AG$1=1,($AG97-($AG97*COUNTIF($F97:L97,L97)/$X$1))*COUNTIF($AB$4:$AB$35,L97),COUNTIF($AB$4:$AB$35,L97)*$AG97)</f>
        <v>0</v>
      </c>
      <c r="AQ97" s="11">
        <f ca="1">IF($AG$1=1,($AG97-($AG97*COUNTIF($F97:M97,M97)/$X$1))*COUNTIF($AB$4:$AB$35,M97),COUNTIF($AB$4:$AB$35,M97)*$AG97)</f>
        <v>16.5</v>
      </c>
      <c r="AR97" s="11">
        <f ca="1">IF($AG$1=1,($AG97-($AG97*COUNTIF($F97:N97,N97)/$X$1))*COUNTIF($AB$4:$AB$35,N97),COUNTIF($AB$4:$AB$35,N97)*$AG97)</f>
        <v>15</v>
      </c>
      <c r="AS97" s="11">
        <f ca="1">IF($AG$1=1,($AG97-($AG97*COUNTIF($F97:O97,O97)/$X$1))*COUNTIF($AB$4:$AB$35,O97),COUNTIF($AB$4:$AB$35,O97)*$AG97)</f>
        <v>13.5</v>
      </c>
      <c r="AT97" s="11">
        <f ca="1">IF($AG$1=1,($AG97-($AG97*COUNTIF($F97:P97,P97)/$X$1))*COUNTIF($AB$4:$AB$35,P97),COUNTIF($AB$4:$AB$35,P97)*$AG97)</f>
        <v>12</v>
      </c>
      <c r="AU97" s="11">
        <f ca="1">IF($AG$1=1,($AG97-($AG97*COUNTIF($F97:Q97,Q97)/$X$1))*COUNTIF($AB$4:$AB$35,Q97),COUNTIF($AB$4:$AB$35,Q97)*$AG97)</f>
        <v>0</v>
      </c>
      <c r="AV97" s="11">
        <f ca="1">IF($AG$1=1,($AG97-($AG97*COUNTIF($F97:R97,R97)/$X$1))*COUNTIF($AB$4:$AB$35,R97),COUNTIF($AB$4:$AB$35,R97)*$AG97)</f>
        <v>10.5</v>
      </c>
      <c r="AW97" s="11">
        <f ca="1">IF($AG$1=1,($AG97-($AG97*COUNTIF($F97:S97,S97)/$X$1))*COUNTIF($AB$4:$AB$35,S97),COUNTIF($AB$4:$AB$35,S97)*$AG97)</f>
        <v>9</v>
      </c>
      <c r="AX97" s="11">
        <f ca="1">IF($AG$1=1,($AG97-($AG97*COUNTIF($F97:T97,T97)/$X$1))*COUNTIF($AB$4:$AB$35,T97),COUNTIF($AB$4:$AB$35,T97)*$AG97)</f>
        <v>7.5</v>
      </c>
      <c r="AY97" s="11"/>
      <c r="AZ97" s="32">
        <f t="shared" ca="1" si="70"/>
        <v>19.5</v>
      </c>
      <c r="BA97" s="5"/>
      <c r="BB97" s="9" t="s">
        <v>225</v>
      </c>
      <c r="BC97"/>
      <c r="BD97"/>
      <c r="BE97"/>
      <c r="BF97"/>
      <c r="BG97"/>
      <c r="BH97"/>
      <c r="BI97"/>
      <c r="BJ97"/>
      <c r="BK97"/>
      <c r="BL97"/>
      <c r="BM97"/>
      <c r="BN97"/>
      <c r="BO97"/>
      <c r="BP97"/>
      <c r="BQ97"/>
      <c r="BR97"/>
      <c r="BS97"/>
      <c r="BU97" s="9" t="str">
        <f t="shared" si="66"/>
        <v>Master!Z90</v>
      </c>
      <c r="BW97" s="9" t="s">
        <v>170</v>
      </c>
      <c r="BX97" s="9" t="s">
        <v>175</v>
      </c>
      <c r="BZ97" s="9" t="str">
        <f t="shared" si="67"/>
        <v>Master!AC86</v>
      </c>
      <c r="CA97" s="9" t="str">
        <f t="shared" si="68"/>
        <v>Master!AC94</v>
      </c>
      <c r="CB97" s="9" t="str">
        <f t="shared" si="69"/>
        <v>Master!Z90</v>
      </c>
    </row>
    <row r="98" spans="2:80" ht="14.4">
      <c r="B98" s="1">
        <v>6</v>
      </c>
      <c r="C98" s="32" t="s">
        <v>169</v>
      </c>
      <c r="D98" s="33" t="str">
        <f t="shared" ca="1" si="61"/>
        <v xml:space="preserve"> 2 Oklahoma </v>
      </c>
      <c r="E98" s="10" t="s">
        <v>58</v>
      </c>
      <c r="F98" s="10" t="s">
        <v>58</v>
      </c>
      <c r="G98" s="10" t="s">
        <v>58</v>
      </c>
      <c r="H98" s="10" t="s">
        <v>58</v>
      </c>
      <c r="I98" s="10" t="s">
        <v>58</v>
      </c>
      <c r="J98" s="10" t="s">
        <v>58</v>
      </c>
      <c r="K98" s="10" t="s">
        <v>202</v>
      </c>
      <c r="L98" s="10" t="s">
        <v>58</v>
      </c>
      <c r="M98" s="10" t="s">
        <v>58</v>
      </c>
      <c r="N98" s="10" t="s">
        <v>58</v>
      </c>
      <c r="O98" s="10" t="s">
        <v>58</v>
      </c>
      <c r="P98" s="10" t="s">
        <v>153</v>
      </c>
      <c r="Q98" s="10" t="s">
        <v>58</v>
      </c>
      <c r="R98" s="10" t="s">
        <v>58</v>
      </c>
      <c r="S98" s="10" t="s">
        <v>58</v>
      </c>
      <c r="T98" s="10" t="s">
        <v>58</v>
      </c>
      <c r="U98" s="10"/>
      <c r="V98" s="36" t="str">
        <f t="shared" ref="D98:V113" ca="1" si="71">V50</f>
        <v xml:space="preserve"> 2 Oklahoma </v>
      </c>
      <c r="X98" s="37">
        <f t="shared" ca="1" si="62"/>
        <v>3</v>
      </c>
      <c r="Y98" s="36">
        <f t="shared" ca="1" si="62"/>
        <v>21</v>
      </c>
      <c r="Z98" s="11" t="str">
        <f t="shared" ca="1" si="63"/>
        <v xml:space="preserve"> 2 Oklahoma </v>
      </c>
      <c r="AA98" s="38" t="str">
        <f t="shared" ca="1" si="63"/>
        <v xml:space="preserve"> 10 Michigan</v>
      </c>
      <c r="AB98" s="42" t="str">
        <f t="shared" ca="1" si="63"/>
        <v xml:space="preserve"> 2 Oklahoma </v>
      </c>
      <c r="AC98" s="11" t="str">
        <f t="shared" ca="1" si="64"/>
        <v xml:space="preserve"> 10 Michigan</v>
      </c>
      <c r="AD98" s="38">
        <f t="shared" ca="1" si="65"/>
        <v>10</v>
      </c>
      <c r="AE98" s="36">
        <f t="shared" ca="1" si="65"/>
        <v>1</v>
      </c>
      <c r="AF98" s="11">
        <v>1.5</v>
      </c>
      <c r="AG98" s="1">
        <v>22.5</v>
      </c>
      <c r="AH98" s="40"/>
      <c r="AI98" s="11">
        <f ca="1">IF($AG$1=1,($AG98-($AG98*COUNTIF(E98:$F98,E98)/$X$1))*COUNTIF($AB$4:$AB$35,E98),COUNTIF($AB$4:$AB$35,E98)*$AG98)</f>
        <v>19.5</v>
      </c>
      <c r="AJ98" s="11">
        <f ca="1">IF($AG$1=1,($AG98-($AG98*COUNTIF($F98:F98,F98)/$X$1))*COUNTIF($AB$4:$AB$35,F98),COUNTIF($AB$4:$AB$35,F98)*$AG98)</f>
        <v>21</v>
      </c>
      <c r="AK98" s="11">
        <f ca="1">IF($AG$1=1,($AG98-($AG98*COUNTIF($F98:G98,G98)/$X$1))*COUNTIF($AB$4:$AB$35,G98),COUNTIF($AB$4:$AB$35,G98)*$AG98)</f>
        <v>19.5</v>
      </c>
      <c r="AL98" s="11">
        <f ca="1">IF($AG$1=1,($AG98-($AG98*COUNTIF($F98:H98,H98)/$X$1))*COUNTIF($AB$4:$AB$35,H98),COUNTIF($AB$4:$AB$35,H98)*$AG98)</f>
        <v>18</v>
      </c>
      <c r="AM98" s="11">
        <f ca="1">IF($AG$1=1,($AG98-($AG98*COUNTIF($F98:I98,I98)/$X$1))*COUNTIF($AB$4:$AB$35,I98),COUNTIF($AB$4:$AB$35,I98)*$AG98)</f>
        <v>16.5</v>
      </c>
      <c r="AN98" s="11">
        <f ca="1">IF($AG$1=1,($AG98-($AG98*COUNTIF($F98:J98,J98)/$X$1))*COUNTIF($AB$4:$AB$35,J98),COUNTIF($AB$4:$AB$35,J98)*$AG98)</f>
        <v>15</v>
      </c>
      <c r="AO98" s="11">
        <f ca="1">IF($AG$1=1,($AG98-($AG98*COUNTIF($F98:K98,K98)/$X$1))*COUNTIF($AB$4:$AB$35,K98),COUNTIF($AB$4:$AB$35,K98)*$AG98)</f>
        <v>21</v>
      </c>
      <c r="AP98" s="11">
        <f ca="1">IF($AG$1=1,($AG98-($AG98*COUNTIF($F98:L98,L98)/$X$1))*COUNTIF($AB$4:$AB$35,L98),COUNTIF($AB$4:$AB$35,L98)*$AG98)</f>
        <v>13.5</v>
      </c>
      <c r="AQ98" s="11">
        <f ca="1">IF($AG$1=1,($AG98-($AG98*COUNTIF($F98:M98,M98)/$X$1))*COUNTIF($AB$4:$AB$35,M98),COUNTIF($AB$4:$AB$35,M98)*$AG98)</f>
        <v>12</v>
      </c>
      <c r="AR98" s="11">
        <f ca="1">IF($AG$1=1,($AG98-($AG98*COUNTIF($F98:N98,N98)/$X$1))*COUNTIF($AB$4:$AB$35,N98),COUNTIF($AB$4:$AB$35,N98)*$AG98)</f>
        <v>10.5</v>
      </c>
      <c r="AS98" s="11">
        <f ca="1">IF($AG$1=1,($AG98-($AG98*COUNTIF($F98:O98,O98)/$X$1))*COUNTIF($AB$4:$AB$35,O98),COUNTIF($AB$4:$AB$35,O98)*$AG98)</f>
        <v>9</v>
      </c>
      <c r="AT98" s="11">
        <f ca="1">IF($AG$1=1,($AG98-($AG98*COUNTIF($F98:P98,P98)/$X$1))*COUNTIF($AB$4:$AB$35,P98),COUNTIF($AB$4:$AB$35,P98)*$AG98)</f>
        <v>0</v>
      </c>
      <c r="AU98" s="11">
        <f ca="1">IF($AG$1=1,($AG98-($AG98*COUNTIF($F98:Q98,Q98)/$X$1))*COUNTIF($AB$4:$AB$35,Q98),COUNTIF($AB$4:$AB$35,Q98)*$AG98)</f>
        <v>7.5</v>
      </c>
      <c r="AV98" s="11">
        <f ca="1">IF($AG$1=1,($AG98-($AG98*COUNTIF($F98:R98,R98)/$X$1))*COUNTIF($AB$4:$AB$35,R98),COUNTIF($AB$4:$AB$35,R98)*$AG98)</f>
        <v>6</v>
      </c>
      <c r="AW98" s="11">
        <f ca="1">IF($AG$1=1,($AG98-($AG98*COUNTIF($F98:S98,S98)/$X$1))*COUNTIF($AB$4:$AB$35,S98),COUNTIF($AB$4:$AB$35,S98)*$AG98)</f>
        <v>4.5</v>
      </c>
      <c r="AX98" s="11">
        <f ca="1">IF($AG$1=1,($AG98-($AG98*COUNTIF($F98:T98,T98)/$X$1))*COUNTIF($AB$4:$AB$35,T98),COUNTIF($AB$4:$AB$35,T98)*$AG98)</f>
        <v>3</v>
      </c>
      <c r="AY98" s="11"/>
      <c r="AZ98" s="32">
        <f t="shared" ca="1" si="70"/>
        <v>19.5</v>
      </c>
      <c r="BA98" s="5"/>
      <c r="BB98" s="9" t="s">
        <v>227</v>
      </c>
      <c r="BC98"/>
      <c r="BD98"/>
      <c r="BE98"/>
      <c r="BF98"/>
      <c r="BG98"/>
      <c r="BH98"/>
      <c r="BI98"/>
      <c r="BJ98"/>
      <c r="BK98"/>
      <c r="BL98"/>
      <c r="BM98"/>
      <c r="BN98"/>
      <c r="BO98"/>
      <c r="BP98"/>
      <c r="BQ98"/>
      <c r="BR98"/>
      <c r="BS98"/>
      <c r="BU98" s="9" t="str">
        <f t="shared" si="66"/>
        <v>Master!Z106</v>
      </c>
      <c r="BW98" s="9" t="s">
        <v>180</v>
      </c>
      <c r="BX98" s="9" t="s">
        <v>185</v>
      </c>
      <c r="BZ98" s="9" t="str">
        <f t="shared" si="67"/>
        <v>Master!AC102</v>
      </c>
      <c r="CA98" s="9" t="str">
        <f t="shared" si="68"/>
        <v>Master!AC110</v>
      </c>
      <c r="CB98" s="9" t="str">
        <f t="shared" si="69"/>
        <v>Master!Z106</v>
      </c>
    </row>
    <row r="99" spans="2:80" ht="15" thickBot="1">
      <c r="B99" s="1">
        <v>6</v>
      </c>
      <c r="C99" s="32" t="s">
        <v>174</v>
      </c>
      <c r="D99" s="33" t="str">
        <f t="shared" ca="1" si="71"/>
        <v xml:space="preserve"> 3 Syracuse </v>
      </c>
      <c r="E99" s="10" t="s">
        <v>73</v>
      </c>
      <c r="F99" s="10" t="s">
        <v>73</v>
      </c>
      <c r="G99" s="10" t="s">
        <v>73</v>
      </c>
      <c r="H99" s="10" t="s">
        <v>73</v>
      </c>
      <c r="I99" s="10" t="s">
        <v>123</v>
      </c>
      <c r="J99" s="10" t="s">
        <v>123</v>
      </c>
      <c r="K99" s="10" t="s">
        <v>123</v>
      </c>
      <c r="L99" s="10" t="s">
        <v>73</v>
      </c>
      <c r="M99" s="10" t="s">
        <v>123</v>
      </c>
      <c r="N99" s="10" t="s">
        <v>73</v>
      </c>
      <c r="O99" s="10" t="s">
        <v>73</v>
      </c>
      <c r="P99" s="10" t="s">
        <v>73</v>
      </c>
      <c r="Q99" s="10" t="s">
        <v>73</v>
      </c>
      <c r="R99" s="10" t="s">
        <v>73</v>
      </c>
      <c r="S99" s="10" t="s">
        <v>123</v>
      </c>
      <c r="T99" s="10" t="s">
        <v>73</v>
      </c>
      <c r="U99" s="10"/>
      <c r="V99" s="36" t="str">
        <f t="shared" ca="1" si="71"/>
        <v xml:space="preserve"> 3 Syracuse </v>
      </c>
      <c r="X99" s="37">
        <f t="shared" ca="1" si="62"/>
        <v>7.5</v>
      </c>
      <c r="Y99" s="36">
        <f t="shared" ca="1" si="62"/>
        <v>15</v>
      </c>
      <c r="Z99" s="11" t="str">
        <f t="shared" ca="1" si="63"/>
        <v xml:space="preserve"> 3 Syracuse </v>
      </c>
      <c r="AA99" s="38" t="str">
        <f t="shared" ca="1" si="63"/>
        <v xml:space="preserve"> 6 Arizona State </v>
      </c>
      <c r="AB99" s="42" t="str">
        <f t="shared" ca="1" si="63"/>
        <v xml:space="preserve"> 3 Syracuse </v>
      </c>
      <c r="AC99" s="11" t="str">
        <f t="shared" ca="1" si="64"/>
        <v xml:space="preserve"> 6 Arizona State </v>
      </c>
      <c r="AD99" s="38">
        <f t="shared" ca="1" si="65"/>
        <v>11</v>
      </c>
      <c r="AE99" s="36">
        <f t="shared" ca="1" si="65"/>
        <v>14</v>
      </c>
      <c r="AF99" s="11">
        <v>1.5</v>
      </c>
      <c r="AG99" s="1">
        <v>22.5</v>
      </c>
      <c r="AH99" s="40"/>
      <c r="AI99" s="11">
        <f ca="1">IF($AG$1=1,($AG99-($AG99*COUNTIF(E99:$F99,E99)/$X$1))*COUNTIF($AB$4:$AB$35,E99),COUNTIF($AB$4:$AB$35,E99)*$AG99)</f>
        <v>19.5</v>
      </c>
      <c r="AJ99" s="11">
        <f ca="1">IF($AG$1=1,($AG99-($AG99*COUNTIF($F99:F99,F99)/$X$1))*COUNTIF($AB$4:$AB$35,F99),COUNTIF($AB$4:$AB$35,F99)*$AG99)</f>
        <v>21</v>
      </c>
      <c r="AK99" s="11">
        <f ca="1">IF($AG$1=1,($AG99-($AG99*COUNTIF($F99:G99,G99)/$X$1))*COUNTIF($AB$4:$AB$35,G99),COUNTIF($AB$4:$AB$35,G99)*$AG99)</f>
        <v>19.5</v>
      </c>
      <c r="AL99" s="11">
        <f ca="1">IF($AG$1=1,($AG99-($AG99*COUNTIF($F99:H99,H99)/$X$1))*COUNTIF($AB$4:$AB$35,H99),COUNTIF($AB$4:$AB$35,H99)*$AG99)</f>
        <v>18</v>
      </c>
      <c r="AM99" s="11">
        <f ca="1">IF($AG$1=1,($AG99-($AG99*COUNTIF($F99:I99,I99)/$X$1))*COUNTIF($AB$4:$AB$35,I99),COUNTIF($AB$4:$AB$35,I99)*$AG99)</f>
        <v>21</v>
      </c>
      <c r="AN99" s="11">
        <f ca="1">IF($AG$1=1,($AG99-($AG99*COUNTIF($F99:J99,J99)/$X$1))*COUNTIF($AB$4:$AB$35,J99),COUNTIF($AB$4:$AB$35,J99)*$AG99)</f>
        <v>19.5</v>
      </c>
      <c r="AO99" s="11">
        <f ca="1">IF($AG$1=1,($AG99-($AG99*COUNTIF($F99:K99,K99)/$X$1))*COUNTIF($AB$4:$AB$35,K99),COUNTIF($AB$4:$AB$35,K99)*$AG99)</f>
        <v>18</v>
      </c>
      <c r="AP99" s="11">
        <f ca="1">IF($AG$1=1,($AG99-($AG99*COUNTIF($F99:L99,L99)/$X$1))*COUNTIF($AB$4:$AB$35,L99),COUNTIF($AB$4:$AB$35,L99)*$AG99)</f>
        <v>16.5</v>
      </c>
      <c r="AQ99" s="11">
        <f ca="1">IF($AG$1=1,($AG99-($AG99*COUNTIF($F99:M99,M99)/$X$1))*COUNTIF($AB$4:$AB$35,M99),COUNTIF($AB$4:$AB$35,M99)*$AG99)</f>
        <v>16.5</v>
      </c>
      <c r="AR99" s="11">
        <f ca="1">IF($AG$1=1,($AG99-($AG99*COUNTIF($F99:N99,N99)/$X$1))*COUNTIF($AB$4:$AB$35,N99),COUNTIF($AB$4:$AB$35,N99)*$AG99)</f>
        <v>15</v>
      </c>
      <c r="AS99" s="11">
        <f ca="1">IF($AG$1=1,($AG99-($AG99*COUNTIF($F99:O99,O99)/$X$1))*COUNTIF($AB$4:$AB$35,O99),COUNTIF($AB$4:$AB$35,O99)*$AG99)</f>
        <v>13.5</v>
      </c>
      <c r="AT99" s="11">
        <f ca="1">IF($AG$1=1,($AG99-($AG99*COUNTIF($F99:P99,P99)/$X$1))*COUNTIF($AB$4:$AB$35,P99),COUNTIF($AB$4:$AB$35,P99)*$AG99)</f>
        <v>12</v>
      </c>
      <c r="AU99" s="11">
        <f ca="1">IF($AG$1=1,($AG99-($AG99*COUNTIF($F99:Q99,Q99)/$X$1))*COUNTIF($AB$4:$AB$35,Q99),COUNTIF($AB$4:$AB$35,Q99)*$AG99)</f>
        <v>10.5</v>
      </c>
      <c r="AV99" s="11">
        <f ca="1">IF($AG$1=1,($AG99-($AG99*COUNTIF($F99:R99,R99)/$X$1))*COUNTIF($AB$4:$AB$35,R99),COUNTIF($AB$4:$AB$35,R99)*$AG99)</f>
        <v>9</v>
      </c>
      <c r="AW99" s="11">
        <f ca="1">IF($AG$1=1,($AG99-($AG99*COUNTIF($F99:S99,S99)/$X$1))*COUNTIF($AB$4:$AB$35,S99),COUNTIF($AB$4:$AB$35,S99)*$AG99)</f>
        <v>15</v>
      </c>
      <c r="AX99" s="11">
        <f ca="1">IF($AG$1=1,($AG99-($AG99*COUNTIF($F99:T99,T99)/$X$1))*COUNTIF($AB$4:$AB$35,T99),COUNTIF($AB$4:$AB$35,T99)*$AG99)</f>
        <v>7.5</v>
      </c>
      <c r="AY99" s="11"/>
      <c r="AZ99" s="32">
        <f t="shared" ca="1" si="70"/>
        <v>19.5</v>
      </c>
      <c r="BA99" s="5"/>
      <c r="BB99" s="9" t="s">
        <v>229</v>
      </c>
      <c r="BC99"/>
      <c r="BD99"/>
      <c r="BE99"/>
      <c r="BF99"/>
      <c r="BG99"/>
      <c r="BH99"/>
      <c r="BI99"/>
      <c r="BJ99"/>
      <c r="BK99"/>
      <c r="BL99"/>
      <c r="BM99"/>
      <c r="BN99"/>
      <c r="BO99"/>
      <c r="BP99"/>
      <c r="BQ99"/>
      <c r="BR99"/>
      <c r="BS99"/>
      <c r="BU99" s="9" t="str">
        <f t="shared" si="66"/>
        <v>Master!Z122</v>
      </c>
      <c r="BW99" s="9" t="s">
        <v>190</v>
      </c>
      <c r="BX99" s="9" t="s">
        <v>195</v>
      </c>
      <c r="BZ99" s="9" t="str">
        <f t="shared" si="67"/>
        <v>Master!AC118</v>
      </c>
      <c r="CA99" s="9" t="str">
        <f t="shared" si="68"/>
        <v>Master!AC126</v>
      </c>
      <c r="CB99" s="9" t="str">
        <f t="shared" si="69"/>
        <v>Master!Z122</v>
      </c>
    </row>
    <row r="100" spans="2:80" ht="14.4">
      <c r="B100" s="1">
        <v>6</v>
      </c>
      <c r="C100" s="7" t="s">
        <v>39</v>
      </c>
      <c r="D100" s="33" t="str">
        <f t="shared" ca="1" si="71"/>
        <v xml:space="preserve"> 1 Louisville </v>
      </c>
      <c r="E100" s="10" t="s">
        <v>19</v>
      </c>
      <c r="F100" s="10" t="s">
        <v>19</v>
      </c>
      <c r="G100" s="10" t="s">
        <v>19</v>
      </c>
      <c r="H100" s="10" t="s">
        <v>19</v>
      </c>
      <c r="I100" s="10" t="s">
        <v>19</v>
      </c>
      <c r="J100" s="10" t="s">
        <v>19</v>
      </c>
      <c r="K100" s="10" t="s">
        <v>19</v>
      </c>
      <c r="L100" s="10" t="s">
        <v>19</v>
      </c>
      <c r="M100" s="10" t="s">
        <v>19</v>
      </c>
      <c r="N100" s="10" t="s">
        <v>19</v>
      </c>
      <c r="O100" s="10" t="s">
        <v>19</v>
      </c>
      <c r="P100" s="10" t="s">
        <v>19</v>
      </c>
      <c r="Q100" s="10" t="s">
        <v>19</v>
      </c>
      <c r="R100" s="10" t="s">
        <v>19</v>
      </c>
      <c r="S100" s="10" t="s">
        <v>19</v>
      </c>
      <c r="T100" s="10" t="s">
        <v>19</v>
      </c>
      <c r="U100" s="10"/>
      <c r="V100" s="36" t="str">
        <f t="shared" ca="1" si="71"/>
        <v xml:space="preserve"> 1 Louisville </v>
      </c>
      <c r="X100" s="37">
        <f t="shared" ref="X100:Y114" ca="1" si="72">X52</f>
        <v>0</v>
      </c>
      <c r="Y100" s="36">
        <f t="shared" ca="1" si="72"/>
        <v>30</v>
      </c>
      <c r="Z100" s="11" t="str">
        <f t="shared" ca="1" si="63"/>
        <v xml:space="preserve"> 1 Louisville </v>
      </c>
      <c r="AA100" s="38" t="str">
        <f t="shared" ca="1" si="63"/>
        <v xml:space="preserve"> 12 Arizona</v>
      </c>
      <c r="AB100" s="43" t="str">
        <f t="shared" ca="1" si="63"/>
        <v xml:space="preserve"> 1 Louisville </v>
      </c>
      <c r="AC100" s="11" t="str">
        <f t="shared" ca="1" si="64"/>
        <v xml:space="preserve"> 12 Arizona</v>
      </c>
      <c r="AD100" s="38">
        <f t="shared" ca="1" si="65"/>
        <v>1</v>
      </c>
      <c r="AE100" s="36">
        <f t="shared" ca="1" si="65"/>
        <v>1</v>
      </c>
      <c r="AF100" s="11">
        <v>2</v>
      </c>
      <c r="AG100" s="1">
        <v>30</v>
      </c>
      <c r="AH100" s="40"/>
      <c r="AI100" s="11">
        <f ca="1">IF($AG$1=1,($AG100-($AG100*COUNTIF(E100:$F100,E100)/$X$1))*COUNTIF($AB$4:$AB$35,E100),COUNTIF($AB$4:$AB$35,E100)*$AG100)</f>
        <v>26</v>
      </c>
      <c r="AJ100" s="11">
        <f ca="1">IF($AG$1=1,($AG100-($AG100*COUNTIF($F100:F100,F100)/$X$1))*COUNTIF($AB$4:$AB$35,F100),COUNTIF($AB$4:$AB$35,F100)*$AG100)</f>
        <v>28</v>
      </c>
      <c r="AK100" s="11">
        <f ca="1">IF($AG$1=1,($AG100-($AG100*COUNTIF($F100:G100,G100)/$X$1))*COUNTIF($AB$4:$AB$35,G100),COUNTIF($AB$4:$AB$35,G100)*$AG100)</f>
        <v>26</v>
      </c>
      <c r="AL100" s="11">
        <f ca="1">IF($AG$1=1,($AG100-($AG100*COUNTIF($F100:H100,H100)/$X$1))*COUNTIF($AB$4:$AB$35,H100),COUNTIF($AB$4:$AB$35,H100)*$AG100)</f>
        <v>24</v>
      </c>
      <c r="AM100" s="11">
        <f ca="1">IF($AG$1=1,($AG100-($AG100*COUNTIF($F100:I100,I100)/$X$1))*COUNTIF($AB$4:$AB$35,I100),COUNTIF($AB$4:$AB$35,I100)*$AG100)</f>
        <v>22</v>
      </c>
      <c r="AN100" s="11">
        <f ca="1">IF($AG$1=1,($AG100-($AG100*COUNTIF($F100:J100,J100)/$X$1))*COUNTIF($AB$4:$AB$35,J100),COUNTIF($AB$4:$AB$35,J100)*$AG100)</f>
        <v>20</v>
      </c>
      <c r="AO100" s="11">
        <f ca="1">IF($AG$1=1,($AG100-($AG100*COUNTIF($F100:K100,K100)/$X$1))*COUNTIF($AB$4:$AB$35,K100),COUNTIF($AB$4:$AB$35,K100)*$AG100)</f>
        <v>18</v>
      </c>
      <c r="AP100" s="11">
        <f ca="1">IF($AG$1=1,($AG100-($AG100*COUNTIF($F100:L100,L100)/$X$1))*COUNTIF($AB$4:$AB$35,L100),COUNTIF($AB$4:$AB$35,L100)*$AG100)</f>
        <v>16</v>
      </c>
      <c r="AQ100" s="11">
        <f ca="1">IF($AG$1=1,($AG100-($AG100*COUNTIF($F100:M100,M100)/$X$1))*COUNTIF($AB$4:$AB$35,M100),COUNTIF($AB$4:$AB$35,M100)*$AG100)</f>
        <v>14</v>
      </c>
      <c r="AR100" s="11">
        <f ca="1">IF($AG$1=1,($AG100-($AG100*COUNTIF($F100:N100,N100)/$X$1))*COUNTIF($AB$4:$AB$35,N100),COUNTIF($AB$4:$AB$35,N100)*$AG100)</f>
        <v>12</v>
      </c>
      <c r="AS100" s="11">
        <f ca="1">IF($AG$1=1,($AG100-($AG100*COUNTIF($F100:O100,O100)/$X$1))*COUNTIF($AB$4:$AB$35,O100),COUNTIF($AB$4:$AB$35,O100)*$AG100)</f>
        <v>10</v>
      </c>
      <c r="AT100" s="11">
        <f ca="1">IF($AG$1=1,($AG100-($AG100*COUNTIF($F100:P100,P100)/$X$1))*COUNTIF($AB$4:$AB$35,P100),COUNTIF($AB$4:$AB$35,P100)*$AG100)</f>
        <v>8</v>
      </c>
      <c r="AU100" s="11">
        <f ca="1">IF($AG$1=1,($AG100-($AG100*COUNTIF($F100:Q100,Q100)/$X$1))*COUNTIF($AB$4:$AB$35,Q100),COUNTIF($AB$4:$AB$35,Q100)*$AG100)</f>
        <v>6</v>
      </c>
      <c r="AV100" s="11">
        <f ca="1">IF($AG$1=1,($AG100-($AG100*COUNTIF($F100:R100,R100)/$X$1))*COUNTIF($AB$4:$AB$35,R100),COUNTIF($AB$4:$AB$35,R100)*$AG100)</f>
        <v>4</v>
      </c>
      <c r="AW100" s="11">
        <f ca="1">IF($AG$1=1,($AG100-($AG100*COUNTIF($F100:S100,S100)/$X$1))*COUNTIF($AB$4:$AB$35,S100),COUNTIF($AB$4:$AB$35,S100)*$AG100)</f>
        <v>2</v>
      </c>
      <c r="AX100" s="11">
        <f ca="1">IF($AG$1=1,($AG100-($AG100*COUNTIF($F100:T100,T100)/$X$1))*COUNTIF($AB$4:$AB$35,T100),COUNTIF($AB$4:$AB$35,T100)*$AG100)</f>
        <v>0</v>
      </c>
      <c r="AY100" s="11"/>
      <c r="AZ100" s="32">
        <f t="shared" ca="1" si="70"/>
        <v>26</v>
      </c>
      <c r="BA100" s="5"/>
      <c r="BB100" s="9" t="s">
        <v>231</v>
      </c>
      <c r="BC100"/>
      <c r="BD100"/>
      <c r="BE100"/>
      <c r="BF100"/>
      <c r="BG100"/>
      <c r="BH100"/>
      <c r="BI100"/>
      <c r="BJ100"/>
      <c r="BK100"/>
      <c r="BL100"/>
      <c r="BM100"/>
      <c r="BN100"/>
      <c r="BO100"/>
      <c r="BP100"/>
      <c r="BQ100"/>
      <c r="BR100"/>
      <c r="BS100"/>
      <c r="BU100" s="9" t="str">
        <f t="shared" si="66"/>
        <v>Master!K16</v>
      </c>
      <c r="BW100" s="9" t="s">
        <v>199</v>
      </c>
      <c r="BX100" s="9" t="s">
        <v>201</v>
      </c>
      <c r="BZ100" s="9" t="str">
        <f t="shared" si="67"/>
        <v>Master!H8</v>
      </c>
      <c r="CA100" s="9" t="str">
        <f t="shared" si="68"/>
        <v>Master!H24</v>
      </c>
      <c r="CB100" s="9" t="str">
        <f t="shared" si="69"/>
        <v>Master!K16</v>
      </c>
    </row>
    <row r="101" spans="2:80" ht="14.4">
      <c r="B101" s="1">
        <v>7</v>
      </c>
      <c r="C101" s="32" t="s">
        <v>45</v>
      </c>
      <c r="D101" s="33" t="str">
        <f t="shared" ca="1" si="71"/>
        <v xml:space="preserve"> 3 Kansas </v>
      </c>
      <c r="E101" s="10" t="s">
        <v>54</v>
      </c>
      <c r="F101" s="10" t="s">
        <v>63</v>
      </c>
      <c r="G101" s="10" t="s">
        <v>54</v>
      </c>
      <c r="H101" s="10" t="s">
        <v>54</v>
      </c>
      <c r="I101" s="10" t="s">
        <v>63</v>
      </c>
      <c r="J101" s="10" t="s">
        <v>63</v>
      </c>
      <c r="K101" s="10" t="s">
        <v>63</v>
      </c>
      <c r="L101" s="10" t="s">
        <v>54</v>
      </c>
      <c r="M101" s="10" t="s">
        <v>54</v>
      </c>
      <c r="N101" s="10" t="s">
        <v>54</v>
      </c>
      <c r="O101" s="10" t="s">
        <v>54</v>
      </c>
      <c r="P101" s="10" t="s">
        <v>138</v>
      </c>
      <c r="Q101" s="10" t="s">
        <v>54</v>
      </c>
      <c r="R101" s="10" t="s">
        <v>63</v>
      </c>
      <c r="S101" s="10" t="s">
        <v>54</v>
      </c>
      <c r="T101" s="10" t="s">
        <v>54</v>
      </c>
      <c r="U101" s="10"/>
      <c r="V101" s="36" t="str">
        <f t="shared" ca="1" si="71"/>
        <v xml:space="preserve"> 2 Michigan State </v>
      </c>
      <c r="X101" s="37">
        <f t="shared" ca="1" si="72"/>
        <v>12</v>
      </c>
      <c r="Y101" s="36">
        <f t="shared" ca="1" si="72"/>
        <v>20</v>
      </c>
      <c r="Z101" s="11" t="str">
        <f t="shared" ca="1" si="63"/>
        <v xml:space="preserve"> 2 Michigan State </v>
      </c>
      <c r="AA101" s="38" t="str">
        <f t="shared" ca="1" si="63"/>
        <v xml:space="preserve"> 3 Kansas </v>
      </c>
      <c r="AB101" s="43" t="str">
        <f t="shared" ca="1" si="63"/>
        <v xml:space="preserve"> 2 Michigan State </v>
      </c>
      <c r="AC101" s="11" t="str">
        <f t="shared" ca="1" si="64"/>
        <v xml:space="preserve"> 3 Kansas </v>
      </c>
      <c r="AD101" s="38">
        <f t="shared" ca="1" si="65"/>
        <v>10</v>
      </c>
      <c r="AE101" s="36">
        <f t="shared" ca="1" si="65"/>
        <v>11</v>
      </c>
      <c r="AF101" s="11">
        <v>2</v>
      </c>
      <c r="AG101" s="1">
        <v>30</v>
      </c>
      <c r="AH101" s="40"/>
      <c r="AI101" s="11">
        <f ca="1">IF($AG$1=1,($AG101-($AG101*COUNTIF(E101:$F101,E101)/$X$1))*COUNTIF($AB$4:$AB$35,E101),COUNTIF($AB$4:$AB$35,E101)*$AG101)</f>
        <v>28</v>
      </c>
      <c r="AJ101" s="11">
        <f ca="1">IF($AG$1=1,($AG101-($AG101*COUNTIF($F101:F101,F101)/$X$1))*COUNTIF($AB$4:$AB$35,F101),COUNTIF($AB$4:$AB$35,F101)*$AG101)</f>
        <v>28</v>
      </c>
      <c r="AK101" s="11">
        <f ca="1">IF($AG$1=1,($AG101-($AG101*COUNTIF($F101:G101,G101)/$X$1))*COUNTIF($AB$4:$AB$35,G101),COUNTIF($AB$4:$AB$35,G101)*$AG101)</f>
        <v>28</v>
      </c>
      <c r="AL101" s="11">
        <f ca="1">IF($AG$1=1,($AG101-($AG101*COUNTIF($F101:H101,H101)/$X$1))*COUNTIF($AB$4:$AB$35,H101),COUNTIF($AB$4:$AB$35,H101)*$AG101)</f>
        <v>26</v>
      </c>
      <c r="AM101" s="11">
        <f ca="1">IF($AG$1=1,($AG101-($AG101*COUNTIF($F101:I101,I101)/$X$1))*COUNTIF($AB$4:$AB$35,I101),COUNTIF($AB$4:$AB$35,I101)*$AG101)</f>
        <v>26</v>
      </c>
      <c r="AN101" s="11">
        <f ca="1">IF($AG$1=1,($AG101-($AG101*COUNTIF($F101:J101,J101)/$X$1))*COUNTIF($AB$4:$AB$35,J101),COUNTIF($AB$4:$AB$35,J101)*$AG101)</f>
        <v>24</v>
      </c>
      <c r="AO101" s="11">
        <f ca="1">IF($AG$1=1,($AG101-($AG101*COUNTIF($F101:K101,K101)/$X$1))*COUNTIF($AB$4:$AB$35,K101),COUNTIF($AB$4:$AB$35,K101)*$AG101)</f>
        <v>22</v>
      </c>
      <c r="AP101" s="11">
        <f ca="1">IF($AG$1=1,($AG101-($AG101*COUNTIF($F101:L101,L101)/$X$1))*COUNTIF($AB$4:$AB$35,L101),COUNTIF($AB$4:$AB$35,L101)*$AG101)</f>
        <v>24</v>
      </c>
      <c r="AQ101" s="11">
        <f ca="1">IF($AG$1=1,($AG101-($AG101*COUNTIF($F101:M101,M101)/$X$1))*COUNTIF($AB$4:$AB$35,M101),COUNTIF($AB$4:$AB$35,M101)*$AG101)</f>
        <v>22</v>
      </c>
      <c r="AR101" s="11">
        <f ca="1">IF($AG$1=1,($AG101-($AG101*COUNTIF($F101:N101,N101)/$X$1))*COUNTIF($AB$4:$AB$35,N101),COUNTIF($AB$4:$AB$35,N101)*$AG101)</f>
        <v>20</v>
      </c>
      <c r="AS101" s="11">
        <f ca="1">IF($AG$1=1,($AG101-($AG101*COUNTIF($F101:O101,O101)/$X$1))*COUNTIF($AB$4:$AB$35,O101),COUNTIF($AB$4:$AB$35,O101)*$AG101)</f>
        <v>18</v>
      </c>
      <c r="AT101" s="11">
        <f ca="1">IF($AG$1=1,($AG101-($AG101*COUNTIF($F101:P101,P101)/$X$1))*COUNTIF($AB$4:$AB$35,P101),COUNTIF($AB$4:$AB$35,P101)*$AG101)</f>
        <v>0</v>
      </c>
      <c r="AU101" s="11">
        <f ca="1">IF($AG$1=1,($AG101-($AG101*COUNTIF($F101:Q101,Q101)/$X$1))*COUNTIF($AB$4:$AB$35,Q101),COUNTIF($AB$4:$AB$35,Q101)*$AG101)</f>
        <v>16</v>
      </c>
      <c r="AV101" s="11">
        <f ca="1">IF($AG$1=1,($AG101-($AG101*COUNTIF($F101:R101,R101)/$X$1))*COUNTIF($AB$4:$AB$35,R101),COUNTIF($AB$4:$AB$35,R101)*$AG101)</f>
        <v>20</v>
      </c>
      <c r="AW101" s="11">
        <f ca="1">IF($AG$1=1,($AG101-($AG101*COUNTIF($F101:S101,S101)/$X$1))*COUNTIF($AB$4:$AB$35,S101),COUNTIF($AB$4:$AB$35,S101)*$AG101)</f>
        <v>14</v>
      </c>
      <c r="AX101" s="11">
        <f ca="1">IF($AG$1=1,($AG101-($AG101*COUNTIF($F101:T101,T101)/$X$1))*COUNTIF($AB$4:$AB$35,T101),COUNTIF($AB$4:$AB$35,T101)*$AG101)</f>
        <v>12</v>
      </c>
      <c r="AY101" s="11"/>
      <c r="AZ101" s="32">
        <f t="shared" ca="1" si="70"/>
        <v>28</v>
      </c>
      <c r="BA101" s="5"/>
      <c r="BB101" s="9" t="s">
        <v>233</v>
      </c>
      <c r="BC101"/>
      <c r="BD101"/>
      <c r="BE101"/>
      <c r="BF101"/>
      <c r="BG101"/>
      <c r="BH101"/>
      <c r="BI101"/>
      <c r="BJ101"/>
      <c r="BK101"/>
      <c r="BL101"/>
      <c r="BM101"/>
      <c r="BN101"/>
      <c r="BO101"/>
      <c r="BP101"/>
      <c r="BQ101"/>
      <c r="BR101"/>
      <c r="BS101"/>
      <c r="BU101" s="9" t="str">
        <f t="shared" si="66"/>
        <v>Master!K48</v>
      </c>
      <c r="BW101" s="9" t="s">
        <v>203</v>
      </c>
      <c r="BX101" s="9" t="s">
        <v>205</v>
      </c>
      <c r="BZ101" s="9" t="str">
        <f t="shared" si="67"/>
        <v>Master!H40</v>
      </c>
      <c r="CA101" s="9" t="str">
        <f t="shared" si="68"/>
        <v>Master!H56</v>
      </c>
      <c r="CB101" s="9" t="str">
        <f t="shared" si="69"/>
        <v>Master!K48</v>
      </c>
    </row>
    <row r="102" spans="2:80" ht="14.4">
      <c r="B102" s="1">
        <v>7</v>
      </c>
      <c r="C102" s="32" t="s">
        <v>79</v>
      </c>
      <c r="D102" s="33" t="str">
        <f t="shared" ca="1" si="71"/>
        <v xml:space="preserve"> 1 Connecticut </v>
      </c>
      <c r="E102" s="10" t="s">
        <v>15</v>
      </c>
      <c r="F102" s="10" t="s">
        <v>15</v>
      </c>
      <c r="G102" s="10" t="s">
        <v>15</v>
      </c>
      <c r="H102" s="10" t="s">
        <v>15</v>
      </c>
      <c r="I102" s="10" t="s">
        <v>15</v>
      </c>
      <c r="J102" s="10" t="s">
        <v>113</v>
      </c>
      <c r="K102" s="10" t="s">
        <v>93</v>
      </c>
      <c r="L102" s="10" t="s">
        <v>15</v>
      </c>
      <c r="M102" s="10" t="s">
        <v>15</v>
      </c>
      <c r="N102" s="10" t="s">
        <v>15</v>
      </c>
      <c r="O102" s="10" t="s">
        <v>15</v>
      </c>
      <c r="P102" s="10" t="s">
        <v>15</v>
      </c>
      <c r="Q102" s="10" t="s">
        <v>113</v>
      </c>
      <c r="R102" s="10" t="s">
        <v>15</v>
      </c>
      <c r="S102" s="10" t="s">
        <v>15</v>
      </c>
      <c r="T102" s="10" t="s">
        <v>15</v>
      </c>
      <c r="U102" s="10"/>
      <c r="V102" s="36" t="str">
        <f t="shared" ca="1" si="71"/>
        <v xml:space="preserve"> 1 Connecticut </v>
      </c>
      <c r="X102" s="37">
        <f t="shared" ca="1" si="72"/>
        <v>6</v>
      </c>
      <c r="Y102" s="36">
        <f t="shared" ca="1" si="72"/>
        <v>26</v>
      </c>
      <c r="Z102" s="11" t="str">
        <f t="shared" ca="1" si="63"/>
        <v xml:space="preserve"> 1 Connecticut </v>
      </c>
      <c r="AA102" s="38" t="str">
        <f t="shared" ca="1" si="63"/>
        <v xml:space="preserve"> 5 Purdue </v>
      </c>
      <c r="AB102" s="43" t="str">
        <f t="shared" ca="1" si="63"/>
        <v xml:space="preserve"> 1 Connecticut </v>
      </c>
      <c r="AC102" s="11" t="str">
        <f t="shared" ca="1" si="64"/>
        <v xml:space="preserve"> 5 Purdue </v>
      </c>
      <c r="AD102" s="38">
        <f t="shared" ca="1" si="65"/>
        <v>1</v>
      </c>
      <c r="AE102" s="36">
        <f t="shared" ca="1" si="65"/>
        <v>13</v>
      </c>
      <c r="AF102" s="11">
        <v>2</v>
      </c>
      <c r="AG102" s="1">
        <v>30</v>
      </c>
      <c r="AH102" s="40"/>
      <c r="AI102" s="11">
        <f ca="1">IF($AG$1=1,($AG102-($AG102*COUNTIF(E102:$F102,E102)/$X$1))*COUNTIF($AB$4:$AB$35,E102),COUNTIF($AB$4:$AB$35,E102)*$AG102)</f>
        <v>26</v>
      </c>
      <c r="AJ102" s="11">
        <f ca="1">IF($AG$1=1,($AG102-($AG102*COUNTIF($F102:F102,F102)/$X$1))*COUNTIF($AB$4:$AB$35,F102),COUNTIF($AB$4:$AB$35,F102)*$AG102)</f>
        <v>28</v>
      </c>
      <c r="AK102" s="11">
        <f ca="1">IF($AG$1=1,($AG102-($AG102*COUNTIF($F102:G102,G102)/$X$1))*COUNTIF($AB$4:$AB$35,G102),COUNTIF($AB$4:$AB$35,G102)*$AG102)</f>
        <v>26</v>
      </c>
      <c r="AL102" s="11">
        <f ca="1">IF($AG$1=1,($AG102-($AG102*COUNTIF($F102:H102,H102)/$X$1))*COUNTIF($AB$4:$AB$35,H102),COUNTIF($AB$4:$AB$35,H102)*$AG102)</f>
        <v>24</v>
      </c>
      <c r="AM102" s="11">
        <f ca="1">IF($AG$1=1,($AG102-($AG102*COUNTIF($F102:I102,I102)/$X$1))*COUNTIF($AB$4:$AB$35,I102),COUNTIF($AB$4:$AB$35,I102)*$AG102)</f>
        <v>22</v>
      </c>
      <c r="AN102" s="11">
        <f ca="1">IF($AG$1=1,($AG102-($AG102*COUNTIF($F102:J102,J102)/$X$1))*COUNTIF($AB$4:$AB$35,J102),COUNTIF($AB$4:$AB$35,J102)*$AG102)</f>
        <v>28</v>
      </c>
      <c r="AO102" s="11">
        <f ca="1">IF($AG$1=1,($AG102-($AG102*COUNTIF($F102:K102,K102)/$X$1))*COUNTIF($AB$4:$AB$35,K102),COUNTIF($AB$4:$AB$35,K102)*$AG102)</f>
        <v>28</v>
      </c>
      <c r="AP102" s="11">
        <f ca="1">IF($AG$1=1,($AG102-($AG102*COUNTIF($F102:L102,L102)/$X$1))*COUNTIF($AB$4:$AB$35,L102),COUNTIF($AB$4:$AB$35,L102)*$AG102)</f>
        <v>20</v>
      </c>
      <c r="AQ102" s="11">
        <f ca="1">IF($AG$1=1,($AG102-($AG102*COUNTIF($F102:M102,M102)/$X$1))*COUNTIF($AB$4:$AB$35,M102),COUNTIF($AB$4:$AB$35,M102)*$AG102)</f>
        <v>18</v>
      </c>
      <c r="AR102" s="11">
        <f ca="1">IF($AG$1=1,($AG102-($AG102*COUNTIF($F102:N102,N102)/$X$1))*COUNTIF($AB$4:$AB$35,N102),COUNTIF($AB$4:$AB$35,N102)*$AG102)</f>
        <v>16</v>
      </c>
      <c r="AS102" s="11">
        <f ca="1">IF($AG$1=1,($AG102-($AG102*COUNTIF($F102:O102,O102)/$X$1))*COUNTIF($AB$4:$AB$35,O102),COUNTIF($AB$4:$AB$35,O102)*$AG102)</f>
        <v>14</v>
      </c>
      <c r="AT102" s="11">
        <f ca="1">IF($AG$1=1,($AG102-($AG102*COUNTIF($F102:P102,P102)/$X$1))*COUNTIF($AB$4:$AB$35,P102),COUNTIF($AB$4:$AB$35,P102)*$AG102)</f>
        <v>12</v>
      </c>
      <c r="AU102" s="11">
        <f ca="1">IF($AG$1=1,($AG102-($AG102*COUNTIF($F102:Q102,Q102)/$X$1))*COUNTIF($AB$4:$AB$35,Q102),COUNTIF($AB$4:$AB$35,Q102)*$AG102)</f>
        <v>26</v>
      </c>
      <c r="AV102" s="11">
        <f ca="1">IF($AG$1=1,($AG102-($AG102*COUNTIF($F102:R102,R102)/$X$1))*COUNTIF($AB$4:$AB$35,R102),COUNTIF($AB$4:$AB$35,R102)*$AG102)</f>
        <v>10</v>
      </c>
      <c r="AW102" s="11">
        <f ca="1">IF($AG$1=1,($AG102-($AG102*COUNTIF($F102:S102,S102)/$X$1))*COUNTIF($AB$4:$AB$35,S102),COUNTIF($AB$4:$AB$35,S102)*$AG102)</f>
        <v>8</v>
      </c>
      <c r="AX102" s="11">
        <f ca="1">IF($AG$1=1,($AG102-($AG102*COUNTIF($F102:T102,T102)/$X$1))*COUNTIF($AB$4:$AB$35,T102),COUNTIF($AB$4:$AB$35,T102)*$AG102)</f>
        <v>6</v>
      </c>
      <c r="AY102" s="11"/>
      <c r="AZ102" s="32">
        <f t="shared" ca="1" si="70"/>
        <v>26</v>
      </c>
      <c r="BA102" s="5"/>
      <c r="BB102" s="9" t="s">
        <v>235</v>
      </c>
      <c r="BC102"/>
      <c r="BD102"/>
      <c r="BE102"/>
      <c r="BF102"/>
      <c r="BG102"/>
      <c r="BH102"/>
      <c r="BI102"/>
      <c r="BJ102"/>
      <c r="BK102"/>
      <c r="BL102"/>
      <c r="BM102"/>
      <c r="BN102"/>
      <c r="BO102"/>
      <c r="BP102"/>
      <c r="BQ102"/>
      <c r="BR102"/>
      <c r="BS102"/>
      <c r="BU102" s="9" t="str">
        <f t="shared" si="66"/>
        <v>Master!K82</v>
      </c>
      <c r="BW102" s="9" t="s">
        <v>207</v>
      </c>
      <c r="BX102" s="9" t="s">
        <v>209</v>
      </c>
      <c r="BZ102" s="9" t="str">
        <f t="shared" si="67"/>
        <v>Master!H74</v>
      </c>
      <c r="CA102" s="9" t="str">
        <f t="shared" si="68"/>
        <v>Master!H90</v>
      </c>
      <c r="CB102" s="9" t="str">
        <f t="shared" si="69"/>
        <v>Master!K82</v>
      </c>
    </row>
    <row r="103" spans="2:80" ht="14.4">
      <c r="B103" s="1">
        <v>7</v>
      </c>
      <c r="C103" s="32" t="s">
        <v>84</v>
      </c>
      <c r="D103" s="33" t="str">
        <f t="shared" ca="1" si="71"/>
        <v xml:space="preserve"> 2 Memphis </v>
      </c>
      <c r="E103" s="10" t="s">
        <v>49</v>
      </c>
      <c r="F103" s="10" t="s">
        <v>49</v>
      </c>
      <c r="G103" s="10" t="s">
        <v>49</v>
      </c>
      <c r="H103" s="10" t="s">
        <v>68</v>
      </c>
      <c r="I103" s="10" t="s">
        <v>49</v>
      </c>
      <c r="J103" s="10" t="s">
        <v>68</v>
      </c>
      <c r="K103" s="10" t="s">
        <v>148</v>
      </c>
      <c r="L103" s="10" t="s">
        <v>49</v>
      </c>
      <c r="M103" s="10" t="s">
        <v>49</v>
      </c>
      <c r="N103" s="10" t="s">
        <v>49</v>
      </c>
      <c r="O103" s="10" t="s">
        <v>128</v>
      </c>
      <c r="P103" s="10" t="s">
        <v>49</v>
      </c>
      <c r="Q103" s="10" t="s">
        <v>49</v>
      </c>
      <c r="R103" s="10" t="s">
        <v>49</v>
      </c>
      <c r="S103" s="10" t="s">
        <v>49</v>
      </c>
      <c r="T103" s="10" t="s">
        <v>49</v>
      </c>
      <c r="U103" s="10"/>
      <c r="V103" s="36" t="str">
        <f t="shared" ca="1" si="71"/>
        <v xml:space="preserve"> 3 Missouri </v>
      </c>
      <c r="X103" s="37">
        <f t="shared" ca="1" si="72"/>
        <v>8</v>
      </c>
      <c r="Y103" s="36">
        <f t="shared" ca="1" si="72"/>
        <v>26</v>
      </c>
      <c r="Z103" s="11" t="str">
        <f t="shared" ca="1" si="63"/>
        <v xml:space="preserve"> 2 Memphis </v>
      </c>
      <c r="AA103" s="38" t="str">
        <f t="shared" ca="1" si="63"/>
        <v xml:space="preserve"> 3 Missouri </v>
      </c>
      <c r="AB103" s="43" t="str">
        <f t="shared" ca="1" si="63"/>
        <v xml:space="preserve"> 3 Missouri </v>
      </c>
      <c r="AC103" s="11" t="str">
        <f t="shared" ca="1" si="64"/>
        <v xml:space="preserve"> 2 Memphis </v>
      </c>
      <c r="AD103" s="38">
        <f t="shared" ca="1" si="65"/>
        <v>10</v>
      </c>
      <c r="AE103" s="36">
        <f t="shared" ca="1" si="65"/>
        <v>11</v>
      </c>
      <c r="AF103" s="11">
        <v>2</v>
      </c>
      <c r="AG103" s="1">
        <v>30</v>
      </c>
      <c r="AH103" s="40"/>
      <c r="AI103" s="11">
        <f ca="1">IF($AG$1=1,($AG103-($AG103*COUNTIF(E103:$F103,E103)/$X$1))*COUNTIF($AB$4:$AB$35,E103),COUNTIF($AB$4:$AB$35,E103)*$AG103)</f>
        <v>26</v>
      </c>
      <c r="AJ103" s="11">
        <f ca="1">IF($AG$1=1,($AG103-($AG103*COUNTIF($F103:F103,F103)/$X$1))*COUNTIF($AB$4:$AB$35,F103),COUNTIF($AB$4:$AB$35,F103)*$AG103)</f>
        <v>28</v>
      </c>
      <c r="AK103" s="11">
        <f ca="1">IF($AG$1=1,($AG103-($AG103*COUNTIF($F103:G103,G103)/$X$1))*COUNTIF($AB$4:$AB$35,G103),COUNTIF($AB$4:$AB$35,G103)*$AG103)</f>
        <v>26</v>
      </c>
      <c r="AL103" s="11">
        <f ca="1">IF($AG$1=1,($AG103-($AG103*COUNTIF($F103:H103,H103)/$X$1))*COUNTIF($AB$4:$AB$35,H103),COUNTIF($AB$4:$AB$35,H103)*$AG103)</f>
        <v>28</v>
      </c>
      <c r="AM103" s="11">
        <f ca="1">IF($AG$1=1,($AG103-($AG103*COUNTIF($F103:I103,I103)/$X$1))*COUNTIF($AB$4:$AB$35,I103),COUNTIF($AB$4:$AB$35,I103)*$AG103)</f>
        <v>24</v>
      </c>
      <c r="AN103" s="11">
        <f ca="1">IF($AG$1=1,($AG103-($AG103*COUNTIF($F103:J103,J103)/$X$1))*COUNTIF($AB$4:$AB$35,J103),COUNTIF($AB$4:$AB$35,J103)*$AG103)</f>
        <v>26</v>
      </c>
      <c r="AO103" s="11">
        <f ca="1">IF($AG$1=1,($AG103-($AG103*COUNTIF($F103:K103,K103)/$X$1))*COUNTIF($AB$4:$AB$35,K103),COUNTIF($AB$4:$AB$35,K103)*$AG103)</f>
        <v>0</v>
      </c>
      <c r="AP103" s="11">
        <f ca="1">IF($AG$1=1,($AG103-($AG103*COUNTIF($F103:L103,L103)/$X$1))*COUNTIF($AB$4:$AB$35,L103),COUNTIF($AB$4:$AB$35,L103)*$AG103)</f>
        <v>22</v>
      </c>
      <c r="AQ103" s="11">
        <f ca="1">IF($AG$1=1,($AG103-($AG103*COUNTIF($F103:M103,M103)/$X$1))*COUNTIF($AB$4:$AB$35,M103),COUNTIF($AB$4:$AB$35,M103)*$AG103)</f>
        <v>20</v>
      </c>
      <c r="AR103" s="11">
        <f ca="1">IF($AG$1=1,($AG103-($AG103*COUNTIF($F103:N103,N103)/$X$1))*COUNTIF($AB$4:$AB$35,N103),COUNTIF($AB$4:$AB$35,N103)*$AG103)</f>
        <v>18</v>
      </c>
      <c r="AS103" s="11">
        <f ca="1">IF($AG$1=1,($AG103-($AG103*COUNTIF($F103:O103,O103)/$X$1))*COUNTIF($AB$4:$AB$35,O103),COUNTIF($AB$4:$AB$35,O103)*$AG103)</f>
        <v>28</v>
      </c>
      <c r="AT103" s="11">
        <f ca="1">IF($AG$1=1,($AG103-($AG103*COUNTIF($F103:P103,P103)/$X$1))*COUNTIF($AB$4:$AB$35,P103),COUNTIF($AB$4:$AB$35,P103)*$AG103)</f>
        <v>16</v>
      </c>
      <c r="AU103" s="11">
        <f ca="1">IF($AG$1=1,($AG103-($AG103*COUNTIF($F103:Q103,Q103)/$X$1))*COUNTIF($AB$4:$AB$35,Q103),COUNTIF($AB$4:$AB$35,Q103)*$AG103)</f>
        <v>14</v>
      </c>
      <c r="AV103" s="11">
        <f ca="1">IF($AG$1=1,($AG103-($AG103*COUNTIF($F103:R103,R103)/$X$1))*COUNTIF($AB$4:$AB$35,R103),COUNTIF($AB$4:$AB$35,R103)*$AG103)</f>
        <v>12</v>
      </c>
      <c r="AW103" s="11">
        <f ca="1">IF($AG$1=1,($AG103-($AG103*COUNTIF($F103:S103,S103)/$X$1))*COUNTIF($AB$4:$AB$35,S103),COUNTIF($AB$4:$AB$35,S103)*$AG103)</f>
        <v>10</v>
      </c>
      <c r="AX103" s="11">
        <f ca="1">IF($AG$1=1,($AG103-($AG103*COUNTIF($F103:T103,T103)/$X$1))*COUNTIF($AB$4:$AB$35,T103),COUNTIF($AB$4:$AB$35,T103)*$AG103)</f>
        <v>8</v>
      </c>
      <c r="AY103" s="11"/>
      <c r="AZ103" s="32">
        <f t="shared" ca="1" si="70"/>
        <v>30</v>
      </c>
      <c r="BA103" s="5"/>
      <c r="BB103" s="9" t="s">
        <v>237</v>
      </c>
      <c r="BC103"/>
      <c r="BD103"/>
      <c r="BE103"/>
      <c r="BF103"/>
      <c r="BG103"/>
      <c r="BH103"/>
      <c r="BI103"/>
      <c r="BJ103"/>
      <c r="BK103"/>
      <c r="BL103"/>
      <c r="BM103"/>
      <c r="BN103"/>
      <c r="BO103"/>
      <c r="BP103"/>
      <c r="BQ103"/>
      <c r="BR103"/>
      <c r="BS103"/>
      <c r="BU103" s="9" t="str">
        <f t="shared" si="66"/>
        <v>Master!K114</v>
      </c>
      <c r="BW103" s="9" t="s">
        <v>211</v>
      </c>
      <c r="BX103" s="9" t="s">
        <v>213</v>
      </c>
      <c r="BZ103" s="9" t="str">
        <f t="shared" si="67"/>
        <v>Master!H106</v>
      </c>
      <c r="CA103" s="9" t="str">
        <f t="shared" si="68"/>
        <v>Master!H122</v>
      </c>
      <c r="CB103" s="9" t="str">
        <f t="shared" si="69"/>
        <v>Master!K114</v>
      </c>
    </row>
    <row r="104" spans="2:80" ht="14.4">
      <c r="B104" s="1">
        <v>7</v>
      </c>
      <c r="C104" s="32" t="s">
        <v>119</v>
      </c>
      <c r="D104" s="33" t="str">
        <f t="shared" ca="1" si="71"/>
        <v xml:space="preserve"> 1 Pittsburgh </v>
      </c>
      <c r="E104" s="10" t="s">
        <v>38</v>
      </c>
      <c r="F104" s="10" t="s">
        <v>38</v>
      </c>
      <c r="G104" s="10" t="s">
        <v>38</v>
      </c>
      <c r="H104" s="10" t="s">
        <v>98</v>
      </c>
      <c r="I104" s="10" t="s">
        <v>38</v>
      </c>
      <c r="J104" s="10" t="s">
        <v>38</v>
      </c>
      <c r="K104" s="10" t="s">
        <v>230</v>
      </c>
      <c r="L104" s="10" t="s">
        <v>38</v>
      </c>
      <c r="M104" s="10" t="s">
        <v>38</v>
      </c>
      <c r="N104" s="10" t="s">
        <v>38</v>
      </c>
      <c r="O104" s="10" t="s">
        <v>38</v>
      </c>
      <c r="P104" s="10" t="s">
        <v>38</v>
      </c>
      <c r="Q104" s="10" t="s">
        <v>38</v>
      </c>
      <c r="R104" s="10" t="s">
        <v>103</v>
      </c>
      <c r="S104" s="10" t="s">
        <v>38</v>
      </c>
      <c r="T104" s="10" t="s">
        <v>38</v>
      </c>
      <c r="U104" s="10"/>
      <c r="V104" s="36" t="str">
        <f t="shared" ca="1" si="71"/>
        <v xml:space="preserve"> 1 Pittsburgh </v>
      </c>
      <c r="X104" s="37">
        <f t="shared" ca="1" si="72"/>
        <v>6</v>
      </c>
      <c r="Y104" s="36">
        <f t="shared" ca="1" si="72"/>
        <v>28</v>
      </c>
      <c r="Z104" s="11" t="str">
        <f t="shared" ca="1" si="63"/>
        <v xml:space="preserve"> 1 Pittsburgh </v>
      </c>
      <c r="AA104" s="38" t="str">
        <f t="shared" ca="1" si="63"/>
        <v xml:space="preserve"> 4 Xavier </v>
      </c>
      <c r="AB104" s="43" t="str">
        <f t="shared" ca="1" si="63"/>
        <v xml:space="preserve"> 1 Pittsburgh </v>
      </c>
      <c r="AC104" s="11" t="str">
        <f t="shared" ca="1" si="64"/>
        <v xml:space="preserve"> 4 Xavier </v>
      </c>
      <c r="AD104" s="38">
        <f t="shared" ca="1" si="65"/>
        <v>1</v>
      </c>
      <c r="AE104" s="36">
        <f t="shared" ca="1" si="65"/>
        <v>12</v>
      </c>
      <c r="AF104" s="11">
        <v>2</v>
      </c>
      <c r="AG104" s="1">
        <v>30</v>
      </c>
      <c r="AH104" s="40"/>
      <c r="AI104" s="11">
        <f ca="1">IF($AG$1=1,($AG104-($AG104*COUNTIF(E104:$F104,E104)/$X$1))*COUNTIF($AB$4:$AB$35,E104),COUNTIF($AB$4:$AB$35,E104)*$AG104)</f>
        <v>26</v>
      </c>
      <c r="AJ104" s="11">
        <f ca="1">IF($AG$1=1,($AG104-($AG104*COUNTIF($F104:F104,F104)/$X$1))*COUNTIF($AB$4:$AB$35,F104),COUNTIF($AB$4:$AB$35,F104)*$AG104)</f>
        <v>28</v>
      </c>
      <c r="AK104" s="11">
        <f ca="1">IF($AG$1=1,($AG104-($AG104*COUNTIF($F104:G104,G104)/$X$1))*COUNTIF($AB$4:$AB$35,G104),COUNTIF($AB$4:$AB$35,G104)*$AG104)</f>
        <v>26</v>
      </c>
      <c r="AL104" s="11">
        <f ca="1">IF($AG$1=1,($AG104-($AG104*COUNTIF($F104:H104,H104)/$X$1))*COUNTIF($AB$4:$AB$35,H104),COUNTIF($AB$4:$AB$35,H104)*$AG104)</f>
        <v>28</v>
      </c>
      <c r="AM104" s="11">
        <f ca="1">IF($AG$1=1,($AG104-($AG104*COUNTIF($F104:I104,I104)/$X$1))*COUNTIF($AB$4:$AB$35,I104),COUNTIF($AB$4:$AB$35,I104)*$AG104)</f>
        <v>24</v>
      </c>
      <c r="AN104" s="11">
        <f ca="1">IF($AG$1=1,($AG104-($AG104*COUNTIF($F104:J104,J104)/$X$1))*COUNTIF($AB$4:$AB$35,J104),COUNTIF($AB$4:$AB$35,J104)*$AG104)</f>
        <v>22</v>
      </c>
      <c r="AO104" s="11">
        <f ca="1">IF($AG$1=1,($AG104-($AG104*COUNTIF($F104:K104,K104)/$X$1))*COUNTIF($AB$4:$AB$35,K104),COUNTIF($AB$4:$AB$35,K104)*$AG104)</f>
        <v>0</v>
      </c>
      <c r="AP104" s="11">
        <f ca="1">IF($AG$1=1,($AG104-($AG104*COUNTIF($F104:L104,L104)/$X$1))*COUNTIF($AB$4:$AB$35,L104),COUNTIF($AB$4:$AB$35,L104)*$AG104)</f>
        <v>20</v>
      </c>
      <c r="AQ104" s="11">
        <f ca="1">IF($AG$1=1,($AG104-($AG104*COUNTIF($F104:M104,M104)/$X$1))*COUNTIF($AB$4:$AB$35,M104),COUNTIF($AB$4:$AB$35,M104)*$AG104)</f>
        <v>18</v>
      </c>
      <c r="AR104" s="11">
        <f ca="1">IF($AG$1=1,($AG104-($AG104*COUNTIF($F104:N104,N104)/$X$1))*COUNTIF($AB$4:$AB$35,N104),COUNTIF($AB$4:$AB$35,N104)*$AG104)</f>
        <v>16</v>
      </c>
      <c r="AS104" s="11">
        <f ca="1">IF($AG$1=1,($AG104-($AG104*COUNTIF($F104:O104,O104)/$X$1))*COUNTIF($AB$4:$AB$35,O104),COUNTIF($AB$4:$AB$35,O104)*$AG104)</f>
        <v>14</v>
      </c>
      <c r="AT104" s="11">
        <f ca="1">IF($AG$1=1,($AG104-($AG104*COUNTIF($F104:P104,P104)/$X$1))*COUNTIF($AB$4:$AB$35,P104),COUNTIF($AB$4:$AB$35,P104)*$AG104)</f>
        <v>12</v>
      </c>
      <c r="AU104" s="11">
        <f ca="1">IF($AG$1=1,($AG104-($AG104*COUNTIF($F104:Q104,Q104)/$X$1))*COUNTIF($AB$4:$AB$35,Q104),COUNTIF($AB$4:$AB$35,Q104)*$AG104)</f>
        <v>10</v>
      </c>
      <c r="AV104" s="11">
        <f ca="1">IF($AG$1=1,($AG104-($AG104*COUNTIF($F104:R104,R104)/$X$1))*COUNTIF($AB$4:$AB$35,R104),COUNTIF($AB$4:$AB$35,R104)*$AG104)</f>
        <v>0</v>
      </c>
      <c r="AW104" s="11">
        <f ca="1">IF($AG$1=1,($AG104-($AG104*COUNTIF($F104:S104,S104)/$X$1))*COUNTIF($AB$4:$AB$35,S104),COUNTIF($AB$4:$AB$35,S104)*$AG104)</f>
        <v>8</v>
      </c>
      <c r="AX104" s="11">
        <f ca="1">IF($AG$1=1,($AG104-($AG104*COUNTIF($F104:T104,T104)/$X$1))*COUNTIF($AB$4:$AB$35,T104),COUNTIF($AB$4:$AB$35,T104)*$AG104)</f>
        <v>6</v>
      </c>
      <c r="AY104" s="11"/>
      <c r="AZ104" s="32">
        <f t="shared" ca="1" si="70"/>
        <v>26</v>
      </c>
      <c r="BA104" s="5"/>
      <c r="BB104" s="9" t="s">
        <v>239</v>
      </c>
      <c r="BC104"/>
      <c r="BD104"/>
      <c r="BE104"/>
      <c r="BF104"/>
      <c r="BG104"/>
      <c r="BH104"/>
      <c r="BI104"/>
      <c r="BJ104"/>
      <c r="BK104"/>
      <c r="BL104"/>
      <c r="BM104"/>
      <c r="BN104"/>
      <c r="BO104"/>
      <c r="BP104"/>
      <c r="BQ104"/>
      <c r="BR104"/>
      <c r="BS104"/>
      <c r="BU104" s="9" t="str">
        <f t="shared" si="66"/>
        <v>Master!W16</v>
      </c>
      <c r="BW104" s="9" t="s">
        <v>215</v>
      </c>
      <c r="BX104" s="9" t="s">
        <v>217</v>
      </c>
      <c r="BZ104" s="9" t="str">
        <f t="shared" si="67"/>
        <v>Master!Z8</v>
      </c>
      <c r="CA104" s="9" t="str">
        <f t="shared" si="68"/>
        <v>Master!Z24</v>
      </c>
      <c r="CB104" s="9" t="str">
        <f t="shared" si="69"/>
        <v>Master!W16</v>
      </c>
    </row>
    <row r="105" spans="2:80" ht="14.4">
      <c r="B105" s="1">
        <v>8</v>
      </c>
      <c r="C105" s="32" t="s">
        <v>124</v>
      </c>
      <c r="D105" s="33" t="str">
        <f t="shared" ca="1" si="71"/>
        <v xml:space="preserve"> 3 Villanova </v>
      </c>
      <c r="E105" s="10" t="s">
        <v>44</v>
      </c>
      <c r="F105" s="10" t="s">
        <v>78</v>
      </c>
      <c r="G105" s="10" t="s">
        <v>44</v>
      </c>
      <c r="H105" s="10" t="s">
        <v>44</v>
      </c>
      <c r="I105" s="10" t="s">
        <v>44</v>
      </c>
      <c r="J105" s="10" t="s">
        <v>44</v>
      </c>
      <c r="K105" s="10" t="s">
        <v>44</v>
      </c>
      <c r="L105" s="10" t="s">
        <v>78</v>
      </c>
      <c r="M105" s="10" t="s">
        <v>78</v>
      </c>
      <c r="N105" s="10" t="s">
        <v>44</v>
      </c>
      <c r="O105" s="10" t="s">
        <v>44</v>
      </c>
      <c r="P105" s="10" t="s">
        <v>44</v>
      </c>
      <c r="Q105" s="10" t="s">
        <v>78</v>
      </c>
      <c r="R105" s="10" t="s">
        <v>44</v>
      </c>
      <c r="S105" s="10" t="s">
        <v>44</v>
      </c>
      <c r="T105" s="10" t="s">
        <v>78</v>
      </c>
      <c r="U105" s="10"/>
      <c r="V105" s="36" t="str">
        <f t="shared" ca="1" si="71"/>
        <v xml:space="preserve"> 3 Villanova </v>
      </c>
      <c r="X105" s="37">
        <f t="shared" ca="1" si="72"/>
        <v>10</v>
      </c>
      <c r="Y105" s="36">
        <f t="shared" ca="1" si="72"/>
        <v>20</v>
      </c>
      <c r="Z105" s="11" t="str">
        <f t="shared" ca="1" si="63"/>
        <v xml:space="preserve"> 2 Duke </v>
      </c>
      <c r="AA105" s="38" t="str">
        <f t="shared" ca="1" si="63"/>
        <v xml:space="preserve"> 3 Villanova </v>
      </c>
      <c r="AB105" s="43" t="str">
        <f t="shared" ca="1" si="63"/>
        <v xml:space="preserve"> 3 Villanova </v>
      </c>
      <c r="AC105" s="11" t="str">
        <f t="shared" ca="1" si="64"/>
        <v xml:space="preserve"> 2 Duke </v>
      </c>
      <c r="AD105" s="38">
        <f t="shared" ca="1" si="65"/>
        <v>10</v>
      </c>
      <c r="AE105" s="36">
        <f t="shared" ca="1" si="65"/>
        <v>11</v>
      </c>
      <c r="AF105" s="11">
        <v>2</v>
      </c>
      <c r="AG105" s="1">
        <v>30</v>
      </c>
      <c r="AH105" s="40"/>
      <c r="AI105" s="11">
        <f ca="1">IF($AG$1=1,($AG105-($AG105*COUNTIF(E105:$F105,E105)/$X$1))*COUNTIF($AB$4:$AB$35,E105),COUNTIF($AB$4:$AB$35,E105)*$AG105)</f>
        <v>28</v>
      </c>
      <c r="AJ105" s="11">
        <f ca="1">IF($AG$1=1,($AG105-($AG105*COUNTIF($F105:F105,F105)/$X$1))*COUNTIF($AB$4:$AB$35,F105),COUNTIF($AB$4:$AB$35,F105)*$AG105)</f>
        <v>28</v>
      </c>
      <c r="AK105" s="11">
        <f ca="1">IF($AG$1=1,($AG105-($AG105*COUNTIF($F105:G105,G105)/$X$1))*COUNTIF($AB$4:$AB$35,G105),COUNTIF($AB$4:$AB$35,G105)*$AG105)</f>
        <v>28</v>
      </c>
      <c r="AL105" s="11">
        <f ca="1">IF($AG$1=1,($AG105-($AG105*COUNTIF($F105:H105,H105)/$X$1))*COUNTIF($AB$4:$AB$35,H105),COUNTIF($AB$4:$AB$35,H105)*$AG105)</f>
        <v>26</v>
      </c>
      <c r="AM105" s="11">
        <f ca="1">IF($AG$1=1,($AG105-($AG105*COUNTIF($F105:I105,I105)/$X$1))*COUNTIF($AB$4:$AB$35,I105),COUNTIF($AB$4:$AB$35,I105)*$AG105)</f>
        <v>24</v>
      </c>
      <c r="AN105" s="11">
        <f ca="1">IF($AG$1=1,($AG105-($AG105*COUNTIF($F105:J105,J105)/$X$1))*COUNTIF($AB$4:$AB$35,J105),COUNTIF($AB$4:$AB$35,J105)*$AG105)</f>
        <v>22</v>
      </c>
      <c r="AO105" s="11">
        <f ca="1">IF($AG$1=1,($AG105-($AG105*COUNTIF($F105:K105,K105)/$X$1))*COUNTIF($AB$4:$AB$35,K105),COUNTIF($AB$4:$AB$35,K105)*$AG105)</f>
        <v>20</v>
      </c>
      <c r="AP105" s="11">
        <f ca="1">IF($AG$1=1,($AG105-($AG105*COUNTIF($F105:L105,L105)/$X$1))*COUNTIF($AB$4:$AB$35,L105),COUNTIF($AB$4:$AB$35,L105)*$AG105)</f>
        <v>26</v>
      </c>
      <c r="AQ105" s="11">
        <f ca="1">IF($AG$1=1,($AG105-($AG105*COUNTIF($F105:M105,M105)/$X$1))*COUNTIF($AB$4:$AB$35,M105),COUNTIF($AB$4:$AB$35,M105)*$AG105)</f>
        <v>24</v>
      </c>
      <c r="AR105" s="11">
        <f ca="1">IF($AG$1=1,($AG105-($AG105*COUNTIF($F105:N105,N105)/$X$1))*COUNTIF($AB$4:$AB$35,N105),COUNTIF($AB$4:$AB$35,N105)*$AG105)</f>
        <v>18</v>
      </c>
      <c r="AS105" s="11">
        <f ca="1">IF($AG$1=1,($AG105-($AG105*COUNTIF($F105:O105,O105)/$X$1))*COUNTIF($AB$4:$AB$35,O105),COUNTIF($AB$4:$AB$35,O105)*$AG105)</f>
        <v>16</v>
      </c>
      <c r="AT105" s="11">
        <f ca="1">IF($AG$1=1,($AG105-($AG105*COUNTIF($F105:P105,P105)/$X$1))*COUNTIF($AB$4:$AB$35,P105),COUNTIF($AB$4:$AB$35,P105)*$AG105)</f>
        <v>14</v>
      </c>
      <c r="AU105" s="11">
        <f ca="1">IF($AG$1=1,($AG105-($AG105*COUNTIF($F105:Q105,Q105)/$X$1))*COUNTIF($AB$4:$AB$35,Q105),COUNTIF($AB$4:$AB$35,Q105)*$AG105)</f>
        <v>22</v>
      </c>
      <c r="AV105" s="11">
        <f ca="1">IF($AG$1=1,($AG105-($AG105*COUNTIF($F105:R105,R105)/$X$1))*COUNTIF($AB$4:$AB$35,R105),COUNTIF($AB$4:$AB$35,R105)*$AG105)</f>
        <v>12</v>
      </c>
      <c r="AW105" s="11">
        <f ca="1">IF($AG$1=1,($AG105-($AG105*COUNTIF($F105:S105,S105)/$X$1))*COUNTIF($AB$4:$AB$35,S105),COUNTIF($AB$4:$AB$35,S105)*$AG105)</f>
        <v>10</v>
      </c>
      <c r="AX105" s="11">
        <f ca="1">IF($AG$1=1,($AG105-($AG105*COUNTIF($F105:T105,T105)/$X$1))*COUNTIF($AB$4:$AB$35,T105),COUNTIF($AB$4:$AB$35,T105)*$AG105)</f>
        <v>20</v>
      </c>
      <c r="AY105" s="11"/>
      <c r="AZ105" s="32">
        <f t="shared" ca="1" si="70"/>
        <v>28</v>
      </c>
      <c r="BA105" s="5"/>
      <c r="BB105" s="9" t="s">
        <v>241</v>
      </c>
      <c r="BC105"/>
      <c r="BD105"/>
      <c r="BE105"/>
      <c r="BF105"/>
      <c r="BG105"/>
      <c r="BH105"/>
      <c r="BI105"/>
      <c r="BJ105"/>
      <c r="BK105"/>
      <c r="BL105"/>
      <c r="BM105"/>
      <c r="BN105"/>
      <c r="BO105"/>
      <c r="BP105"/>
      <c r="BQ105"/>
      <c r="BR105"/>
      <c r="BS105"/>
      <c r="BU105" s="9" t="str">
        <f t="shared" si="66"/>
        <v>Master!W48</v>
      </c>
      <c r="BW105" s="9" t="s">
        <v>219</v>
      </c>
      <c r="BX105" s="9" t="s">
        <v>221</v>
      </c>
      <c r="BZ105" s="9" t="str">
        <f t="shared" si="67"/>
        <v>Master!Z40</v>
      </c>
      <c r="CA105" s="9" t="str">
        <f t="shared" si="68"/>
        <v>Master!Z56</v>
      </c>
      <c r="CB105" s="9" t="str">
        <f t="shared" si="69"/>
        <v>Master!W48</v>
      </c>
    </row>
    <row r="106" spans="2:80" ht="14.4">
      <c r="B106" s="1">
        <v>8</v>
      </c>
      <c r="C106" s="32" t="s">
        <v>159</v>
      </c>
      <c r="D106" s="33" t="str">
        <f t="shared" ca="1" si="71"/>
        <v xml:space="preserve"> 4 Gonzaga </v>
      </c>
      <c r="E106" s="10" t="s">
        <v>22</v>
      </c>
      <c r="F106" s="10" t="s">
        <v>83</v>
      </c>
      <c r="G106" s="10" t="s">
        <v>22</v>
      </c>
      <c r="H106" s="10" t="s">
        <v>22</v>
      </c>
      <c r="I106" s="10" t="s">
        <v>22</v>
      </c>
      <c r="J106" s="10" t="s">
        <v>22</v>
      </c>
      <c r="K106" s="10" t="s">
        <v>108</v>
      </c>
      <c r="L106" s="10" t="s">
        <v>22</v>
      </c>
      <c r="M106" s="10" t="s">
        <v>22</v>
      </c>
      <c r="N106" s="10" t="s">
        <v>22</v>
      </c>
      <c r="O106" s="10" t="s">
        <v>22</v>
      </c>
      <c r="P106" s="10" t="s">
        <v>22</v>
      </c>
      <c r="Q106" s="10" t="s">
        <v>22</v>
      </c>
      <c r="R106" s="10" t="s">
        <v>22</v>
      </c>
      <c r="S106" s="10" t="s">
        <v>83</v>
      </c>
      <c r="T106" s="10" t="s">
        <v>22</v>
      </c>
      <c r="U106" s="10"/>
      <c r="V106" s="36" t="str">
        <f t="shared" ca="1" si="71"/>
        <v xml:space="preserve"> 1 North Carolina </v>
      </c>
      <c r="X106" s="37">
        <f t="shared" ca="1" si="72"/>
        <v>6</v>
      </c>
      <c r="Y106" s="36">
        <f t="shared" ca="1" si="72"/>
        <v>26</v>
      </c>
      <c r="Z106" s="11" t="str">
        <f t="shared" ca="1" si="63"/>
        <v xml:space="preserve"> 1 North Carolina </v>
      </c>
      <c r="AA106" s="38" t="str">
        <f t="shared" ca="1" si="63"/>
        <v xml:space="preserve"> 4 Gonzaga </v>
      </c>
      <c r="AB106" s="43" t="str">
        <f t="shared" ca="1" si="63"/>
        <v xml:space="preserve"> 1 North Carolina </v>
      </c>
      <c r="AC106" s="11" t="str">
        <f t="shared" ca="1" si="64"/>
        <v xml:space="preserve"> 4 Gonzaga </v>
      </c>
      <c r="AD106" s="38">
        <f t="shared" ca="1" si="65"/>
        <v>1</v>
      </c>
      <c r="AE106" s="36">
        <f t="shared" ca="1" si="65"/>
        <v>12</v>
      </c>
      <c r="AF106" s="11">
        <v>2</v>
      </c>
      <c r="AG106" s="1">
        <v>30</v>
      </c>
      <c r="AH106" s="40"/>
      <c r="AI106" s="11">
        <f ca="1">IF($AG$1=1,($AG106-($AG106*COUNTIF(E106:$F106,E106)/$X$1))*COUNTIF($AB$4:$AB$35,E106),COUNTIF($AB$4:$AB$35,E106)*$AG106)</f>
        <v>28</v>
      </c>
      <c r="AJ106" s="11">
        <f ca="1">IF($AG$1=1,($AG106-($AG106*COUNTIF($F106:F106,F106)/$X$1))*COUNTIF($AB$4:$AB$35,F106),COUNTIF($AB$4:$AB$35,F106)*$AG106)</f>
        <v>28</v>
      </c>
      <c r="AK106" s="11">
        <f ca="1">IF($AG$1=1,($AG106-($AG106*COUNTIF($F106:G106,G106)/$X$1))*COUNTIF($AB$4:$AB$35,G106),COUNTIF($AB$4:$AB$35,G106)*$AG106)</f>
        <v>28</v>
      </c>
      <c r="AL106" s="11">
        <f ca="1">IF($AG$1=1,($AG106-($AG106*COUNTIF($F106:H106,H106)/$X$1))*COUNTIF($AB$4:$AB$35,H106),COUNTIF($AB$4:$AB$35,H106)*$AG106)</f>
        <v>26</v>
      </c>
      <c r="AM106" s="11">
        <f ca="1">IF($AG$1=1,($AG106-($AG106*COUNTIF($F106:I106,I106)/$X$1))*COUNTIF($AB$4:$AB$35,I106),COUNTIF($AB$4:$AB$35,I106)*$AG106)</f>
        <v>24</v>
      </c>
      <c r="AN106" s="11">
        <f ca="1">IF($AG$1=1,($AG106-($AG106*COUNTIF($F106:J106,J106)/$X$1))*COUNTIF($AB$4:$AB$35,J106),COUNTIF($AB$4:$AB$35,J106)*$AG106)</f>
        <v>22</v>
      </c>
      <c r="AO106" s="11">
        <f ca="1">IF($AG$1=1,($AG106-($AG106*COUNTIF($F106:K106,K106)/$X$1))*COUNTIF($AB$4:$AB$35,K106),COUNTIF($AB$4:$AB$35,K106)*$AG106)</f>
        <v>0</v>
      </c>
      <c r="AP106" s="11">
        <f ca="1">IF($AG$1=1,($AG106-($AG106*COUNTIF($F106:L106,L106)/$X$1))*COUNTIF($AB$4:$AB$35,L106),COUNTIF($AB$4:$AB$35,L106)*$AG106)</f>
        <v>20</v>
      </c>
      <c r="AQ106" s="11">
        <f ca="1">IF($AG$1=1,($AG106-($AG106*COUNTIF($F106:M106,M106)/$X$1))*COUNTIF($AB$4:$AB$35,M106),COUNTIF($AB$4:$AB$35,M106)*$AG106)</f>
        <v>18</v>
      </c>
      <c r="AR106" s="11">
        <f ca="1">IF($AG$1=1,($AG106-($AG106*COUNTIF($F106:N106,N106)/$X$1))*COUNTIF($AB$4:$AB$35,N106),COUNTIF($AB$4:$AB$35,N106)*$AG106)</f>
        <v>16</v>
      </c>
      <c r="AS106" s="11">
        <f ca="1">IF($AG$1=1,($AG106-($AG106*COUNTIF($F106:O106,O106)/$X$1))*COUNTIF($AB$4:$AB$35,O106),COUNTIF($AB$4:$AB$35,O106)*$AG106)</f>
        <v>14</v>
      </c>
      <c r="AT106" s="11">
        <f ca="1">IF($AG$1=1,($AG106-($AG106*COUNTIF($F106:P106,P106)/$X$1))*COUNTIF($AB$4:$AB$35,P106),COUNTIF($AB$4:$AB$35,P106)*$AG106)</f>
        <v>12</v>
      </c>
      <c r="AU106" s="11">
        <f ca="1">IF($AG$1=1,($AG106-($AG106*COUNTIF($F106:Q106,Q106)/$X$1))*COUNTIF($AB$4:$AB$35,Q106),COUNTIF($AB$4:$AB$35,Q106)*$AG106)</f>
        <v>10</v>
      </c>
      <c r="AV106" s="11">
        <f ca="1">IF($AG$1=1,($AG106-($AG106*COUNTIF($F106:R106,R106)/$X$1))*COUNTIF($AB$4:$AB$35,R106),COUNTIF($AB$4:$AB$35,R106)*$AG106)</f>
        <v>8</v>
      </c>
      <c r="AW106" s="11">
        <f ca="1">IF($AG$1=1,($AG106-($AG106*COUNTIF($F106:S106,S106)/$X$1))*COUNTIF($AB$4:$AB$35,S106),COUNTIF($AB$4:$AB$35,S106)*$AG106)</f>
        <v>26</v>
      </c>
      <c r="AX106" s="11">
        <f ca="1">IF($AG$1=1,($AG106-($AG106*COUNTIF($F106:T106,T106)/$X$1))*COUNTIF($AB$4:$AB$35,T106),COUNTIF($AB$4:$AB$35,T106)*$AG106)</f>
        <v>6</v>
      </c>
      <c r="AY106" s="11"/>
      <c r="AZ106" s="32">
        <f t="shared" ca="1" si="70"/>
        <v>28</v>
      </c>
      <c r="BA106" s="5"/>
      <c r="BB106" s="9" t="s">
        <v>243</v>
      </c>
      <c r="BC106"/>
      <c r="BD106"/>
      <c r="BE106"/>
      <c r="BF106"/>
      <c r="BG106"/>
      <c r="BH106"/>
      <c r="BI106"/>
      <c r="BJ106"/>
      <c r="BK106"/>
      <c r="BL106"/>
      <c r="BM106"/>
      <c r="BN106"/>
      <c r="BO106"/>
      <c r="BP106"/>
      <c r="BQ106"/>
      <c r="BR106"/>
      <c r="BS106"/>
      <c r="BU106" s="9" t="str">
        <f t="shared" si="66"/>
        <v>Master!W82</v>
      </c>
      <c r="BW106" s="9" t="s">
        <v>223</v>
      </c>
      <c r="BX106" s="9" t="s">
        <v>225</v>
      </c>
      <c r="BZ106" s="9" t="str">
        <f t="shared" si="67"/>
        <v>Master!Z74</v>
      </c>
      <c r="CA106" s="9" t="str">
        <f t="shared" si="68"/>
        <v>Master!Z90</v>
      </c>
      <c r="CB106" s="9" t="str">
        <f t="shared" si="69"/>
        <v>Master!W82</v>
      </c>
    </row>
    <row r="107" spans="2:80" ht="15" thickBot="1">
      <c r="B107" s="1">
        <v>8</v>
      </c>
      <c r="C107" s="44" t="s">
        <v>164</v>
      </c>
      <c r="D107" s="33" t="str">
        <f t="shared" ca="1" si="71"/>
        <v xml:space="preserve"> 2 Oklahoma </v>
      </c>
      <c r="E107" s="10" t="s">
        <v>58</v>
      </c>
      <c r="F107" s="10" t="s">
        <v>58</v>
      </c>
      <c r="G107" s="10" t="s">
        <v>73</v>
      </c>
      <c r="H107" s="10" t="s">
        <v>73</v>
      </c>
      <c r="I107" s="10" t="s">
        <v>58</v>
      </c>
      <c r="J107" s="10" t="s">
        <v>58</v>
      </c>
      <c r="K107" s="10" t="s">
        <v>123</v>
      </c>
      <c r="L107" s="10" t="s">
        <v>73</v>
      </c>
      <c r="M107" s="10" t="s">
        <v>58</v>
      </c>
      <c r="N107" s="10" t="s">
        <v>58</v>
      </c>
      <c r="O107" s="10" t="s">
        <v>73</v>
      </c>
      <c r="P107" s="10" t="s">
        <v>73</v>
      </c>
      <c r="Q107" s="10" t="s">
        <v>58</v>
      </c>
      <c r="R107" s="10" t="s">
        <v>73</v>
      </c>
      <c r="S107" s="10" t="s">
        <v>123</v>
      </c>
      <c r="T107" s="10" t="s">
        <v>58</v>
      </c>
      <c r="U107" s="10"/>
      <c r="V107" s="36" t="str">
        <f t="shared" ca="1" si="71"/>
        <v xml:space="preserve"> 2 Oklahoma </v>
      </c>
      <c r="X107" s="37">
        <f t="shared" ca="1" si="72"/>
        <v>16</v>
      </c>
      <c r="Y107" s="36">
        <f t="shared" ca="1" si="72"/>
        <v>18</v>
      </c>
      <c r="Z107" s="11" t="str">
        <f t="shared" ca="1" si="63"/>
        <v xml:space="preserve"> 2 Oklahoma </v>
      </c>
      <c r="AA107" s="38" t="str">
        <f t="shared" ca="1" si="63"/>
        <v xml:space="preserve"> 3 Syracuse </v>
      </c>
      <c r="AB107" s="43" t="str">
        <f t="shared" ca="1" si="63"/>
        <v xml:space="preserve"> 2 Oklahoma </v>
      </c>
      <c r="AC107" s="11" t="str">
        <f t="shared" ca="1" si="64"/>
        <v xml:space="preserve"> 3 Syracuse </v>
      </c>
      <c r="AD107" s="38">
        <f t="shared" ca="1" si="65"/>
        <v>10</v>
      </c>
      <c r="AE107" s="36">
        <f t="shared" ca="1" si="65"/>
        <v>11</v>
      </c>
      <c r="AF107" s="11">
        <v>2</v>
      </c>
      <c r="AG107" s="1">
        <v>30</v>
      </c>
      <c r="AH107" s="40"/>
      <c r="AI107" s="11">
        <f ca="1">IF($AG$1=1,($AG107-($AG107*COUNTIF(E107:$F107,E107)/$X$1))*COUNTIF($AB$4:$AB$35,E107),COUNTIF($AB$4:$AB$35,E107)*$AG107)</f>
        <v>26</v>
      </c>
      <c r="AJ107" s="11">
        <f ca="1">IF($AG$1=1,($AG107-($AG107*COUNTIF($F107:F107,F107)/$X$1))*COUNTIF($AB$4:$AB$35,F107),COUNTIF($AB$4:$AB$35,F107)*$AG107)</f>
        <v>28</v>
      </c>
      <c r="AK107" s="11">
        <f ca="1">IF($AG$1=1,($AG107-($AG107*COUNTIF($F107:G107,G107)/$X$1))*COUNTIF($AB$4:$AB$35,G107),COUNTIF($AB$4:$AB$35,G107)*$AG107)</f>
        <v>28</v>
      </c>
      <c r="AL107" s="11">
        <f ca="1">IF($AG$1=1,($AG107-($AG107*COUNTIF($F107:H107,H107)/$X$1))*COUNTIF($AB$4:$AB$35,H107),COUNTIF($AB$4:$AB$35,H107)*$AG107)</f>
        <v>26</v>
      </c>
      <c r="AM107" s="11">
        <f ca="1">IF($AG$1=1,($AG107-($AG107*COUNTIF($F107:I107,I107)/$X$1))*COUNTIF($AB$4:$AB$35,I107),COUNTIF($AB$4:$AB$35,I107)*$AG107)</f>
        <v>26</v>
      </c>
      <c r="AN107" s="11">
        <f ca="1">IF($AG$1=1,($AG107-($AG107*COUNTIF($F107:J107,J107)/$X$1))*COUNTIF($AB$4:$AB$35,J107),COUNTIF($AB$4:$AB$35,J107)*$AG107)</f>
        <v>24</v>
      </c>
      <c r="AO107" s="11">
        <f ca="1">IF($AG$1=1,($AG107-($AG107*COUNTIF($F107:K107,K107)/$X$1))*COUNTIF($AB$4:$AB$35,K107),COUNTIF($AB$4:$AB$35,K107)*$AG107)</f>
        <v>28</v>
      </c>
      <c r="AP107" s="11">
        <f ca="1">IF($AG$1=1,($AG107-($AG107*COUNTIF($F107:L107,L107)/$X$1))*COUNTIF($AB$4:$AB$35,L107),COUNTIF($AB$4:$AB$35,L107)*$AG107)</f>
        <v>24</v>
      </c>
      <c r="AQ107" s="11">
        <f ca="1">IF($AG$1=1,($AG107-($AG107*COUNTIF($F107:M107,M107)/$X$1))*COUNTIF($AB$4:$AB$35,M107),COUNTIF($AB$4:$AB$35,M107)*$AG107)</f>
        <v>22</v>
      </c>
      <c r="AR107" s="11">
        <f ca="1">IF($AG$1=1,($AG107-($AG107*COUNTIF($F107:N107,N107)/$X$1))*COUNTIF($AB$4:$AB$35,N107),COUNTIF($AB$4:$AB$35,N107)*$AG107)</f>
        <v>20</v>
      </c>
      <c r="AS107" s="11">
        <f ca="1">IF($AG$1=1,($AG107-($AG107*COUNTIF($F107:O107,O107)/$X$1))*COUNTIF($AB$4:$AB$35,O107),COUNTIF($AB$4:$AB$35,O107)*$AG107)</f>
        <v>22</v>
      </c>
      <c r="AT107" s="11">
        <f ca="1">IF($AG$1=1,($AG107-($AG107*COUNTIF($F107:P107,P107)/$X$1))*COUNTIF($AB$4:$AB$35,P107),COUNTIF($AB$4:$AB$35,P107)*$AG107)</f>
        <v>20</v>
      </c>
      <c r="AU107" s="11">
        <f ca="1">IF($AG$1=1,($AG107-($AG107*COUNTIF($F107:Q107,Q107)/$X$1))*COUNTIF($AB$4:$AB$35,Q107),COUNTIF($AB$4:$AB$35,Q107)*$AG107)</f>
        <v>18</v>
      </c>
      <c r="AV107" s="11">
        <f ca="1">IF($AG$1=1,($AG107-($AG107*COUNTIF($F107:R107,R107)/$X$1))*COUNTIF($AB$4:$AB$35,R107),COUNTIF($AB$4:$AB$35,R107)*$AG107)</f>
        <v>18</v>
      </c>
      <c r="AW107" s="11">
        <f ca="1">IF($AG$1=1,($AG107-($AG107*COUNTIF($F107:S107,S107)/$X$1))*COUNTIF($AB$4:$AB$35,S107),COUNTIF($AB$4:$AB$35,S107)*$AG107)</f>
        <v>26</v>
      </c>
      <c r="AX107" s="11">
        <f ca="1">IF($AG$1=1,($AG107-($AG107*COUNTIF($F107:T107,T107)/$X$1))*COUNTIF($AB$4:$AB$35,T107),COUNTIF($AB$4:$AB$35,T107)*$AG107)</f>
        <v>16</v>
      </c>
      <c r="AY107" s="11"/>
      <c r="AZ107" s="32">
        <f t="shared" ca="1" si="70"/>
        <v>26</v>
      </c>
      <c r="BA107" s="5"/>
      <c r="BB107" s="9" t="s">
        <v>245</v>
      </c>
      <c r="BC107"/>
      <c r="BD107"/>
      <c r="BE107"/>
      <c r="BF107"/>
      <c r="BG107"/>
      <c r="BH107"/>
      <c r="BI107"/>
      <c r="BJ107"/>
      <c r="BK107"/>
      <c r="BL107"/>
      <c r="BM107"/>
      <c r="BN107"/>
      <c r="BO107"/>
      <c r="BP107"/>
      <c r="BQ107"/>
      <c r="BR107"/>
      <c r="BS107"/>
      <c r="BU107" s="9" t="str">
        <f t="shared" si="66"/>
        <v>Master!W114</v>
      </c>
      <c r="BW107" s="9" t="s">
        <v>227</v>
      </c>
      <c r="BX107" s="9" t="s">
        <v>229</v>
      </c>
      <c r="BZ107" s="9" t="str">
        <f t="shared" si="67"/>
        <v>Master!Z106</v>
      </c>
      <c r="CA107" s="9" t="str">
        <f t="shared" si="68"/>
        <v>Master!Z122</v>
      </c>
      <c r="CB107" s="9" t="str">
        <f t="shared" si="69"/>
        <v>Master!W114</v>
      </c>
    </row>
    <row r="108" spans="2:80" ht="14.4">
      <c r="B108" s="1">
        <v>8</v>
      </c>
      <c r="C108" s="7" t="s">
        <v>39</v>
      </c>
      <c r="D108" s="33" t="str">
        <f t="shared" ca="1" si="71"/>
        <v xml:space="preserve"> 1 Louisville </v>
      </c>
      <c r="E108" s="10" t="s">
        <v>19</v>
      </c>
      <c r="F108" s="10" t="s">
        <v>19</v>
      </c>
      <c r="G108" s="10" t="s">
        <v>19</v>
      </c>
      <c r="H108" s="10" t="s">
        <v>54</v>
      </c>
      <c r="I108" s="10" t="s">
        <v>19</v>
      </c>
      <c r="J108" s="10" t="s">
        <v>63</v>
      </c>
      <c r="K108" s="10" t="s">
        <v>63</v>
      </c>
      <c r="L108" s="10" t="s">
        <v>19</v>
      </c>
      <c r="M108" s="10" t="s">
        <v>19</v>
      </c>
      <c r="N108" s="10" t="s">
        <v>19</v>
      </c>
      <c r="O108" s="10" t="s">
        <v>54</v>
      </c>
      <c r="P108" s="10" t="s">
        <v>19</v>
      </c>
      <c r="Q108" s="10" t="s">
        <v>19</v>
      </c>
      <c r="R108" s="10" t="s">
        <v>19</v>
      </c>
      <c r="S108" s="10" t="s">
        <v>54</v>
      </c>
      <c r="T108" s="10" t="s">
        <v>19</v>
      </c>
      <c r="U108" s="10"/>
      <c r="V108" s="36" t="str">
        <f t="shared" ca="1" si="71"/>
        <v xml:space="preserve"> 2 Michigan State </v>
      </c>
      <c r="X108" s="37">
        <f t="shared" ca="1" si="72"/>
        <v>12.5</v>
      </c>
      <c r="Y108" s="36">
        <f t="shared" ca="1" si="72"/>
        <v>30</v>
      </c>
      <c r="Z108" s="11" t="str">
        <f t="shared" ca="1" si="63"/>
        <v xml:space="preserve"> 1 Louisville </v>
      </c>
      <c r="AA108" s="38" t="str">
        <f t="shared" ca="1" si="63"/>
        <v xml:space="preserve"> 2 Michigan State </v>
      </c>
      <c r="AB108" s="45" t="str">
        <f t="shared" ca="1" si="63"/>
        <v xml:space="preserve"> 2 Michigan State </v>
      </c>
      <c r="AC108" s="11" t="str">
        <f t="shared" ca="1" si="64"/>
        <v xml:space="preserve"> 1 Louisville </v>
      </c>
      <c r="AD108" s="38">
        <f t="shared" ca="1" si="65"/>
        <v>1</v>
      </c>
      <c r="AE108" s="36">
        <f t="shared" ca="1" si="65"/>
        <v>10</v>
      </c>
      <c r="AF108" s="11">
        <v>2.5</v>
      </c>
      <c r="AG108" s="1">
        <v>37.5</v>
      </c>
      <c r="AH108" s="40"/>
      <c r="AI108" s="11">
        <f ca="1">IF($AG$1=1,($AG108-($AG108*COUNTIF(E108:$F108,E108)/$X$1))*COUNTIF($AB$4:$AB$35,E108),COUNTIF($AB$4:$AB$35,E108)*$AG108)</f>
        <v>32.5</v>
      </c>
      <c r="AJ108" s="11">
        <f ca="1">IF($AG$1=1,($AG108-($AG108*COUNTIF($F108:F108,F108)/$X$1))*COUNTIF($AB$4:$AB$35,F108),COUNTIF($AB$4:$AB$35,F108)*$AG108)</f>
        <v>35</v>
      </c>
      <c r="AK108" s="11">
        <f ca="1">IF($AG$1=1,($AG108-($AG108*COUNTIF($F108:G108,G108)/$X$1))*COUNTIF($AB$4:$AB$35,G108),COUNTIF($AB$4:$AB$35,G108)*$AG108)</f>
        <v>32.5</v>
      </c>
      <c r="AL108" s="11">
        <f ca="1">IF($AG$1=1,($AG108-($AG108*COUNTIF($F108:H108,H108)/$X$1))*COUNTIF($AB$4:$AB$35,H108),COUNTIF($AB$4:$AB$35,H108)*$AG108)</f>
        <v>35</v>
      </c>
      <c r="AM108" s="11">
        <f ca="1">IF($AG$1=1,($AG108-($AG108*COUNTIF($F108:I108,I108)/$X$1))*COUNTIF($AB$4:$AB$35,I108),COUNTIF($AB$4:$AB$35,I108)*$AG108)</f>
        <v>30</v>
      </c>
      <c r="AN108" s="11">
        <f ca="1">IF($AG$1=1,($AG108-($AG108*COUNTIF($F108:J108,J108)/$X$1))*COUNTIF($AB$4:$AB$35,J108),COUNTIF($AB$4:$AB$35,J108)*$AG108)</f>
        <v>35</v>
      </c>
      <c r="AO108" s="11">
        <f ca="1">IF($AG$1=1,($AG108-($AG108*COUNTIF($F108:K108,K108)/$X$1))*COUNTIF($AB$4:$AB$35,K108),COUNTIF($AB$4:$AB$35,K108)*$AG108)</f>
        <v>32.5</v>
      </c>
      <c r="AP108" s="11">
        <f ca="1">IF($AG$1=1,($AG108-($AG108*COUNTIF($F108:L108,L108)/$X$1))*COUNTIF($AB$4:$AB$35,L108),COUNTIF($AB$4:$AB$35,L108)*$AG108)</f>
        <v>27.5</v>
      </c>
      <c r="AQ108" s="11">
        <f ca="1">IF($AG$1=1,($AG108-($AG108*COUNTIF($F108:M108,M108)/$X$1))*COUNTIF($AB$4:$AB$35,M108),COUNTIF($AB$4:$AB$35,M108)*$AG108)</f>
        <v>25</v>
      </c>
      <c r="AR108" s="11">
        <f ca="1">IF($AG$1=1,($AG108-($AG108*COUNTIF($F108:N108,N108)/$X$1))*COUNTIF($AB$4:$AB$35,N108),COUNTIF($AB$4:$AB$35,N108)*$AG108)</f>
        <v>22.5</v>
      </c>
      <c r="AS108" s="11">
        <f ca="1">IF($AG$1=1,($AG108-($AG108*COUNTIF($F108:O108,O108)/$X$1))*COUNTIF($AB$4:$AB$35,O108),COUNTIF($AB$4:$AB$35,O108)*$AG108)</f>
        <v>32.5</v>
      </c>
      <c r="AT108" s="11">
        <f ca="1">IF($AG$1=1,($AG108-($AG108*COUNTIF($F108:P108,P108)/$X$1))*COUNTIF($AB$4:$AB$35,P108),COUNTIF($AB$4:$AB$35,P108)*$AG108)</f>
        <v>20</v>
      </c>
      <c r="AU108" s="11">
        <f ca="1">IF($AG$1=1,($AG108-($AG108*COUNTIF($F108:Q108,Q108)/$X$1))*COUNTIF($AB$4:$AB$35,Q108),COUNTIF($AB$4:$AB$35,Q108)*$AG108)</f>
        <v>17.5</v>
      </c>
      <c r="AV108" s="11">
        <f ca="1">IF($AG$1=1,($AG108-($AG108*COUNTIF($F108:R108,R108)/$X$1))*COUNTIF($AB$4:$AB$35,R108),COUNTIF($AB$4:$AB$35,R108)*$AG108)</f>
        <v>15</v>
      </c>
      <c r="AW108" s="11">
        <f ca="1">IF($AG$1=1,($AG108-($AG108*COUNTIF($F108:S108,S108)/$X$1))*COUNTIF($AB$4:$AB$35,S108),COUNTIF($AB$4:$AB$35,S108)*$AG108)</f>
        <v>30</v>
      </c>
      <c r="AX108" s="11">
        <f ca="1">IF($AG$1=1,($AG108-($AG108*COUNTIF($F108:T108,T108)/$X$1))*COUNTIF($AB$4:$AB$35,T108),COUNTIF($AB$4:$AB$35,T108)*$AG108)</f>
        <v>12.5</v>
      </c>
      <c r="AY108" s="11"/>
      <c r="AZ108" s="32">
        <f t="shared" ca="1" si="70"/>
        <v>37.5</v>
      </c>
      <c r="BA108" s="5"/>
      <c r="BB108" s="9" t="s">
        <v>247</v>
      </c>
      <c r="BC108"/>
      <c r="BD108"/>
      <c r="BE108"/>
      <c r="BF108"/>
      <c r="BG108"/>
      <c r="BH108"/>
      <c r="BI108"/>
      <c r="BJ108"/>
      <c r="BK108"/>
      <c r="BL108"/>
      <c r="BM108"/>
      <c r="BN108"/>
      <c r="BO108"/>
      <c r="BP108"/>
      <c r="BQ108"/>
      <c r="BR108"/>
      <c r="BS108"/>
      <c r="BU108" s="9" t="str">
        <f t="shared" si="66"/>
        <v>Master!N32</v>
      </c>
      <c r="BW108" s="9" t="s">
        <v>231</v>
      </c>
      <c r="BX108" s="9" t="s">
        <v>233</v>
      </c>
      <c r="BZ108" s="9" t="str">
        <f t="shared" si="67"/>
        <v>Master!K16</v>
      </c>
      <c r="CA108" s="9" t="str">
        <f t="shared" si="68"/>
        <v>Master!K48</v>
      </c>
      <c r="CB108" s="9" t="str">
        <f t="shared" si="69"/>
        <v>Master!N32</v>
      </c>
    </row>
    <row r="109" spans="2:80" ht="14.4">
      <c r="B109" s="1">
        <v>9</v>
      </c>
      <c r="C109" s="32" t="s">
        <v>79</v>
      </c>
      <c r="D109" s="33" t="str">
        <f t="shared" ca="1" si="71"/>
        <v xml:space="preserve"> 2 Memphis </v>
      </c>
      <c r="E109" s="74" t="s">
        <v>15</v>
      </c>
      <c r="F109" s="74" t="s">
        <v>49</v>
      </c>
      <c r="G109" s="74" t="s">
        <v>15</v>
      </c>
      <c r="H109" s="74" t="s">
        <v>68</v>
      </c>
      <c r="I109" s="74" t="s">
        <v>49</v>
      </c>
      <c r="J109" s="74" t="s">
        <v>113</v>
      </c>
      <c r="K109" s="74" t="s">
        <v>148</v>
      </c>
      <c r="L109" s="74" t="s">
        <v>49</v>
      </c>
      <c r="M109" s="74" t="s">
        <v>49</v>
      </c>
      <c r="N109" s="74" t="s">
        <v>15</v>
      </c>
      <c r="O109" s="74" t="s">
        <v>15</v>
      </c>
      <c r="P109" s="74" t="s">
        <v>49</v>
      </c>
      <c r="Q109" s="74" t="s">
        <v>113</v>
      </c>
      <c r="R109" s="74" t="s">
        <v>49</v>
      </c>
      <c r="S109" s="74" t="s">
        <v>15</v>
      </c>
      <c r="T109" s="74" t="s">
        <v>15</v>
      </c>
      <c r="U109" s="74"/>
      <c r="V109" s="36" t="str">
        <f t="shared" ca="1" si="71"/>
        <v xml:space="preserve"> 1 Connecticut </v>
      </c>
      <c r="X109" s="37">
        <f t="shared" ca="1" si="72"/>
        <v>25</v>
      </c>
      <c r="Y109" s="36">
        <f t="shared" ca="1" si="72"/>
        <v>35</v>
      </c>
      <c r="Z109" s="11" t="str">
        <f t="shared" ca="1" si="63"/>
        <v xml:space="preserve"> 1 Connecticut </v>
      </c>
      <c r="AA109" s="38" t="str">
        <f t="shared" ca="1" si="63"/>
        <v xml:space="preserve"> 3 Missouri </v>
      </c>
      <c r="AB109" s="45" t="str">
        <f t="shared" ca="1" si="63"/>
        <v xml:space="preserve"> 1 Connecticut </v>
      </c>
      <c r="AC109" s="11" t="str">
        <f t="shared" ca="1" si="64"/>
        <v xml:space="preserve"> 3 Missouri </v>
      </c>
      <c r="AD109" s="38">
        <f t="shared" ca="1" si="65"/>
        <v>1</v>
      </c>
      <c r="AE109" s="36">
        <f t="shared" ca="1" si="65"/>
        <v>11</v>
      </c>
      <c r="AF109" s="11">
        <v>2.5</v>
      </c>
      <c r="AG109" s="1">
        <v>37.5</v>
      </c>
      <c r="AH109" s="40"/>
      <c r="AI109" s="11">
        <f ca="1">IF($AG$1=1,($AG109-($AG109*COUNTIF(E109:$F109,E109)/$X$1))*COUNTIF($AB$4:$AB$35,E109),COUNTIF($AB$4:$AB$35,E109)*$AG109)</f>
        <v>35</v>
      </c>
      <c r="AJ109" s="11">
        <f ca="1">IF($AG$1=1,($AG109-($AG109*COUNTIF($F109:F109,F109)/$X$1))*COUNTIF($AB$4:$AB$35,F109),COUNTIF($AB$4:$AB$35,F109)*$AG109)</f>
        <v>35</v>
      </c>
      <c r="AK109" s="11">
        <f ca="1">IF($AG$1=1,($AG109-($AG109*COUNTIF($F109:G109,G109)/$X$1))*COUNTIF($AB$4:$AB$35,G109),COUNTIF($AB$4:$AB$35,G109)*$AG109)</f>
        <v>35</v>
      </c>
      <c r="AL109" s="11">
        <f ca="1">IF($AG$1=1,($AG109-($AG109*COUNTIF($F109:H109,H109)/$X$1))*COUNTIF($AB$4:$AB$35,H109),COUNTIF($AB$4:$AB$35,H109)*$AG109)</f>
        <v>35</v>
      </c>
      <c r="AM109" s="11">
        <f ca="1">IF($AG$1=1,($AG109-($AG109*COUNTIF($F109:I109,I109)/$X$1))*COUNTIF($AB$4:$AB$35,I109),COUNTIF($AB$4:$AB$35,I109)*$AG109)</f>
        <v>32.5</v>
      </c>
      <c r="AN109" s="11">
        <f ca="1">IF($AG$1=1,($AG109-($AG109*COUNTIF($F109:J109,J109)/$X$1))*COUNTIF($AB$4:$AB$35,J109),COUNTIF($AB$4:$AB$35,J109)*$AG109)</f>
        <v>35</v>
      </c>
      <c r="AO109" s="11">
        <f ca="1">IF($AG$1=1,($AG109-($AG109*COUNTIF($F109:K109,K109)/$X$1))*COUNTIF($AB$4:$AB$35,K109),COUNTIF($AB$4:$AB$35,K109)*$AG109)</f>
        <v>0</v>
      </c>
      <c r="AP109" s="11">
        <f ca="1">IF($AG$1=1,($AG109-($AG109*COUNTIF($F109:L109,L109)/$X$1))*COUNTIF($AB$4:$AB$35,L109),COUNTIF($AB$4:$AB$35,L109)*$AG109)</f>
        <v>30</v>
      </c>
      <c r="AQ109" s="11">
        <f ca="1">IF($AG$1=1,($AG109-($AG109*COUNTIF($F109:M109,M109)/$X$1))*COUNTIF($AB$4:$AB$35,M109),COUNTIF($AB$4:$AB$35,M109)*$AG109)</f>
        <v>27.5</v>
      </c>
      <c r="AR109" s="11">
        <f ca="1">IF($AG$1=1,($AG109-($AG109*COUNTIF($F109:N109,N109)/$X$1))*COUNTIF($AB$4:$AB$35,N109),COUNTIF($AB$4:$AB$35,N109)*$AG109)</f>
        <v>32.5</v>
      </c>
      <c r="AS109" s="11">
        <f ca="1">IF($AG$1=1,($AG109-($AG109*COUNTIF($F109:O109,O109)/$X$1))*COUNTIF($AB$4:$AB$35,O109),COUNTIF($AB$4:$AB$35,O109)*$AG109)</f>
        <v>30</v>
      </c>
      <c r="AT109" s="11">
        <f ca="1">IF($AG$1=1,($AG109-($AG109*COUNTIF($F109:P109,P109)/$X$1))*COUNTIF($AB$4:$AB$35,P109),COUNTIF($AB$4:$AB$35,P109)*$AG109)</f>
        <v>25</v>
      </c>
      <c r="AU109" s="11">
        <f ca="1">IF($AG$1=1,($AG109-($AG109*COUNTIF($F109:Q109,Q109)/$X$1))*COUNTIF($AB$4:$AB$35,Q109),COUNTIF($AB$4:$AB$35,Q109)*$AG109)</f>
        <v>32.5</v>
      </c>
      <c r="AV109" s="11">
        <f ca="1">IF($AG$1=1,($AG109-($AG109*COUNTIF($F109:R109,R109)/$X$1))*COUNTIF($AB$4:$AB$35,R109),COUNTIF($AB$4:$AB$35,R109)*$AG109)</f>
        <v>22.5</v>
      </c>
      <c r="AW109" s="11">
        <f ca="1">IF($AG$1=1,($AG109-($AG109*COUNTIF($F109:S109,S109)/$X$1))*COUNTIF($AB$4:$AB$35,S109),COUNTIF($AB$4:$AB$35,S109)*$AG109)</f>
        <v>27.5</v>
      </c>
      <c r="AX109" s="11">
        <f ca="1">IF($AG$1=1,($AG109-($AG109*COUNTIF($F109:T109,T109)/$X$1))*COUNTIF($AB$4:$AB$35,T109),COUNTIF($AB$4:$AB$35,T109)*$AG109)</f>
        <v>25</v>
      </c>
      <c r="AY109" s="11"/>
      <c r="AZ109" s="32">
        <f t="shared" ca="1" si="70"/>
        <v>35</v>
      </c>
      <c r="BA109" s="5"/>
      <c r="BB109" s="9" t="s">
        <v>249</v>
      </c>
      <c r="BC109"/>
      <c r="BD109"/>
      <c r="BE109"/>
      <c r="BF109"/>
      <c r="BG109"/>
      <c r="BH109"/>
      <c r="BI109"/>
      <c r="BJ109"/>
      <c r="BK109"/>
      <c r="BL109"/>
      <c r="BM109"/>
      <c r="BN109"/>
      <c r="BO109"/>
      <c r="BP109"/>
      <c r="BQ109"/>
      <c r="BR109"/>
      <c r="BS109"/>
      <c r="BU109" s="9" t="str">
        <f t="shared" si="66"/>
        <v>Master!N98</v>
      </c>
      <c r="BW109" s="9" t="s">
        <v>235</v>
      </c>
      <c r="BX109" s="9" t="s">
        <v>237</v>
      </c>
      <c r="BZ109" s="9" t="str">
        <f t="shared" si="67"/>
        <v>Master!K82</v>
      </c>
      <c r="CA109" s="9" t="str">
        <f t="shared" si="68"/>
        <v>Master!K114</v>
      </c>
      <c r="CB109" s="9" t="str">
        <f t="shared" si="69"/>
        <v>Master!N98</v>
      </c>
    </row>
    <row r="110" spans="2:80" ht="14.4">
      <c r="B110" s="1">
        <v>9</v>
      </c>
      <c r="C110" s="32" t="s">
        <v>119</v>
      </c>
      <c r="D110" s="33" t="str">
        <f t="shared" ca="1" si="71"/>
        <v xml:space="preserve"> 1 Pittsburgh </v>
      </c>
      <c r="E110" s="74" t="s">
        <v>38</v>
      </c>
      <c r="F110" s="74" t="s">
        <v>38</v>
      </c>
      <c r="G110" s="74" t="s">
        <v>38</v>
      </c>
      <c r="H110" s="74" t="s">
        <v>44</v>
      </c>
      <c r="I110" s="74" t="s">
        <v>38</v>
      </c>
      <c r="J110" s="74" t="s">
        <v>38</v>
      </c>
      <c r="K110" s="74" t="s">
        <v>230</v>
      </c>
      <c r="L110" s="74" t="s">
        <v>38</v>
      </c>
      <c r="M110" s="74" t="s">
        <v>38</v>
      </c>
      <c r="N110" s="74" t="s">
        <v>38</v>
      </c>
      <c r="O110" s="74" t="s">
        <v>38</v>
      </c>
      <c r="P110" s="74" t="s">
        <v>38</v>
      </c>
      <c r="Q110" s="74" t="s">
        <v>38</v>
      </c>
      <c r="R110" s="74" t="s">
        <v>44</v>
      </c>
      <c r="S110" s="74" t="s">
        <v>44</v>
      </c>
      <c r="T110" s="74" t="s">
        <v>38</v>
      </c>
      <c r="U110" s="74"/>
      <c r="V110" s="36" t="str">
        <f t="shared" ca="1" si="71"/>
        <v xml:space="preserve"> 3 Villanova </v>
      </c>
      <c r="X110" s="37">
        <f t="shared" ca="1" si="72"/>
        <v>10</v>
      </c>
      <c r="Y110" s="36">
        <f t="shared" ca="1" si="72"/>
        <v>37.5</v>
      </c>
      <c r="Z110" s="11" t="str">
        <f t="shared" ca="1" si="63"/>
        <v xml:space="preserve"> 1 Pittsburgh </v>
      </c>
      <c r="AA110" s="38" t="str">
        <f t="shared" ca="1" si="63"/>
        <v xml:space="preserve"> 3 Villanova </v>
      </c>
      <c r="AB110" s="45" t="str">
        <f t="shared" ca="1" si="63"/>
        <v xml:space="preserve"> 3 Villanova </v>
      </c>
      <c r="AC110" s="11" t="str">
        <f t="shared" ca="1" si="64"/>
        <v xml:space="preserve"> 1 Pittsburgh </v>
      </c>
      <c r="AD110" s="38">
        <f t="shared" ca="1" si="65"/>
        <v>1</v>
      </c>
      <c r="AE110" s="36">
        <f t="shared" ca="1" si="65"/>
        <v>11</v>
      </c>
      <c r="AF110" s="11">
        <v>2.5</v>
      </c>
      <c r="AG110" s="1">
        <v>37.5</v>
      </c>
      <c r="AH110" s="40"/>
      <c r="AI110" s="11">
        <f ca="1">IF($AG$1=1,($AG110-($AG110*COUNTIF(E110:$F110,E110)/$X$1))*COUNTIF($AB$4:$AB$35,E110),COUNTIF($AB$4:$AB$35,E110)*$AG110)</f>
        <v>32.5</v>
      </c>
      <c r="AJ110" s="11">
        <f ca="1">IF($AG$1=1,($AG110-($AG110*COUNTIF($F110:F110,F110)/$X$1))*COUNTIF($AB$4:$AB$35,F110),COUNTIF($AB$4:$AB$35,F110)*$AG110)</f>
        <v>35</v>
      </c>
      <c r="AK110" s="11">
        <f ca="1">IF($AG$1=1,($AG110-($AG110*COUNTIF($F110:G110,G110)/$X$1))*COUNTIF($AB$4:$AB$35,G110),COUNTIF($AB$4:$AB$35,G110)*$AG110)</f>
        <v>32.5</v>
      </c>
      <c r="AL110" s="11">
        <f ca="1">IF($AG$1=1,($AG110-($AG110*COUNTIF($F110:H110,H110)/$X$1))*COUNTIF($AB$4:$AB$35,H110),COUNTIF($AB$4:$AB$35,H110)*$AG110)</f>
        <v>35</v>
      </c>
      <c r="AM110" s="11">
        <f ca="1">IF($AG$1=1,($AG110-($AG110*COUNTIF($F110:I110,I110)/$X$1))*COUNTIF($AB$4:$AB$35,I110),COUNTIF($AB$4:$AB$35,I110)*$AG110)</f>
        <v>30</v>
      </c>
      <c r="AN110" s="11">
        <f ca="1">IF($AG$1=1,($AG110-($AG110*COUNTIF($F110:J110,J110)/$X$1))*COUNTIF($AB$4:$AB$35,J110),COUNTIF($AB$4:$AB$35,J110)*$AG110)</f>
        <v>27.5</v>
      </c>
      <c r="AO110" s="11">
        <f ca="1">IF($AG$1=1,($AG110-($AG110*COUNTIF($F110:K110,K110)/$X$1))*COUNTIF($AB$4:$AB$35,K110),COUNTIF($AB$4:$AB$35,K110)*$AG110)</f>
        <v>0</v>
      </c>
      <c r="AP110" s="11">
        <f ca="1">IF($AG$1=1,($AG110-($AG110*COUNTIF($F110:L110,L110)/$X$1))*COUNTIF($AB$4:$AB$35,L110),COUNTIF($AB$4:$AB$35,L110)*$AG110)</f>
        <v>25</v>
      </c>
      <c r="AQ110" s="11">
        <f ca="1">IF($AG$1=1,($AG110-($AG110*COUNTIF($F110:M110,M110)/$X$1))*COUNTIF($AB$4:$AB$35,M110),COUNTIF($AB$4:$AB$35,M110)*$AG110)</f>
        <v>22.5</v>
      </c>
      <c r="AR110" s="11">
        <f ca="1">IF($AG$1=1,($AG110-($AG110*COUNTIF($F110:N110,N110)/$X$1))*COUNTIF($AB$4:$AB$35,N110),COUNTIF($AB$4:$AB$35,N110)*$AG110)</f>
        <v>20</v>
      </c>
      <c r="AS110" s="11">
        <f ca="1">IF($AG$1=1,($AG110-($AG110*COUNTIF($F110:O110,O110)/$X$1))*COUNTIF($AB$4:$AB$35,O110),COUNTIF($AB$4:$AB$35,O110)*$AG110)</f>
        <v>17.5</v>
      </c>
      <c r="AT110" s="11">
        <f ca="1">IF($AG$1=1,($AG110-($AG110*COUNTIF($F110:P110,P110)/$X$1))*COUNTIF($AB$4:$AB$35,P110),COUNTIF($AB$4:$AB$35,P110)*$AG110)</f>
        <v>15</v>
      </c>
      <c r="AU110" s="11">
        <f ca="1">IF($AG$1=1,($AG110-($AG110*COUNTIF($F110:Q110,Q110)/$X$1))*COUNTIF($AB$4:$AB$35,Q110),COUNTIF($AB$4:$AB$35,Q110)*$AG110)</f>
        <v>12.5</v>
      </c>
      <c r="AV110" s="11">
        <f ca="1">IF($AG$1=1,($AG110-($AG110*COUNTIF($F110:R110,R110)/$X$1))*COUNTIF($AB$4:$AB$35,R110),COUNTIF($AB$4:$AB$35,R110)*$AG110)</f>
        <v>32.5</v>
      </c>
      <c r="AW110" s="11">
        <f ca="1">IF($AG$1=1,($AG110-($AG110*COUNTIF($F110:S110,S110)/$X$1))*COUNTIF($AB$4:$AB$35,S110),COUNTIF($AB$4:$AB$35,S110)*$AG110)</f>
        <v>30</v>
      </c>
      <c r="AX110" s="11">
        <f ca="1">IF($AG$1=1,($AG110-($AG110*COUNTIF($F110:T110,T110)/$X$1))*COUNTIF($AB$4:$AB$35,T110),COUNTIF($AB$4:$AB$35,T110)*$AG110)</f>
        <v>10</v>
      </c>
      <c r="AY110" s="11"/>
      <c r="AZ110" s="32">
        <f t="shared" ca="1" si="70"/>
        <v>37.5</v>
      </c>
      <c r="BA110" s="5"/>
      <c r="BB110" s="9" t="s">
        <v>251</v>
      </c>
      <c r="BC110"/>
      <c r="BD110"/>
      <c r="BE110"/>
      <c r="BF110"/>
      <c r="BG110"/>
      <c r="BH110"/>
      <c r="BI110"/>
      <c r="BJ110"/>
      <c r="BK110"/>
      <c r="BL110"/>
      <c r="BM110"/>
      <c r="BN110"/>
      <c r="BO110"/>
      <c r="BP110"/>
      <c r="BQ110"/>
      <c r="BR110"/>
      <c r="BS110"/>
      <c r="BU110" s="9" t="str">
        <f t="shared" si="66"/>
        <v>Master!T32</v>
      </c>
      <c r="BW110" s="9" t="s">
        <v>239</v>
      </c>
      <c r="BX110" s="9" t="s">
        <v>241</v>
      </c>
      <c r="BZ110" s="9" t="str">
        <f t="shared" si="67"/>
        <v>Master!W16</v>
      </c>
      <c r="CA110" s="9" t="str">
        <f t="shared" si="68"/>
        <v>Master!W48</v>
      </c>
      <c r="CB110" s="9" t="str">
        <f t="shared" si="69"/>
        <v>Master!T32</v>
      </c>
    </row>
    <row r="111" spans="2:80" ht="15" thickBot="1">
      <c r="B111" s="1">
        <v>9</v>
      </c>
      <c r="C111" s="44" t="s">
        <v>159</v>
      </c>
      <c r="D111" s="33" t="str">
        <f t="shared" ca="1" si="71"/>
        <v xml:space="preserve"> 2 Oklahoma </v>
      </c>
      <c r="E111" s="74" t="s">
        <v>22</v>
      </c>
      <c r="F111" s="74" t="s">
        <v>58</v>
      </c>
      <c r="G111" s="74" t="s">
        <v>22</v>
      </c>
      <c r="H111" s="74" t="s">
        <v>22</v>
      </c>
      <c r="I111" s="74" t="s">
        <v>22</v>
      </c>
      <c r="J111" s="74" t="s">
        <v>22</v>
      </c>
      <c r="K111" s="74" t="s">
        <v>123</v>
      </c>
      <c r="L111" s="74" t="s">
        <v>22</v>
      </c>
      <c r="M111" s="74" t="s">
        <v>22</v>
      </c>
      <c r="N111" s="74" t="s">
        <v>22</v>
      </c>
      <c r="O111" s="74" t="s">
        <v>22</v>
      </c>
      <c r="P111" s="74" t="s">
        <v>22</v>
      </c>
      <c r="Q111" s="74" t="s">
        <v>22</v>
      </c>
      <c r="R111" s="74" t="s">
        <v>22</v>
      </c>
      <c r="S111" s="74" t="s">
        <v>83</v>
      </c>
      <c r="T111" s="74" t="s">
        <v>22</v>
      </c>
      <c r="U111" s="74"/>
      <c r="V111" s="36" t="str">
        <f t="shared" ca="1" si="71"/>
        <v xml:space="preserve"> 1 North Carolina </v>
      </c>
      <c r="X111" s="37">
        <f t="shared" ca="1" si="72"/>
        <v>7.5</v>
      </c>
      <c r="Y111" s="36">
        <f t="shared" ca="1" si="72"/>
        <v>35</v>
      </c>
      <c r="Z111" s="11" t="str">
        <f t="shared" ca="1" si="63"/>
        <v xml:space="preserve"> 1 North Carolina </v>
      </c>
      <c r="AA111" s="38" t="str">
        <f t="shared" ca="1" si="63"/>
        <v xml:space="preserve"> 2 Oklahoma </v>
      </c>
      <c r="AB111" s="45" t="str">
        <f t="shared" ca="1" si="63"/>
        <v xml:space="preserve"> 1 North Carolina </v>
      </c>
      <c r="AC111" s="11" t="str">
        <f t="shared" ca="1" si="64"/>
        <v xml:space="preserve"> 2 Oklahoma </v>
      </c>
      <c r="AD111" s="38">
        <f t="shared" ca="1" si="65"/>
        <v>1</v>
      </c>
      <c r="AE111" s="36">
        <f t="shared" ca="1" si="65"/>
        <v>10</v>
      </c>
      <c r="AF111" s="11">
        <v>2.5</v>
      </c>
      <c r="AG111" s="1">
        <v>37.5</v>
      </c>
      <c r="AH111" s="40"/>
      <c r="AI111" s="11">
        <f ca="1">IF($AG$1=1,($AG111-($AG111*COUNTIF(E111:$F111,E111)/$X$1))*COUNTIF($AB$4:$AB$35,E111),COUNTIF($AB$4:$AB$35,E111)*$AG111)</f>
        <v>35</v>
      </c>
      <c r="AJ111" s="11">
        <f ca="1">IF($AG$1=1,($AG111-($AG111*COUNTIF($F111:F111,F111)/$X$1))*COUNTIF($AB$4:$AB$35,F111),COUNTIF($AB$4:$AB$35,F111)*$AG111)</f>
        <v>35</v>
      </c>
      <c r="AK111" s="11">
        <f ca="1">IF($AG$1=1,($AG111-($AG111*COUNTIF($F111:G111,G111)/$X$1))*COUNTIF($AB$4:$AB$35,G111),COUNTIF($AB$4:$AB$35,G111)*$AG111)</f>
        <v>35</v>
      </c>
      <c r="AL111" s="11">
        <f ca="1">IF($AG$1=1,($AG111-($AG111*COUNTIF($F111:H111,H111)/$X$1))*COUNTIF($AB$4:$AB$35,H111),COUNTIF($AB$4:$AB$35,H111)*$AG111)</f>
        <v>32.5</v>
      </c>
      <c r="AM111" s="11">
        <f ca="1">IF($AG$1=1,($AG111-($AG111*COUNTIF($F111:I111,I111)/$X$1))*COUNTIF($AB$4:$AB$35,I111),COUNTIF($AB$4:$AB$35,I111)*$AG111)</f>
        <v>30</v>
      </c>
      <c r="AN111" s="11">
        <f ca="1">IF($AG$1=1,($AG111-($AG111*COUNTIF($F111:J111,J111)/$X$1))*COUNTIF($AB$4:$AB$35,J111),COUNTIF($AB$4:$AB$35,J111)*$AG111)</f>
        <v>27.5</v>
      </c>
      <c r="AO111" s="11">
        <f ca="1">IF($AG$1=1,($AG111-($AG111*COUNTIF($F111:K111,K111)/$X$1))*COUNTIF($AB$4:$AB$35,K111),COUNTIF($AB$4:$AB$35,K111)*$AG111)</f>
        <v>35</v>
      </c>
      <c r="AP111" s="11">
        <f ca="1">IF($AG$1=1,($AG111-($AG111*COUNTIF($F111:L111,L111)/$X$1))*COUNTIF($AB$4:$AB$35,L111),COUNTIF($AB$4:$AB$35,L111)*$AG111)</f>
        <v>25</v>
      </c>
      <c r="AQ111" s="11">
        <f ca="1">IF($AG$1=1,($AG111-($AG111*COUNTIF($F111:M111,M111)/$X$1))*COUNTIF($AB$4:$AB$35,M111),COUNTIF($AB$4:$AB$35,M111)*$AG111)</f>
        <v>22.5</v>
      </c>
      <c r="AR111" s="11">
        <f ca="1">IF($AG$1=1,($AG111-($AG111*COUNTIF($F111:N111,N111)/$X$1))*COUNTIF($AB$4:$AB$35,N111),COUNTIF($AB$4:$AB$35,N111)*$AG111)</f>
        <v>20</v>
      </c>
      <c r="AS111" s="11">
        <f ca="1">IF($AG$1=1,($AG111-($AG111*COUNTIF($F111:O111,O111)/$X$1))*COUNTIF($AB$4:$AB$35,O111),COUNTIF($AB$4:$AB$35,O111)*$AG111)</f>
        <v>17.5</v>
      </c>
      <c r="AT111" s="11">
        <f ca="1">IF($AG$1=1,($AG111-($AG111*COUNTIF($F111:P111,P111)/$X$1))*COUNTIF($AB$4:$AB$35,P111),COUNTIF($AB$4:$AB$35,P111)*$AG111)</f>
        <v>15</v>
      </c>
      <c r="AU111" s="11">
        <f ca="1">IF($AG$1=1,($AG111-($AG111*COUNTIF($F111:Q111,Q111)/$X$1))*COUNTIF($AB$4:$AB$35,Q111),COUNTIF($AB$4:$AB$35,Q111)*$AG111)</f>
        <v>12.5</v>
      </c>
      <c r="AV111" s="11">
        <f ca="1">IF($AG$1=1,($AG111-($AG111*COUNTIF($F111:R111,R111)/$X$1))*COUNTIF($AB$4:$AB$35,R111),COUNTIF($AB$4:$AB$35,R111)*$AG111)</f>
        <v>10</v>
      </c>
      <c r="AW111" s="11">
        <f ca="1">IF($AG$1=1,($AG111-($AG111*COUNTIF($F111:S111,S111)/$X$1))*COUNTIF($AB$4:$AB$35,S111),COUNTIF($AB$4:$AB$35,S111)*$AG111)</f>
        <v>35</v>
      </c>
      <c r="AX111" s="11">
        <f ca="1">IF($AG$1=1,($AG111-($AG111*COUNTIF($F111:T111,T111)/$X$1))*COUNTIF($AB$4:$AB$35,T111),COUNTIF($AB$4:$AB$35,T111)*$AG111)</f>
        <v>7.5</v>
      </c>
      <c r="AY111" s="11"/>
      <c r="AZ111" s="32">
        <f t="shared" ca="1" si="70"/>
        <v>35</v>
      </c>
      <c r="BA111" s="5"/>
      <c r="BB111" s="9" t="s">
        <v>253</v>
      </c>
      <c r="BC111"/>
      <c r="BD111"/>
      <c r="BE111"/>
      <c r="BF111"/>
      <c r="BG111"/>
      <c r="BH111"/>
      <c r="BI111"/>
      <c r="BJ111"/>
      <c r="BK111"/>
      <c r="BL111"/>
      <c r="BM111"/>
      <c r="BN111"/>
      <c r="BO111"/>
      <c r="BP111"/>
      <c r="BQ111"/>
      <c r="BR111"/>
      <c r="BS111"/>
      <c r="BU111" s="9" t="str">
        <f t="shared" si="66"/>
        <v>Master!T98</v>
      </c>
      <c r="BW111" s="9" t="s">
        <v>243</v>
      </c>
      <c r="BX111" s="9" t="s">
        <v>245</v>
      </c>
      <c r="BZ111" s="9" t="str">
        <f t="shared" si="67"/>
        <v>Master!W82</v>
      </c>
      <c r="CA111" s="9" t="str">
        <f t="shared" si="68"/>
        <v>Master!W114</v>
      </c>
      <c r="CB111" s="9" t="str">
        <f t="shared" si="69"/>
        <v>Master!T98</v>
      </c>
    </row>
    <row r="112" spans="2:80" ht="14.4">
      <c r="B112" s="1">
        <v>9</v>
      </c>
      <c r="C112" s="7" t="s">
        <v>255</v>
      </c>
      <c r="D112" s="33" t="str">
        <f t="shared" ca="1" si="71"/>
        <v xml:space="preserve"> 1 Louisville </v>
      </c>
      <c r="E112" s="74" t="s">
        <v>19</v>
      </c>
      <c r="F112" s="74" t="s">
        <v>19</v>
      </c>
      <c r="G112" s="74" t="s">
        <v>15</v>
      </c>
      <c r="H112" s="74" t="s">
        <v>54</v>
      </c>
      <c r="I112" s="74" t="s">
        <v>19</v>
      </c>
      <c r="J112" s="74" t="s">
        <v>63</v>
      </c>
      <c r="K112" s="74" t="s">
        <v>148</v>
      </c>
      <c r="L112" s="74" t="s">
        <v>19</v>
      </c>
      <c r="M112" s="74" t="s">
        <v>19</v>
      </c>
      <c r="N112" s="74" t="s">
        <v>19</v>
      </c>
      <c r="O112" s="74" t="s">
        <v>15</v>
      </c>
      <c r="P112" s="74" t="s">
        <v>19</v>
      </c>
      <c r="Q112" s="74" t="s">
        <v>19</v>
      </c>
      <c r="R112" s="74" t="s">
        <v>49</v>
      </c>
      <c r="S112" s="74" t="s">
        <v>15</v>
      </c>
      <c r="T112" s="74" t="s">
        <v>19</v>
      </c>
      <c r="U112" s="74"/>
      <c r="V112" s="36" t="str">
        <f t="shared" ca="1" si="71"/>
        <v xml:space="preserve"> 2 Michigan State </v>
      </c>
      <c r="X112" s="37">
        <f t="shared" ca="1" si="72"/>
        <v>42</v>
      </c>
      <c r="Y112" s="36">
        <f t="shared" ca="1" si="72"/>
        <v>36</v>
      </c>
      <c r="Z112" s="11" t="str">
        <f t="shared" ca="1" si="63"/>
        <v xml:space="preserve"> 2 Michigan State </v>
      </c>
      <c r="AA112" s="38" t="str">
        <f t="shared" ca="1" si="63"/>
        <v xml:space="preserve"> 1 Connecticut </v>
      </c>
      <c r="AB112" s="46" t="str">
        <f t="shared" ca="1" si="63"/>
        <v xml:space="preserve"> 2 Michigan State </v>
      </c>
      <c r="AC112" s="11" t="str">
        <f t="shared" ca="1" si="64"/>
        <v xml:space="preserve"> 1 Connecticut </v>
      </c>
      <c r="AD112" s="38">
        <f t="shared" ca="1" si="65"/>
        <v>10</v>
      </c>
      <c r="AE112" s="36">
        <f t="shared" ca="1" si="65"/>
        <v>1</v>
      </c>
      <c r="AF112" s="11">
        <v>3</v>
      </c>
      <c r="AG112" s="1">
        <v>45</v>
      </c>
      <c r="AH112" s="40"/>
      <c r="AI112" s="11">
        <f ca="1">IF($AG$1=1,($AG112-($AG112*COUNTIF(E112:$F112,E112)/$X$1))*COUNTIF($AB$4:$AB$35,E112),COUNTIF($AB$4:$AB$35,E112)*$AG112)</f>
        <v>39</v>
      </c>
      <c r="AJ112" s="11">
        <f ca="1">IF($AG$1=1,($AG112-($AG112*COUNTIF($F112:F112,F112)/$X$1))*COUNTIF($AB$4:$AB$35,F112),COUNTIF($AB$4:$AB$35,F112)*$AG112)</f>
        <v>42</v>
      </c>
      <c r="AK112" s="11">
        <f ca="1">IF($AG$1=1,($AG112-($AG112*COUNTIF($F112:G112,G112)/$X$1))*COUNTIF($AB$4:$AB$35,G112),COUNTIF($AB$4:$AB$35,G112)*$AG112)</f>
        <v>42</v>
      </c>
      <c r="AL112" s="11">
        <f ca="1">IF($AG$1=1,($AG112-($AG112*COUNTIF($F112:H112,H112)/$X$1))*COUNTIF($AB$4:$AB$35,H112),COUNTIF($AB$4:$AB$35,H112)*$AG112)</f>
        <v>42</v>
      </c>
      <c r="AM112" s="11">
        <f ca="1">IF($AG$1=1,($AG112-($AG112*COUNTIF($F112:I112,I112)/$X$1))*COUNTIF($AB$4:$AB$35,I112),COUNTIF($AB$4:$AB$35,I112)*$AG112)</f>
        <v>39</v>
      </c>
      <c r="AN112" s="11">
        <f ca="1">IF($AG$1=1,($AG112-($AG112*COUNTIF($F112:J112,J112)/$X$1))*COUNTIF($AB$4:$AB$35,J112),COUNTIF($AB$4:$AB$35,J112)*$AG112)</f>
        <v>42</v>
      </c>
      <c r="AO112" s="11">
        <f ca="1">IF($AG$1=1,($AG112-($AG112*COUNTIF($F112:K112,K112)/$X$1))*COUNTIF($AB$4:$AB$35,K112),COUNTIF($AB$4:$AB$35,K112)*$AG112)</f>
        <v>0</v>
      </c>
      <c r="AP112" s="11">
        <f ca="1">IF($AG$1=1,($AG112-($AG112*COUNTIF($F112:L112,L112)/$X$1))*COUNTIF($AB$4:$AB$35,L112),COUNTIF($AB$4:$AB$35,L112)*$AG112)</f>
        <v>36</v>
      </c>
      <c r="AQ112" s="11">
        <f ca="1">IF($AG$1=1,($AG112-($AG112*COUNTIF($F112:M112,M112)/$X$1))*COUNTIF($AB$4:$AB$35,M112),COUNTIF($AB$4:$AB$35,M112)*$AG112)</f>
        <v>33</v>
      </c>
      <c r="AR112" s="11">
        <f ca="1">IF($AG$1=1,($AG112-($AG112*COUNTIF($F112:N112,N112)/$X$1))*COUNTIF($AB$4:$AB$35,N112),COUNTIF($AB$4:$AB$35,N112)*$AG112)</f>
        <v>30</v>
      </c>
      <c r="AS112" s="11">
        <f ca="1">IF($AG$1=1,($AG112-($AG112*COUNTIF($F112:O112,O112)/$X$1))*COUNTIF($AB$4:$AB$35,O112),COUNTIF($AB$4:$AB$35,O112)*$AG112)</f>
        <v>39</v>
      </c>
      <c r="AT112" s="11">
        <f ca="1">IF($AG$1=1,($AG112-($AG112*COUNTIF($F112:P112,P112)/$X$1))*COUNTIF($AB$4:$AB$35,P112),COUNTIF($AB$4:$AB$35,P112)*$AG112)</f>
        <v>27</v>
      </c>
      <c r="AU112" s="11">
        <f ca="1">IF($AG$1=1,($AG112-($AG112*COUNTIF($F112:Q112,Q112)/$X$1))*COUNTIF($AB$4:$AB$35,Q112),COUNTIF($AB$4:$AB$35,Q112)*$AG112)</f>
        <v>24</v>
      </c>
      <c r="AV112" s="11">
        <f ca="1">IF($AG$1=1,($AG112-($AG112*COUNTIF($F112:R112,R112)/$X$1))*COUNTIF($AB$4:$AB$35,R112),COUNTIF($AB$4:$AB$35,R112)*$AG112)</f>
        <v>42</v>
      </c>
      <c r="AW112" s="11">
        <f ca="1">IF($AG$1=1,($AG112-($AG112*COUNTIF($F112:S112,S112)/$X$1))*COUNTIF($AB$4:$AB$35,S112),COUNTIF($AB$4:$AB$35,S112)*$AG112)</f>
        <v>36</v>
      </c>
      <c r="AX112" s="11">
        <f ca="1">IF($AG$1=1,($AG112-($AG112*COUNTIF($F112:T112,T112)/$X$1))*COUNTIF($AB$4:$AB$35,T112),COUNTIF($AB$4:$AB$35,T112)*$AG112)</f>
        <v>21</v>
      </c>
      <c r="AY112" s="11"/>
      <c r="AZ112" s="32">
        <f t="shared" ca="1" si="70"/>
        <v>45</v>
      </c>
      <c r="BA112" s="5"/>
      <c r="BB112" s="9" t="s">
        <v>256</v>
      </c>
      <c r="BC112"/>
      <c r="BD112"/>
      <c r="BE112"/>
      <c r="BF112"/>
      <c r="BG112"/>
      <c r="BH112"/>
      <c r="BI112"/>
      <c r="BJ112"/>
      <c r="BK112"/>
      <c r="BL112"/>
      <c r="BM112"/>
      <c r="BN112"/>
      <c r="BO112"/>
      <c r="BP112"/>
      <c r="BQ112"/>
      <c r="BR112"/>
      <c r="BS112"/>
      <c r="BU112" s="9" t="str">
        <f t="shared" si="66"/>
        <v>Master!Q48</v>
      </c>
      <c r="BW112" s="9" t="s">
        <v>247</v>
      </c>
      <c r="BX112" s="9" t="s">
        <v>249</v>
      </c>
      <c r="BZ112" s="9" t="str">
        <f t="shared" si="67"/>
        <v>Master!N32</v>
      </c>
      <c r="CA112" s="9" t="str">
        <f t="shared" si="68"/>
        <v>Master!N98</v>
      </c>
      <c r="CB112" s="9" t="str">
        <f t="shared" si="69"/>
        <v>Master!Q48</v>
      </c>
    </row>
    <row r="113" spans="2:80" ht="14.4">
      <c r="C113" s="32" t="s">
        <v>257</v>
      </c>
      <c r="D113" s="33" t="str">
        <f t="shared" ca="1" si="71"/>
        <v xml:space="preserve"> 2 Oklahoma </v>
      </c>
      <c r="E113" s="74" t="s">
        <v>38</v>
      </c>
      <c r="F113" s="74" t="s">
        <v>58</v>
      </c>
      <c r="G113" s="74" t="s">
        <v>38</v>
      </c>
      <c r="H113" s="74" t="s">
        <v>22</v>
      </c>
      <c r="I113" s="74" t="s">
        <v>38</v>
      </c>
      <c r="J113" s="74" t="s">
        <v>22</v>
      </c>
      <c r="K113" s="74" t="s">
        <v>123</v>
      </c>
      <c r="L113" s="74" t="s">
        <v>22</v>
      </c>
      <c r="M113" s="74" t="s">
        <v>38</v>
      </c>
      <c r="N113" s="74" t="s">
        <v>38</v>
      </c>
      <c r="O113" s="74" t="s">
        <v>22</v>
      </c>
      <c r="P113" s="74" t="s">
        <v>22</v>
      </c>
      <c r="Q113" s="74" t="s">
        <v>22</v>
      </c>
      <c r="R113" s="74" t="s">
        <v>22</v>
      </c>
      <c r="S113" s="74" t="s">
        <v>44</v>
      </c>
      <c r="T113" s="74" t="s">
        <v>22</v>
      </c>
      <c r="U113" s="74"/>
      <c r="V113" s="36" t="str">
        <f t="shared" ca="1" si="71"/>
        <v xml:space="preserve"> 1 North Carolina </v>
      </c>
      <c r="X113" s="37">
        <f t="shared" ca="1" si="72"/>
        <v>45</v>
      </c>
      <c r="Y113" s="36">
        <f t="shared" ca="1" si="72"/>
        <v>21</v>
      </c>
      <c r="Z113" s="11" t="str">
        <f t="shared" ca="1" si="63"/>
        <v xml:space="preserve"> 3 Villanova </v>
      </c>
      <c r="AA113" s="38" t="str">
        <f t="shared" ca="1" si="63"/>
        <v xml:space="preserve"> 1 North Carolina </v>
      </c>
      <c r="AB113" s="46" t="str">
        <f t="shared" ca="1" si="63"/>
        <v xml:space="preserve"> 1 North Carolina </v>
      </c>
      <c r="AC113" s="11" t="str">
        <f t="shared" ca="1" si="64"/>
        <v xml:space="preserve"> 3 Villanova </v>
      </c>
      <c r="AD113" s="38">
        <f t="shared" ca="1" si="65"/>
        <v>11</v>
      </c>
      <c r="AE113" s="36">
        <f t="shared" ca="1" si="65"/>
        <v>1</v>
      </c>
      <c r="AF113" s="11">
        <v>3</v>
      </c>
      <c r="AG113" s="1">
        <v>45</v>
      </c>
      <c r="AH113" s="40"/>
      <c r="AI113" s="11">
        <f ca="1">IF($AG$1=1,($AG113-($AG113*COUNTIF(E113:$F113,E113)/$X$1))*COUNTIF($AB$4:$AB$35,E113),COUNTIF($AB$4:$AB$35,E113)*$AG113)</f>
        <v>42</v>
      </c>
      <c r="AJ113" s="11">
        <f ca="1">IF($AG$1=1,($AG113-($AG113*COUNTIF($F113:F113,F113)/$X$1))*COUNTIF($AB$4:$AB$35,F113),COUNTIF($AB$4:$AB$35,F113)*$AG113)</f>
        <v>42</v>
      </c>
      <c r="AK113" s="11">
        <f ca="1">IF($AG$1=1,($AG113-($AG113*COUNTIF($F113:G113,G113)/$X$1))*COUNTIF($AB$4:$AB$35,G113),COUNTIF($AB$4:$AB$35,G113)*$AG113)</f>
        <v>42</v>
      </c>
      <c r="AL113" s="11">
        <f ca="1">IF($AG$1=1,($AG113-($AG113*COUNTIF($F113:H113,H113)/$X$1))*COUNTIF($AB$4:$AB$35,H113),COUNTIF($AB$4:$AB$35,H113)*$AG113)</f>
        <v>42</v>
      </c>
      <c r="AM113" s="11">
        <f ca="1">IF($AG$1=1,($AG113-($AG113*COUNTIF($F113:I113,I113)/$X$1))*COUNTIF($AB$4:$AB$35,I113),COUNTIF($AB$4:$AB$35,I113)*$AG113)</f>
        <v>39</v>
      </c>
      <c r="AN113" s="11">
        <f ca="1">IF($AG$1=1,($AG113-($AG113*COUNTIF($F113:J113,J113)/$X$1))*COUNTIF($AB$4:$AB$35,J113),COUNTIF($AB$4:$AB$35,J113)*$AG113)</f>
        <v>39</v>
      </c>
      <c r="AO113" s="11">
        <f ca="1">IF($AG$1=1,($AG113-($AG113*COUNTIF($F113:K113,K113)/$X$1))*COUNTIF($AB$4:$AB$35,K113),COUNTIF($AB$4:$AB$35,K113)*$AG113)</f>
        <v>42</v>
      </c>
      <c r="AP113" s="11">
        <f ca="1">IF($AG$1=1,($AG113-($AG113*COUNTIF($F113:L113,L113)/$X$1))*COUNTIF($AB$4:$AB$35,L113),COUNTIF($AB$4:$AB$35,L113)*$AG113)</f>
        <v>36</v>
      </c>
      <c r="AQ113" s="11">
        <f ca="1">IF($AG$1=1,($AG113-($AG113*COUNTIF($F113:M113,M113)/$X$1))*COUNTIF($AB$4:$AB$35,M113),COUNTIF($AB$4:$AB$35,M113)*$AG113)</f>
        <v>36</v>
      </c>
      <c r="AR113" s="11">
        <f ca="1">IF($AG$1=1,($AG113-($AG113*COUNTIF($F113:N113,N113)/$X$1))*COUNTIF($AB$4:$AB$35,N113),COUNTIF($AB$4:$AB$35,N113)*$AG113)</f>
        <v>33</v>
      </c>
      <c r="AS113" s="11">
        <f ca="1">IF($AG$1=1,($AG113-($AG113*COUNTIF($F113:O113,O113)/$X$1))*COUNTIF($AB$4:$AB$35,O113),COUNTIF($AB$4:$AB$35,O113)*$AG113)</f>
        <v>33</v>
      </c>
      <c r="AT113" s="11">
        <f ca="1">IF($AG$1=1,($AG113-($AG113*COUNTIF($F113:P113,P113)/$X$1))*COUNTIF($AB$4:$AB$35,P113),COUNTIF($AB$4:$AB$35,P113)*$AG113)</f>
        <v>30</v>
      </c>
      <c r="AU113" s="11">
        <f ca="1">IF($AG$1=1,($AG113-($AG113*COUNTIF($F113:Q113,Q113)/$X$1))*COUNTIF($AB$4:$AB$35,Q113),COUNTIF($AB$4:$AB$35,Q113)*$AG113)</f>
        <v>27</v>
      </c>
      <c r="AV113" s="11">
        <f ca="1">IF($AG$1=1,($AG113-($AG113*COUNTIF($F113:R113,R113)/$X$1))*COUNTIF($AB$4:$AB$35,R113),COUNTIF($AB$4:$AB$35,R113)*$AG113)</f>
        <v>24</v>
      </c>
      <c r="AW113" s="11">
        <f ca="1">IF($AG$1=1,($AG113-($AG113*COUNTIF($F113:S113,S113)/$X$1))*COUNTIF($AB$4:$AB$35,S113),COUNTIF($AB$4:$AB$35,S113)*$AG113)</f>
        <v>42</v>
      </c>
      <c r="AX113" s="11">
        <f ca="1">IF($AG$1=1,($AG113-($AG113*COUNTIF($F113:T113,T113)/$X$1))*COUNTIF($AB$4:$AB$35,T113),COUNTIF($AB$4:$AB$35,T113)*$AG113)</f>
        <v>21</v>
      </c>
      <c r="AY113" s="11"/>
      <c r="AZ113" s="32">
        <f t="shared" ca="1" si="70"/>
        <v>45</v>
      </c>
      <c r="BA113" s="5"/>
      <c r="BB113" s="9" t="s">
        <v>258</v>
      </c>
      <c r="BC113"/>
      <c r="BD113"/>
      <c r="BE113"/>
      <c r="BF113"/>
      <c r="BG113"/>
      <c r="BH113"/>
      <c r="BI113"/>
      <c r="BJ113"/>
      <c r="BK113"/>
      <c r="BL113"/>
      <c r="BM113"/>
      <c r="BN113"/>
      <c r="BO113"/>
      <c r="BP113"/>
      <c r="BQ113"/>
      <c r="BR113"/>
      <c r="BS113"/>
      <c r="BU113" s="9" t="str">
        <f t="shared" si="66"/>
        <v>Master!Q82</v>
      </c>
      <c r="BW113" s="9" t="s">
        <v>251</v>
      </c>
      <c r="BX113" s="9" t="s">
        <v>253</v>
      </c>
      <c r="BZ113" s="9" t="str">
        <f t="shared" si="67"/>
        <v>Master!T32</v>
      </c>
      <c r="CA113" s="9" t="str">
        <f t="shared" si="68"/>
        <v>Master!T98</v>
      </c>
      <c r="CB113" s="9" t="str">
        <f t="shared" si="69"/>
        <v>Master!Q82</v>
      </c>
    </row>
    <row r="114" spans="2:80" ht="15" thickBot="1">
      <c r="C114" s="44" t="s">
        <v>259</v>
      </c>
      <c r="D114" s="47" t="str">
        <f t="shared" ref="D114:V114" ca="1" si="73">D66</f>
        <v xml:space="preserve"> 1 Louisville </v>
      </c>
      <c r="E114" s="75" t="s">
        <v>19</v>
      </c>
      <c r="F114" s="75" t="s">
        <v>19</v>
      </c>
      <c r="G114" s="75" t="s">
        <v>15</v>
      </c>
      <c r="H114" s="75" t="s">
        <v>22</v>
      </c>
      <c r="I114" s="75" t="s">
        <v>19</v>
      </c>
      <c r="J114" s="75" t="s">
        <v>63</v>
      </c>
      <c r="K114" s="75" t="s">
        <v>123</v>
      </c>
      <c r="L114" s="75" t="s">
        <v>19</v>
      </c>
      <c r="M114" s="75" t="s">
        <v>38</v>
      </c>
      <c r="N114" s="75" t="s">
        <v>19</v>
      </c>
      <c r="O114" s="75" t="s">
        <v>22</v>
      </c>
      <c r="P114" s="75" t="s">
        <v>22</v>
      </c>
      <c r="Q114" s="75" t="s">
        <v>22</v>
      </c>
      <c r="R114" s="75" t="s">
        <v>49</v>
      </c>
      <c r="S114" s="75" t="s">
        <v>44</v>
      </c>
      <c r="T114" s="75" t="s">
        <v>22</v>
      </c>
      <c r="U114" s="75"/>
      <c r="V114" s="49">
        <f t="shared" ca="1" si="73"/>
        <v>0</v>
      </c>
      <c r="X114" s="50">
        <f t="shared" ca="1" si="72"/>
        <v>52.5</v>
      </c>
      <c r="Y114" s="49">
        <f t="shared" ca="1" si="72"/>
        <v>35</v>
      </c>
      <c r="Z114" s="24" t="str">
        <f t="shared" ca="1" si="63"/>
        <v xml:space="preserve"> 2 Michigan State </v>
      </c>
      <c r="AA114" s="51" t="str">
        <f t="shared" ca="1" si="63"/>
        <v xml:space="preserve"> 1 North Carolina </v>
      </c>
      <c r="AB114" s="52">
        <f t="shared" ca="1" si="63"/>
        <v>0</v>
      </c>
      <c r="AC114" s="11" t="str">
        <f t="shared" ca="1" si="64"/>
        <v xml:space="preserve"> 2 Michigan State </v>
      </c>
      <c r="AD114" s="51">
        <f t="shared" ca="1" si="65"/>
        <v>10</v>
      </c>
      <c r="AE114" s="49">
        <f t="shared" ca="1" si="65"/>
        <v>1</v>
      </c>
      <c r="AF114" s="11">
        <v>3.5</v>
      </c>
      <c r="AG114" s="1">
        <v>52.5</v>
      </c>
      <c r="AH114" s="40"/>
      <c r="AI114" s="11">
        <f ca="1">IF($AG$1=1,($AG114-($AG114*COUNTIF(E114:$F114,E114)/$X$1))*COUNTIF($AB$4:$AB$35,E114),COUNTIF($AB$4:$AB$35,E114)*$AG114)</f>
        <v>45.5</v>
      </c>
      <c r="AJ114" s="11">
        <f ca="1">IF($AG$1=1,($AG114-($AG114*COUNTIF($F114:F114,F114)/$X$1))*COUNTIF($AB$4:$AB$35,F114),COUNTIF($AB$4:$AB$35,F114)*$AG114)</f>
        <v>49</v>
      </c>
      <c r="AK114" s="11">
        <f ca="1">IF($AG$1=1,($AG114-($AG114*COUNTIF($F114:G114,G114)/$X$1))*COUNTIF($AB$4:$AB$35,G114),COUNTIF($AB$4:$AB$35,G114)*$AG114)</f>
        <v>49</v>
      </c>
      <c r="AL114" s="11">
        <f ca="1">IF($AG$1=1,($AG114-($AG114*COUNTIF($F114:H114,H114)/$X$1))*COUNTIF($AB$4:$AB$35,H114),COUNTIF($AB$4:$AB$35,H114)*$AG114)</f>
        <v>49</v>
      </c>
      <c r="AM114" s="11">
        <f ca="1">IF($AG$1=1,($AG114-($AG114*COUNTIF($F114:I114,I114)/$X$1))*COUNTIF($AB$4:$AB$35,I114),COUNTIF($AB$4:$AB$35,I114)*$AG114)</f>
        <v>45.5</v>
      </c>
      <c r="AN114" s="11">
        <f ca="1">IF($AG$1=1,($AG114-($AG114*COUNTIF($F114:J114,J114)/$X$1))*COUNTIF($AB$4:$AB$35,J114),COUNTIF($AB$4:$AB$35,J114)*$AG114)</f>
        <v>49</v>
      </c>
      <c r="AO114" s="11">
        <f ca="1">IF($AG$1=1,($AG114-($AG114*COUNTIF($F114:K114,K114)/$X$1))*COUNTIF($AB$4:$AB$35,K114),COUNTIF($AB$4:$AB$35,K114)*$AG114)</f>
        <v>49</v>
      </c>
      <c r="AP114" s="11">
        <f ca="1">IF($AG$1=1,($AG114-($AG114*COUNTIF($F114:L114,L114)/$X$1))*COUNTIF($AB$4:$AB$35,L114),COUNTIF($AB$4:$AB$35,L114)*$AG114)</f>
        <v>42</v>
      </c>
      <c r="AQ114" s="11">
        <f ca="1">IF($AG$1=1,($AG114-($AG114*COUNTIF($F114:M114,M114)/$X$1))*COUNTIF($AB$4:$AB$35,M114),COUNTIF($AB$4:$AB$35,M114)*$AG114)</f>
        <v>49</v>
      </c>
      <c r="AR114" s="11">
        <f ca="1">IF($AG$1=1,($AG114-($AG114*COUNTIF($F114:N114,N114)/$X$1))*COUNTIF($AB$4:$AB$35,N114),COUNTIF($AB$4:$AB$35,N114)*$AG114)</f>
        <v>38.5</v>
      </c>
      <c r="AS114" s="11">
        <f ca="1">IF($AG$1=1,($AG114-($AG114*COUNTIF($F114:O114,O114)/$X$1))*COUNTIF($AB$4:$AB$35,O114),COUNTIF($AB$4:$AB$35,O114)*$AG114)</f>
        <v>45.5</v>
      </c>
      <c r="AT114" s="11">
        <f ca="1">IF($AG$1=1,($AG114-($AG114*COUNTIF($F114:P114,P114)/$X$1))*COUNTIF($AB$4:$AB$35,P114),COUNTIF($AB$4:$AB$35,P114)*$AG114)</f>
        <v>42</v>
      </c>
      <c r="AU114" s="11">
        <f ca="1">IF($AG$1=1,($AG114-($AG114*COUNTIF($F114:Q114,Q114)/$X$1))*COUNTIF($AB$4:$AB$35,Q114),COUNTIF($AB$4:$AB$35,Q114)*$AG114)</f>
        <v>38.5</v>
      </c>
      <c r="AV114" s="11">
        <f ca="1">IF($AG$1=1,($AG114-($AG114*COUNTIF($F114:R114,R114)/$X$1))*COUNTIF($AB$4:$AB$35,R114),COUNTIF($AB$4:$AB$35,R114)*$AG114)</f>
        <v>49</v>
      </c>
      <c r="AW114" s="11">
        <f ca="1">IF($AG$1=1,($AG114-($AG114*COUNTIF($F114:S114,S114)/$X$1))*COUNTIF($AB$4:$AB$35,S114),COUNTIF($AB$4:$AB$35,S114)*$AG114)</f>
        <v>49</v>
      </c>
      <c r="AX114" s="11">
        <f ca="1">IF($AG$1=1,($AG114-($AG114*COUNTIF($F114:T114,T114)/$X$1))*COUNTIF($AB$4:$AB$35,T114),COUNTIF($AB$4:$AB$35,T114)*$AG114)</f>
        <v>35</v>
      </c>
      <c r="AY114" s="11"/>
      <c r="AZ114" s="32">
        <f t="shared" ca="1" si="70"/>
        <v>52.5</v>
      </c>
      <c r="BA114" s="5"/>
      <c r="BB114" s="9" t="s">
        <v>260</v>
      </c>
      <c r="BC114"/>
      <c r="BD114"/>
      <c r="BE114"/>
      <c r="BF114"/>
      <c r="BG114"/>
      <c r="BH114"/>
      <c r="BI114"/>
      <c r="BJ114"/>
      <c r="BK114"/>
      <c r="BL114"/>
      <c r="BM114"/>
      <c r="BN114"/>
      <c r="BO114"/>
      <c r="BP114"/>
      <c r="BQ114"/>
      <c r="BR114"/>
      <c r="BS114"/>
      <c r="BU114" s="9" t="str">
        <f t="shared" si="66"/>
        <v>Master!Q64</v>
      </c>
      <c r="BW114" s="9" t="s">
        <v>256</v>
      </c>
      <c r="BX114" s="9" t="s">
        <v>258</v>
      </c>
      <c r="BZ114" s="9" t="str">
        <f t="shared" si="67"/>
        <v>Master!Q48</v>
      </c>
      <c r="CA114" s="9" t="str">
        <f t="shared" si="68"/>
        <v>Master!Q82</v>
      </c>
      <c r="CB114" s="9" t="str">
        <f t="shared" si="69"/>
        <v>Master!Q64</v>
      </c>
    </row>
    <row r="115" spans="2:80" ht="15" thickBot="1">
      <c r="AG115" s="53" t="s">
        <v>261</v>
      </c>
      <c r="AH115" s="54"/>
      <c r="AI115" s="55">
        <f t="shared" ref="AI115:AX115" ca="1" si="74">SUM(AI84:AI114)</f>
        <v>772.5</v>
      </c>
      <c r="AJ115" s="56">
        <f t="shared" ca="1" si="74"/>
        <v>812</v>
      </c>
      <c r="AK115" s="56">
        <f t="shared" ca="1" si="74"/>
        <v>742</v>
      </c>
      <c r="AL115" s="56">
        <f t="shared" ca="1" si="74"/>
        <v>739.5</v>
      </c>
      <c r="AM115" s="56">
        <f t="shared" ca="1" si="74"/>
        <v>684</v>
      </c>
      <c r="AN115" s="56">
        <f t="shared" ca="1" si="74"/>
        <v>674</v>
      </c>
      <c r="AO115" s="56">
        <f t="shared" ca="1" si="74"/>
        <v>459</v>
      </c>
      <c r="AP115" s="56">
        <f t="shared" ca="1" si="74"/>
        <v>563</v>
      </c>
      <c r="AQ115" s="56">
        <f t="shared" ca="1" si="74"/>
        <v>565</v>
      </c>
      <c r="AR115" s="56">
        <f t="shared" ca="1" si="74"/>
        <v>514</v>
      </c>
      <c r="AS115" s="56">
        <f t="shared" ca="1" si="74"/>
        <v>498</v>
      </c>
      <c r="AT115" s="56">
        <f t="shared" ca="1" si="74"/>
        <v>371.5</v>
      </c>
      <c r="AU115" s="56">
        <f t="shared" ca="1" si="74"/>
        <v>400.5</v>
      </c>
      <c r="AV115" s="56">
        <f t="shared" ca="1" si="74"/>
        <v>375</v>
      </c>
      <c r="AW115" s="56">
        <f t="shared" ca="1" si="74"/>
        <v>439</v>
      </c>
      <c r="AX115" s="56">
        <f t="shared" ca="1" si="74"/>
        <v>281</v>
      </c>
      <c r="AY115" s="57"/>
      <c r="AZ115" s="58">
        <f ca="1">SUM(AZ84:AZ114)</f>
        <v>823.5</v>
      </c>
      <c r="BA115" s="5"/>
      <c r="BC115"/>
      <c r="BD115"/>
      <c r="BE115"/>
      <c r="BF115"/>
      <c r="BG115"/>
      <c r="BH115"/>
      <c r="BI115"/>
      <c r="BJ115"/>
      <c r="BK115"/>
      <c r="BL115"/>
      <c r="BM115"/>
      <c r="BN115"/>
      <c r="BO115"/>
      <c r="BP115"/>
      <c r="BQ115"/>
      <c r="BR115"/>
      <c r="BS115"/>
    </row>
    <row r="116" spans="2:80" ht="14.4">
      <c r="AG116" s="32" t="s">
        <v>262</v>
      </c>
      <c r="AI116" s="63">
        <f t="shared" ref="AI116:AX116" ca="1" si="75">SUM(AI84:AI99)</f>
        <v>297</v>
      </c>
      <c r="AJ116" s="64">
        <f t="shared" ca="1" si="75"/>
        <v>315</v>
      </c>
      <c r="AK116" s="64">
        <f t="shared" ca="1" si="75"/>
        <v>258</v>
      </c>
      <c r="AL116" s="64">
        <f t="shared" ca="1" si="75"/>
        <v>261</v>
      </c>
      <c r="AM116" s="64">
        <f t="shared" ca="1" si="75"/>
        <v>246</v>
      </c>
      <c r="AN116" s="64">
        <f t="shared" ca="1" si="75"/>
        <v>231</v>
      </c>
      <c r="AO116" s="64">
        <f t="shared" ca="1" si="75"/>
        <v>184.5</v>
      </c>
      <c r="AP116" s="64">
        <f t="shared" ca="1" si="75"/>
        <v>169.5</v>
      </c>
      <c r="AQ116" s="64">
        <f t="shared" ca="1" si="75"/>
        <v>193.5</v>
      </c>
      <c r="AR116" s="64">
        <f t="shared" ca="1" si="75"/>
        <v>181.5</v>
      </c>
      <c r="AS116" s="64">
        <f t="shared" ca="1" si="75"/>
        <v>147</v>
      </c>
      <c r="AT116" s="64">
        <f t="shared" ca="1" si="75"/>
        <v>103.5</v>
      </c>
      <c r="AU116" s="64">
        <f t="shared" ca="1" si="75"/>
        <v>114</v>
      </c>
      <c r="AV116" s="64">
        <f t="shared" ca="1" si="75"/>
        <v>96</v>
      </c>
      <c r="AW116" s="64">
        <f t="shared" ca="1" si="75"/>
        <v>85.5</v>
      </c>
      <c r="AX116" s="64">
        <f t="shared" ca="1" si="75"/>
        <v>75</v>
      </c>
      <c r="AY116" s="65"/>
      <c r="AZ116" s="66">
        <f ca="1">SUM(AZ84:AZ99)</f>
        <v>318</v>
      </c>
      <c r="BA116" s="5"/>
      <c r="BC116"/>
      <c r="BD116"/>
      <c r="BE116"/>
      <c r="BF116"/>
      <c r="BG116"/>
      <c r="BH116"/>
      <c r="BI116"/>
      <c r="BJ116"/>
      <c r="BK116"/>
      <c r="BL116"/>
      <c r="BM116"/>
      <c r="BN116"/>
      <c r="BO116"/>
      <c r="BP116"/>
      <c r="BQ116"/>
      <c r="BR116"/>
      <c r="BS116"/>
    </row>
    <row r="117" spans="2:80" ht="14.4">
      <c r="AG117" s="32" t="s">
        <v>263</v>
      </c>
      <c r="AI117" s="63">
        <f t="shared" ref="AI117:AX117" ca="1" si="76">SUM(AI100:AI107)</f>
        <v>214</v>
      </c>
      <c r="AJ117" s="64">
        <f t="shared" ca="1" si="76"/>
        <v>224</v>
      </c>
      <c r="AK117" s="64">
        <f t="shared" ca="1" si="76"/>
        <v>216</v>
      </c>
      <c r="AL117" s="64">
        <f t="shared" ca="1" si="76"/>
        <v>208</v>
      </c>
      <c r="AM117" s="64">
        <f t="shared" ca="1" si="76"/>
        <v>192</v>
      </c>
      <c r="AN117" s="64">
        <f t="shared" ca="1" si="76"/>
        <v>188</v>
      </c>
      <c r="AO117" s="64">
        <f t="shared" ca="1" si="76"/>
        <v>116</v>
      </c>
      <c r="AP117" s="64">
        <f t="shared" ca="1" si="76"/>
        <v>172</v>
      </c>
      <c r="AQ117" s="64">
        <f t="shared" ca="1" si="76"/>
        <v>156</v>
      </c>
      <c r="AR117" s="64">
        <f t="shared" ca="1" si="76"/>
        <v>136</v>
      </c>
      <c r="AS117" s="64">
        <f t="shared" ca="1" si="76"/>
        <v>136</v>
      </c>
      <c r="AT117" s="64">
        <f t="shared" ca="1" si="76"/>
        <v>94</v>
      </c>
      <c r="AU117" s="64">
        <f t="shared" ca="1" si="76"/>
        <v>122</v>
      </c>
      <c r="AV117" s="64">
        <f t="shared" ca="1" si="76"/>
        <v>84</v>
      </c>
      <c r="AW117" s="64">
        <f t="shared" ca="1" si="76"/>
        <v>104</v>
      </c>
      <c r="AX117" s="64">
        <f t="shared" ca="1" si="76"/>
        <v>74</v>
      </c>
      <c r="AY117" s="65"/>
      <c r="AZ117" s="66">
        <f ca="1">SUM(AZ100:AZ107)</f>
        <v>218</v>
      </c>
      <c r="BA117" s="5"/>
      <c r="BC117"/>
      <c r="BD117"/>
      <c r="BE117"/>
      <c r="BF117"/>
      <c r="BG117"/>
      <c r="BH117"/>
      <c r="BI117"/>
      <c r="BJ117"/>
      <c r="BK117"/>
      <c r="BL117"/>
      <c r="BM117"/>
      <c r="BN117"/>
      <c r="BO117"/>
      <c r="BP117"/>
      <c r="BQ117"/>
      <c r="BR117"/>
      <c r="BS117"/>
    </row>
    <row r="118" spans="2:80" ht="14.4">
      <c r="AG118" s="32" t="s">
        <v>264</v>
      </c>
      <c r="AI118" s="63">
        <f t="shared" ref="AI118:AX118" ca="1" si="77">SUM(AI108:AI111)</f>
        <v>135</v>
      </c>
      <c r="AJ118" s="64">
        <f t="shared" ca="1" si="77"/>
        <v>140</v>
      </c>
      <c r="AK118" s="64">
        <f t="shared" ca="1" si="77"/>
        <v>135</v>
      </c>
      <c r="AL118" s="64">
        <f t="shared" ca="1" si="77"/>
        <v>137.5</v>
      </c>
      <c r="AM118" s="64">
        <f t="shared" ca="1" si="77"/>
        <v>122.5</v>
      </c>
      <c r="AN118" s="64">
        <f t="shared" ca="1" si="77"/>
        <v>125</v>
      </c>
      <c r="AO118" s="64">
        <f t="shared" ca="1" si="77"/>
        <v>67.5</v>
      </c>
      <c r="AP118" s="64">
        <f t="shared" ca="1" si="77"/>
        <v>107.5</v>
      </c>
      <c r="AQ118" s="64">
        <f t="shared" ca="1" si="77"/>
        <v>97.5</v>
      </c>
      <c r="AR118" s="64">
        <f t="shared" ca="1" si="77"/>
        <v>95</v>
      </c>
      <c r="AS118" s="64">
        <f t="shared" ca="1" si="77"/>
        <v>97.5</v>
      </c>
      <c r="AT118" s="64">
        <f t="shared" ca="1" si="77"/>
        <v>75</v>
      </c>
      <c r="AU118" s="64">
        <f t="shared" ca="1" si="77"/>
        <v>75</v>
      </c>
      <c r="AV118" s="64">
        <f t="shared" ca="1" si="77"/>
        <v>80</v>
      </c>
      <c r="AW118" s="64">
        <f t="shared" ca="1" si="77"/>
        <v>122.5</v>
      </c>
      <c r="AX118" s="64">
        <f t="shared" ca="1" si="77"/>
        <v>55</v>
      </c>
      <c r="AY118" s="65"/>
      <c r="AZ118" s="66">
        <f ca="1">SUM(AZ108:AZ111)</f>
        <v>145</v>
      </c>
      <c r="BA118" s="5"/>
      <c r="BC118"/>
      <c r="BD118"/>
      <c r="BE118"/>
      <c r="BF118"/>
      <c r="BG118"/>
      <c r="BH118"/>
      <c r="BI118"/>
      <c r="BJ118"/>
      <c r="BK118"/>
      <c r="BL118"/>
      <c r="BM118"/>
      <c r="BN118"/>
      <c r="BO118"/>
      <c r="BP118"/>
      <c r="BQ118"/>
      <c r="BR118"/>
      <c r="BS118"/>
    </row>
    <row r="119" spans="2:80" ht="14.4">
      <c r="AG119" s="32" t="s">
        <v>265</v>
      </c>
      <c r="AI119" s="63">
        <f t="shared" ref="AI119:AX119" ca="1" si="78">SUM(AI112:AI113)</f>
        <v>81</v>
      </c>
      <c r="AJ119" s="64">
        <f t="shared" ca="1" si="78"/>
        <v>84</v>
      </c>
      <c r="AK119" s="64">
        <f t="shared" ca="1" si="78"/>
        <v>84</v>
      </c>
      <c r="AL119" s="64">
        <f t="shared" ca="1" si="78"/>
        <v>84</v>
      </c>
      <c r="AM119" s="64">
        <f t="shared" ca="1" si="78"/>
        <v>78</v>
      </c>
      <c r="AN119" s="64">
        <f t="shared" ca="1" si="78"/>
        <v>81</v>
      </c>
      <c r="AO119" s="64">
        <f t="shared" ca="1" si="78"/>
        <v>42</v>
      </c>
      <c r="AP119" s="64">
        <f t="shared" ca="1" si="78"/>
        <v>72</v>
      </c>
      <c r="AQ119" s="64">
        <f t="shared" ca="1" si="78"/>
        <v>69</v>
      </c>
      <c r="AR119" s="64">
        <f t="shared" ca="1" si="78"/>
        <v>63</v>
      </c>
      <c r="AS119" s="64">
        <f t="shared" ca="1" si="78"/>
        <v>72</v>
      </c>
      <c r="AT119" s="64">
        <f t="shared" ca="1" si="78"/>
        <v>57</v>
      </c>
      <c r="AU119" s="64">
        <f t="shared" ca="1" si="78"/>
        <v>51</v>
      </c>
      <c r="AV119" s="64">
        <f t="shared" ca="1" si="78"/>
        <v>66</v>
      </c>
      <c r="AW119" s="64">
        <f t="shared" ca="1" si="78"/>
        <v>78</v>
      </c>
      <c r="AX119" s="64">
        <f t="shared" ca="1" si="78"/>
        <v>42</v>
      </c>
      <c r="AY119" s="65"/>
      <c r="AZ119" s="66">
        <f ca="1">SUM(AZ112:AZ113)</f>
        <v>90</v>
      </c>
      <c r="BA119" s="5"/>
      <c r="BC119"/>
      <c r="BD119"/>
      <c r="BE119"/>
      <c r="BF119"/>
      <c r="BG119"/>
      <c r="BH119"/>
      <c r="BI119"/>
      <c r="BJ119"/>
      <c r="BK119"/>
      <c r="BL119"/>
      <c r="BM119"/>
      <c r="BN119"/>
      <c r="BO119"/>
      <c r="BP119"/>
      <c r="BQ119"/>
      <c r="BR119"/>
      <c r="BS119"/>
    </row>
    <row r="120" spans="2:80" ht="15" thickBot="1">
      <c r="AG120" s="32" t="s">
        <v>266</v>
      </c>
      <c r="AI120" s="67">
        <f t="shared" ref="AI120:AX120" ca="1" si="79">AI114</f>
        <v>45.5</v>
      </c>
      <c r="AJ120" s="68">
        <f t="shared" ca="1" si="79"/>
        <v>49</v>
      </c>
      <c r="AK120" s="68">
        <f t="shared" ca="1" si="79"/>
        <v>49</v>
      </c>
      <c r="AL120" s="68">
        <f t="shared" ca="1" si="79"/>
        <v>49</v>
      </c>
      <c r="AM120" s="68">
        <f t="shared" ca="1" si="79"/>
        <v>45.5</v>
      </c>
      <c r="AN120" s="68">
        <f t="shared" ca="1" si="79"/>
        <v>49</v>
      </c>
      <c r="AO120" s="68">
        <f t="shared" ca="1" si="79"/>
        <v>49</v>
      </c>
      <c r="AP120" s="68">
        <f t="shared" ca="1" si="79"/>
        <v>42</v>
      </c>
      <c r="AQ120" s="68">
        <f t="shared" ca="1" si="79"/>
        <v>49</v>
      </c>
      <c r="AR120" s="68">
        <f t="shared" ca="1" si="79"/>
        <v>38.5</v>
      </c>
      <c r="AS120" s="68">
        <f t="shared" ca="1" si="79"/>
        <v>45.5</v>
      </c>
      <c r="AT120" s="68">
        <f t="shared" ca="1" si="79"/>
        <v>42</v>
      </c>
      <c r="AU120" s="68">
        <f t="shared" ca="1" si="79"/>
        <v>38.5</v>
      </c>
      <c r="AV120" s="68">
        <f t="shared" ca="1" si="79"/>
        <v>49</v>
      </c>
      <c r="AW120" s="68">
        <f t="shared" ca="1" si="79"/>
        <v>49</v>
      </c>
      <c r="AX120" s="68">
        <f t="shared" ca="1" si="79"/>
        <v>35</v>
      </c>
      <c r="AY120" s="69"/>
      <c r="AZ120" s="70">
        <f ca="1">AZ114</f>
        <v>52.5</v>
      </c>
      <c r="BA120" s="5"/>
      <c r="BC120"/>
      <c r="BD120"/>
      <c r="BE120"/>
      <c r="BF120"/>
      <c r="BG120"/>
      <c r="BH120"/>
      <c r="BI120"/>
      <c r="BJ120"/>
      <c r="BK120"/>
      <c r="BL120"/>
      <c r="BM120"/>
      <c r="BN120"/>
      <c r="BO120"/>
      <c r="BP120"/>
      <c r="BQ120"/>
      <c r="BR120"/>
      <c r="BS120"/>
    </row>
    <row r="121" spans="2:80" ht="14.4">
      <c r="BC121"/>
      <c r="BD121"/>
      <c r="BE121"/>
      <c r="BF121"/>
      <c r="BG121"/>
      <c r="BH121"/>
      <c r="BI121"/>
      <c r="BJ121"/>
      <c r="BK121"/>
      <c r="BL121"/>
      <c r="BM121"/>
      <c r="BN121"/>
      <c r="BO121"/>
      <c r="BP121"/>
      <c r="BQ121"/>
      <c r="BR121"/>
      <c r="BS121"/>
    </row>
    <row r="122" spans="2:80" ht="14.4">
      <c r="BC122"/>
      <c r="BD122"/>
      <c r="BE122"/>
      <c r="BF122"/>
      <c r="BG122"/>
      <c r="BH122"/>
      <c r="BI122"/>
      <c r="BJ122"/>
      <c r="BK122"/>
      <c r="BL122"/>
      <c r="BM122"/>
      <c r="BN122"/>
      <c r="BO122"/>
      <c r="BP122"/>
      <c r="BQ122"/>
      <c r="BR122"/>
      <c r="BS122"/>
    </row>
    <row r="123" spans="2:80" ht="15" thickBot="1">
      <c r="BC123"/>
      <c r="BD123"/>
      <c r="BE123"/>
      <c r="BF123"/>
      <c r="BG123"/>
      <c r="BH123"/>
      <c r="BI123"/>
      <c r="BJ123"/>
      <c r="BK123"/>
      <c r="BL123"/>
      <c r="BM123"/>
      <c r="BN123"/>
      <c r="BO123"/>
      <c r="BP123"/>
      <c r="BQ123"/>
      <c r="BR123"/>
      <c r="BS123"/>
    </row>
    <row r="124" spans="2:80" ht="15" thickBot="1">
      <c r="B124" s="1">
        <v>1</v>
      </c>
      <c r="C124" s="1" t="s">
        <v>263</v>
      </c>
      <c r="E124" s="10"/>
      <c r="F124" s="10"/>
      <c r="G124" s="10"/>
      <c r="H124" s="10"/>
      <c r="I124" s="10"/>
      <c r="J124" s="10"/>
      <c r="K124" s="10"/>
      <c r="L124" s="10"/>
      <c r="M124" s="10"/>
      <c r="N124" s="10"/>
      <c r="O124" s="10"/>
      <c r="P124" s="10"/>
      <c r="Q124" s="10"/>
      <c r="R124" s="10"/>
      <c r="S124" s="10"/>
      <c r="T124" s="10"/>
      <c r="U124" s="10"/>
      <c r="V124" s="11"/>
      <c r="X124" s="5"/>
      <c r="AI124" s="12" t="str">
        <f t="shared" ref="AI124:AX124" si="80">AI82</f>
        <v>HiSeeds</v>
      </c>
      <c r="AJ124" s="71" t="str">
        <f t="shared" si="80"/>
        <v>AnthonyP</v>
      </c>
      <c r="AK124" s="71" t="str">
        <f t="shared" si="80"/>
        <v>BenC</v>
      </c>
      <c r="AL124" s="71" t="str">
        <f t="shared" si="80"/>
        <v>CandaceP</v>
      </c>
      <c r="AM124" s="71" t="str">
        <f t="shared" si="80"/>
        <v>ChrisR</v>
      </c>
      <c r="AN124" s="71" t="str">
        <f t="shared" si="80"/>
        <v>DanielV</v>
      </c>
      <c r="AO124" s="71" t="str">
        <f t="shared" si="80"/>
        <v>DavidS</v>
      </c>
      <c r="AP124" s="71" t="str">
        <f t="shared" si="80"/>
        <v>EricP</v>
      </c>
      <c r="AQ124" s="71" t="str">
        <f t="shared" si="80"/>
        <v>JamesB</v>
      </c>
      <c r="AR124" s="71" t="str">
        <f t="shared" si="80"/>
        <v>JoeG</v>
      </c>
      <c r="AS124" s="71" t="str">
        <f t="shared" si="80"/>
        <v>JohnP</v>
      </c>
      <c r="AT124" s="71" t="str">
        <f t="shared" si="80"/>
        <v>JoshF</v>
      </c>
      <c r="AU124" s="71" t="str">
        <f t="shared" si="80"/>
        <v>MasonC</v>
      </c>
      <c r="AV124" s="71" t="str">
        <f t="shared" si="80"/>
        <v>MelodyS</v>
      </c>
      <c r="AW124" s="71" t="str">
        <f t="shared" si="80"/>
        <v>MichaelJ</v>
      </c>
      <c r="AX124" s="71" t="str">
        <f t="shared" si="80"/>
        <v>ScottP</v>
      </c>
      <c r="AY124" s="72"/>
      <c r="AZ124" s="11" t="s">
        <v>21</v>
      </c>
      <c r="BA124" s="5"/>
      <c r="BC124"/>
      <c r="BD124"/>
      <c r="BE124"/>
      <c r="BF124"/>
      <c r="BG124"/>
      <c r="BH124"/>
      <c r="BI124"/>
      <c r="BJ124"/>
      <c r="BK124"/>
      <c r="BL124"/>
      <c r="BM124"/>
      <c r="BN124"/>
      <c r="BO124"/>
      <c r="BP124"/>
      <c r="BQ124"/>
      <c r="BR124"/>
      <c r="BS124"/>
    </row>
    <row r="125" spans="2:80" ht="15" thickBot="1">
      <c r="B125" s="1">
        <v>1</v>
      </c>
      <c r="C125" s="15" t="s">
        <v>23</v>
      </c>
      <c r="D125" s="16" t="s">
        <v>24</v>
      </c>
      <c r="E125" s="73">
        <v>0</v>
      </c>
      <c r="F125" s="73">
        <v>1</v>
      </c>
      <c r="G125" s="73">
        <v>2</v>
      </c>
      <c r="H125" s="73">
        <v>3</v>
      </c>
      <c r="I125" s="73">
        <v>4</v>
      </c>
      <c r="J125" s="73">
        <v>5</v>
      </c>
      <c r="K125" s="73">
        <v>6</v>
      </c>
      <c r="L125" s="73">
        <v>7</v>
      </c>
      <c r="M125" s="73">
        <v>8</v>
      </c>
      <c r="N125" s="73">
        <v>9</v>
      </c>
      <c r="O125" s="73">
        <v>10</v>
      </c>
      <c r="P125" s="73">
        <v>11</v>
      </c>
      <c r="Q125" s="73">
        <v>12</v>
      </c>
      <c r="R125" s="73">
        <v>13</v>
      </c>
      <c r="S125" s="73">
        <v>14</v>
      </c>
      <c r="T125" s="73">
        <v>15</v>
      </c>
      <c r="U125" s="73"/>
      <c r="V125" s="18">
        <f ca="1">V83</f>
        <v>15</v>
      </c>
      <c r="X125" s="19" t="s">
        <v>25</v>
      </c>
      <c r="Y125" s="20" t="s">
        <v>26</v>
      </c>
      <c r="Z125" s="21" t="s">
        <v>27</v>
      </c>
      <c r="AA125" s="20" t="s">
        <v>28</v>
      </c>
      <c r="AB125" s="21" t="s">
        <v>29</v>
      </c>
      <c r="AC125" s="22" t="s">
        <v>30</v>
      </c>
      <c r="AD125" s="5" t="s">
        <v>31</v>
      </c>
      <c r="AE125" s="5" t="s">
        <v>32</v>
      </c>
      <c r="AF125" s="11"/>
      <c r="AH125" s="16" t="s">
        <v>35</v>
      </c>
      <c r="AI125" s="16" t="e">
        <f>#REF!+1</f>
        <v>#REF!</v>
      </c>
      <c r="AJ125" s="16" t="e">
        <f>#REF!+1</f>
        <v>#REF!</v>
      </c>
      <c r="AK125" s="16" t="e">
        <f>#REF!+1</f>
        <v>#REF!</v>
      </c>
      <c r="AL125" s="16" t="e">
        <f>#REF!+1</f>
        <v>#REF!</v>
      </c>
      <c r="AM125" s="16" t="e">
        <f>#REF!+1</f>
        <v>#REF!</v>
      </c>
      <c r="AN125" s="16" t="e">
        <f>#REF!+1</f>
        <v>#REF!</v>
      </c>
      <c r="AO125" s="16" t="e">
        <f>#REF!+1</f>
        <v>#REF!</v>
      </c>
      <c r="AP125" s="16" t="e">
        <f>#REF!+1</f>
        <v>#REF!</v>
      </c>
      <c r="AQ125" s="16" t="e">
        <f>#REF!+1</f>
        <v>#REF!</v>
      </c>
      <c r="AR125" s="16" t="e">
        <f>#REF!+1</f>
        <v>#REF!</v>
      </c>
      <c r="AS125" s="16" t="e">
        <f>#REF!+1</f>
        <v>#REF!</v>
      </c>
      <c r="AT125" s="16" t="e">
        <f>#REF!+1</f>
        <v>#REF!</v>
      </c>
      <c r="AU125" s="16" t="e">
        <f>#REF!+1</f>
        <v>#REF!</v>
      </c>
      <c r="AV125" s="16" t="e">
        <f>#REF!+1</f>
        <v>#REF!</v>
      </c>
      <c r="AW125" s="16" t="e">
        <f>#REF!+1</f>
        <v>#REF!</v>
      </c>
      <c r="AX125" s="16" t="e">
        <f>#REF!+1</f>
        <v>#REF!</v>
      </c>
      <c r="AY125" s="16"/>
      <c r="AZ125" s="21">
        <v>0</v>
      </c>
      <c r="BA125" s="5"/>
      <c r="BC125"/>
      <c r="BD125"/>
      <c r="BE125"/>
      <c r="BF125"/>
      <c r="BG125"/>
      <c r="BH125"/>
      <c r="BI125"/>
      <c r="BJ125"/>
      <c r="BK125"/>
      <c r="BL125"/>
      <c r="BM125"/>
      <c r="BN125"/>
      <c r="BO125"/>
      <c r="BP125"/>
      <c r="BQ125"/>
      <c r="BR125"/>
      <c r="BS125"/>
      <c r="BZ125" s="9" t="s">
        <v>36</v>
      </c>
      <c r="CA125" s="9" t="s">
        <v>37</v>
      </c>
    </row>
    <row r="126" spans="2:80" ht="14.4">
      <c r="B126" s="1">
        <v>6</v>
      </c>
      <c r="C126" s="7" t="s">
        <v>39</v>
      </c>
      <c r="D126" s="33" t="str">
        <f t="shared" ref="D126:V140" ca="1" si="81">D100</f>
        <v xml:space="preserve"> 1 Louisville </v>
      </c>
      <c r="E126" s="10" t="s">
        <v>19</v>
      </c>
      <c r="F126" s="10" t="s">
        <v>19</v>
      </c>
      <c r="G126" s="10" t="s">
        <v>19</v>
      </c>
      <c r="H126" s="10" t="s">
        <v>19</v>
      </c>
      <c r="I126" s="10" t="s">
        <v>19</v>
      </c>
      <c r="J126" s="10" t="s">
        <v>19</v>
      </c>
      <c r="K126" s="10" t="s">
        <v>19</v>
      </c>
      <c r="L126" s="10" t="s">
        <v>19</v>
      </c>
      <c r="M126" s="10" t="s">
        <v>19</v>
      </c>
      <c r="N126" s="10" t="s">
        <v>19</v>
      </c>
      <c r="O126" s="10" t="s">
        <v>19</v>
      </c>
      <c r="P126" s="10" t="s">
        <v>19</v>
      </c>
      <c r="Q126" s="10" t="s">
        <v>19</v>
      </c>
      <c r="R126" s="10" t="s">
        <v>19</v>
      </c>
      <c r="S126" s="10" t="s">
        <v>19</v>
      </c>
      <c r="T126" s="10" t="s">
        <v>19</v>
      </c>
      <c r="U126" s="10"/>
      <c r="V126" s="36" t="str">
        <f t="shared" ca="1" si="81"/>
        <v xml:space="preserve"> 1 Louisville </v>
      </c>
      <c r="X126" s="37">
        <f t="shared" ref="X126:Y140" ca="1" si="82">X100</f>
        <v>0</v>
      </c>
      <c r="Y126" s="36">
        <f t="shared" ca="1" si="82"/>
        <v>30</v>
      </c>
      <c r="Z126" s="11" t="str">
        <f t="shared" ref="Z126:AB140" ca="1" si="83">INDIRECT(BZ126)</f>
        <v xml:space="preserve"> 1 Louisville </v>
      </c>
      <c r="AA126" s="38" t="str">
        <f t="shared" ca="1" si="83"/>
        <v xml:space="preserve"> 12 Arizona</v>
      </c>
      <c r="AB126" s="43" t="str">
        <f t="shared" ca="1" si="83"/>
        <v xml:space="preserve"> 1 Louisville </v>
      </c>
      <c r="AC126" s="11" t="str">
        <f t="shared" ref="AC126:AC140" ca="1" si="84">IF(Z126=AB126,AA126,Z126)</f>
        <v xml:space="preserve"> 12 Arizona</v>
      </c>
      <c r="AD126" s="38">
        <f t="shared" ref="AD126:AE140" ca="1" si="85">VLOOKUP(Z126,$A$1:$B$64,2)</f>
        <v>1</v>
      </c>
      <c r="AE126" s="36">
        <f t="shared" ca="1" si="85"/>
        <v>1</v>
      </c>
      <c r="AF126" s="11">
        <v>2</v>
      </c>
      <c r="AG126" s="1">
        <v>30</v>
      </c>
      <c r="AH126" s="40"/>
      <c r="AI126" s="11">
        <f ca="1">IF($AG$1=1,($AG126-($AG126*COUNTIF($F126:F126,E126)/$X$1))*COUNTIF($AB$36:$AB$51,E126),COUNTIF($AB$36:$AB$51,E126)*$AG126)</f>
        <v>28</v>
      </c>
      <c r="AJ126" s="11">
        <f ca="1">IF($AG$1=1,($AG126-($AG126*COUNTIF($F126:U126,F126)/$X$1))*COUNTIF($AB$36:$AB$51,F126),COUNTIF($AB$36:$AB$51,F126)*$AG126)</f>
        <v>0</v>
      </c>
      <c r="AK126" s="11">
        <f ca="1">IF($AG$1=1,($AG126-($AG126*COUNTIF($F126:V126,G126)/$X$1))*COUNTIF($AB$36:$AB$51,G126),COUNTIF($AB$36:$AB$51,G126)*$AG126)</f>
        <v>-2</v>
      </c>
      <c r="AL126" s="11">
        <f ca="1">IF($AG$1=1,($AG126-($AG126*COUNTIF($F126:W126,H126)/$X$1))*COUNTIF($AB$36:$AB$51,H126),COUNTIF($AB$36:$AB$51,H126)*$AG126)</f>
        <v>-2</v>
      </c>
      <c r="AM126" s="11">
        <f ca="1">IF($AG$1=1,($AG126-($AG126*COUNTIF($F126:X126,I126)/$X$1))*COUNTIF($AB$36:$AB$51,I126),COUNTIF($AB$36:$AB$51,I126)*$AG126)</f>
        <v>-2</v>
      </c>
      <c r="AN126" s="11">
        <f ca="1">IF($AG$1=1,($AG126-($AG126*COUNTIF($F126:Y126,J126)/$X$1))*COUNTIF($AB$36:$AB$51,J126),COUNTIF($AB$36:$AB$51,J126)*$AG126)</f>
        <v>-2</v>
      </c>
      <c r="AO126" s="11">
        <f ca="1">IF($AG$1=1,($AG126-($AG126*COUNTIF($F126:Z126,K126)/$X$1))*COUNTIF($AB$36:$AB$51,K126),COUNTIF($AB$36:$AB$51,K126)*$AG126)</f>
        <v>-4</v>
      </c>
      <c r="AP126" s="11">
        <f ca="1">IF($AG$1=1,($AG126-($AG126*COUNTIF($F126:AA126,L126)/$X$1))*COUNTIF($AB$36:$AB$51,L126),COUNTIF($AB$36:$AB$51,L126)*$AG126)</f>
        <v>-4</v>
      </c>
      <c r="AQ126" s="11">
        <f ca="1">IF($AG$1=1,($AG126-($AG126*COUNTIF($F126:AB126,M126)/$X$1))*COUNTIF($AB$36:$AB$51,M126),COUNTIF($AB$36:$AB$51,M126)*$AG126)</f>
        <v>-6</v>
      </c>
      <c r="AR126" s="11">
        <f ca="1">IF($AG$1=1,($AG126-($AG126*COUNTIF($F126:AC126,N126)/$X$1))*COUNTIF($AB$36:$AB$51,N126),COUNTIF($AB$36:$AB$51,N126)*$AG126)</f>
        <v>-6</v>
      </c>
      <c r="AS126" s="11">
        <f ca="1">IF($AG$1=1,($AG126-($AG126*COUNTIF($F126:AD126,O126)/$X$1))*COUNTIF($AB$36:$AB$51,O126),COUNTIF($AB$36:$AB$51,O126)*$AG126)</f>
        <v>-6</v>
      </c>
      <c r="AT126" s="11">
        <f ca="1">IF($AG$1=1,($AG126-($AG126*COUNTIF($F126:AE126,P126)/$X$1))*COUNTIF($AB$36:$AB$51,P126),COUNTIF($AB$36:$AB$51,P126)*$AG126)</f>
        <v>-6</v>
      </c>
      <c r="AU126" s="11">
        <f ca="1">IF($AG$1=1,($AG126-($AG126*COUNTIF($F126:AF126,Q126)/$X$1))*COUNTIF($AB$36:$AB$51,Q126),COUNTIF($AB$36:$AB$51,Q126)*$AG126)</f>
        <v>-6</v>
      </c>
      <c r="AV126" s="11">
        <f ca="1">IF($AG$1=1,($AG126-($AG126*COUNTIF($F126:AG126,R126)/$X$1))*COUNTIF($AB$36:$AB$51,R126),COUNTIF($AB$36:$AB$51,R126)*$AG126)</f>
        <v>-6</v>
      </c>
      <c r="AW126" s="11">
        <f ca="1">IF($AG$1=1,($AG126-($AG126*COUNTIF($F126:AH126,S126)/$X$1))*COUNTIF($AB$36:$AB$51,S126),COUNTIF($AB$36:$AB$51,S126)*$AG126)</f>
        <v>-6</v>
      </c>
      <c r="AX126" s="11">
        <f ca="1">IF($AG$1=1,($AG126-($AG126*COUNTIF($F126:AI126,T126)/$X$1))*COUNTIF($AB$36:$AB$51,T126),COUNTIF($AB$36:$AB$51,T126)*$AG126)</f>
        <v>-6</v>
      </c>
      <c r="AY126" s="11"/>
      <c r="AZ126" s="32">
        <f ca="1">$AG126-($AG126*COUNTIF($E126:$F126,V126)/$X$1)*COUNTIF($AB$36:$AB$51,V126)</f>
        <v>26</v>
      </c>
      <c r="BA126" s="5"/>
      <c r="BB126" s="9" t="s">
        <v>231</v>
      </c>
      <c r="BC126"/>
      <c r="BD126"/>
      <c r="BE126"/>
      <c r="BF126"/>
      <c r="BG126"/>
      <c r="BH126"/>
      <c r="BI126"/>
      <c r="BJ126"/>
      <c r="BK126"/>
      <c r="BL126"/>
      <c r="BM126"/>
      <c r="BN126"/>
      <c r="BO126"/>
      <c r="BP126"/>
      <c r="BQ126"/>
      <c r="BR126"/>
      <c r="BS126"/>
      <c r="BU126" s="9" t="str">
        <f t="shared" ref="BU126:BU140" si="86">CONCATENATE(AZ$1,"!",$BB126)</f>
        <v>Master!K16</v>
      </c>
      <c r="BW126" s="9" t="s">
        <v>199</v>
      </c>
      <c r="BX126" s="9" t="s">
        <v>201</v>
      </c>
      <c r="BZ126" s="9" t="str">
        <f t="shared" ref="BZ126:BZ140" si="87">CONCATENATE(Z$1,"!",$BW126)</f>
        <v>Master!H8</v>
      </c>
      <c r="CA126" s="9" t="str">
        <f t="shared" ref="CA126:CA140" si="88">CONCATENATE(AA$1,"!",$BX126)</f>
        <v>Master!H24</v>
      </c>
      <c r="CB126" s="9" t="str">
        <f t="shared" ref="CB126:CB140" si="89">CONCATENATE(AB$1,"!",$BB126)</f>
        <v>Master!K16</v>
      </c>
    </row>
    <row r="127" spans="2:80" ht="14.4">
      <c r="B127" s="1">
        <v>7</v>
      </c>
      <c r="C127" s="32" t="s">
        <v>45</v>
      </c>
      <c r="D127" s="33" t="str">
        <f t="shared" ca="1" si="81"/>
        <v xml:space="preserve"> 3 Kansas </v>
      </c>
      <c r="E127" s="10" t="s">
        <v>54</v>
      </c>
      <c r="F127" s="10" t="s">
        <v>63</v>
      </c>
      <c r="G127" s="10" t="s">
        <v>54</v>
      </c>
      <c r="H127" s="10" t="s">
        <v>54</v>
      </c>
      <c r="I127" s="10" t="s">
        <v>63</v>
      </c>
      <c r="J127" s="10" t="s">
        <v>63</v>
      </c>
      <c r="K127" s="10" t="s">
        <v>63</v>
      </c>
      <c r="L127" s="10" t="s">
        <v>54</v>
      </c>
      <c r="M127" s="10" t="s">
        <v>54</v>
      </c>
      <c r="N127" s="10" t="s">
        <v>54</v>
      </c>
      <c r="O127" s="10" t="s">
        <v>54</v>
      </c>
      <c r="P127" s="10" t="s">
        <v>138</v>
      </c>
      <c r="Q127" s="10" t="s">
        <v>54</v>
      </c>
      <c r="R127" s="10" t="s">
        <v>63</v>
      </c>
      <c r="S127" s="10" t="s">
        <v>54</v>
      </c>
      <c r="T127" s="10" t="s">
        <v>54</v>
      </c>
      <c r="U127" s="10"/>
      <c r="V127" s="36" t="str">
        <f t="shared" ca="1" si="81"/>
        <v xml:space="preserve"> 2 Michigan State </v>
      </c>
      <c r="X127" s="37">
        <f t="shared" ca="1" si="82"/>
        <v>12</v>
      </c>
      <c r="Y127" s="36">
        <f t="shared" ca="1" si="82"/>
        <v>20</v>
      </c>
      <c r="Z127" s="11" t="str">
        <f t="shared" ca="1" si="83"/>
        <v xml:space="preserve"> 2 Michigan State </v>
      </c>
      <c r="AA127" s="38" t="str">
        <f t="shared" ca="1" si="83"/>
        <v xml:space="preserve"> 3 Kansas </v>
      </c>
      <c r="AB127" s="43" t="str">
        <f t="shared" ca="1" si="83"/>
        <v xml:space="preserve"> 2 Michigan State </v>
      </c>
      <c r="AC127" s="11" t="str">
        <f t="shared" ca="1" si="84"/>
        <v xml:space="preserve"> 3 Kansas </v>
      </c>
      <c r="AD127" s="38">
        <f t="shared" ca="1" si="85"/>
        <v>10</v>
      </c>
      <c r="AE127" s="36">
        <f t="shared" ca="1" si="85"/>
        <v>11</v>
      </c>
      <c r="AF127" s="11">
        <v>2</v>
      </c>
      <c r="AG127" s="1">
        <v>30</v>
      </c>
      <c r="AH127" s="40"/>
      <c r="AI127" s="11">
        <f ca="1">IF($AG$1=1,($AG127-($AG127*COUNTIF($F127:F127,E127)/$X$1))*COUNTIF($AB$36:$AB$51,E127),COUNTIF($AB$36:$AB$51,E127)*$AG127)</f>
        <v>30</v>
      </c>
      <c r="AJ127" s="11">
        <f ca="1">IF($AG$1=1,($AG127-($AG127*COUNTIF($F127:U127,F127)/$X$1))*COUNTIF($AB$36:$AB$51,F127),COUNTIF($AB$36:$AB$51,F127)*$AG127)</f>
        <v>20</v>
      </c>
      <c r="AK127" s="11">
        <f ca="1">IF($AG$1=1,($AG127-($AG127*COUNTIF($F127:V127,G127)/$X$1))*COUNTIF($AB$36:$AB$51,G127),COUNTIF($AB$36:$AB$51,G127)*$AG127)</f>
        <v>10</v>
      </c>
      <c r="AL127" s="11">
        <f ca="1">IF($AG$1=1,($AG127-($AG127*COUNTIF($F127:W127,H127)/$X$1))*COUNTIF($AB$36:$AB$51,H127),COUNTIF($AB$36:$AB$51,H127)*$AG127)</f>
        <v>10</v>
      </c>
      <c r="AM127" s="11">
        <f ca="1">IF($AG$1=1,($AG127-($AG127*COUNTIF($F127:X127,I127)/$X$1))*COUNTIF($AB$36:$AB$51,I127),COUNTIF($AB$36:$AB$51,I127)*$AG127)</f>
        <v>20</v>
      </c>
      <c r="AN127" s="11">
        <f ca="1">IF($AG$1=1,($AG127-($AG127*COUNTIF($F127:Y127,J127)/$X$1))*COUNTIF($AB$36:$AB$51,J127),COUNTIF($AB$36:$AB$51,J127)*$AG127)</f>
        <v>20</v>
      </c>
      <c r="AO127" s="11">
        <f ca="1">IF($AG$1=1,($AG127-($AG127*COUNTIF($F127:Z127,K127)/$X$1))*COUNTIF($AB$36:$AB$51,K127),COUNTIF($AB$36:$AB$51,K127)*$AG127)</f>
        <v>20</v>
      </c>
      <c r="AP127" s="11">
        <f ca="1">IF($AG$1=1,($AG127-($AG127*COUNTIF($F127:AA127,L127)/$X$1))*COUNTIF($AB$36:$AB$51,L127),COUNTIF($AB$36:$AB$51,L127)*$AG127)</f>
        <v>8</v>
      </c>
      <c r="AQ127" s="11">
        <f ca="1">IF($AG$1=1,($AG127-($AG127*COUNTIF($F127:AB127,M127)/$X$1))*COUNTIF($AB$36:$AB$51,M127),COUNTIF($AB$36:$AB$51,M127)*$AG127)</f>
        <v>6</v>
      </c>
      <c r="AR127" s="11">
        <f ca="1">IF($AG$1=1,($AG127-($AG127*COUNTIF($F127:AC127,N127)/$X$1))*COUNTIF($AB$36:$AB$51,N127),COUNTIF($AB$36:$AB$51,N127)*$AG127)</f>
        <v>6</v>
      </c>
      <c r="AS127" s="11">
        <f ca="1">IF($AG$1=1,($AG127-($AG127*COUNTIF($F127:AD127,O127)/$X$1))*COUNTIF($AB$36:$AB$51,O127),COUNTIF($AB$36:$AB$51,O127)*$AG127)</f>
        <v>6</v>
      </c>
      <c r="AT127" s="11">
        <f ca="1">IF($AG$1=1,($AG127-($AG127*COUNTIF($F127:AE127,P127)/$X$1))*COUNTIF($AB$36:$AB$51,P127),COUNTIF($AB$36:$AB$51,P127)*$AG127)</f>
        <v>0</v>
      </c>
      <c r="AU127" s="11">
        <f ca="1">IF($AG$1=1,($AG127-($AG127*COUNTIF($F127:AF127,Q127)/$X$1))*COUNTIF($AB$36:$AB$51,Q127),COUNTIF($AB$36:$AB$51,Q127)*$AG127)</f>
        <v>6</v>
      </c>
      <c r="AV127" s="11">
        <f ca="1">IF($AG$1=1,($AG127-($AG127*COUNTIF($F127:AG127,R127)/$X$1))*COUNTIF($AB$36:$AB$51,R127),COUNTIF($AB$36:$AB$51,R127)*$AG127)</f>
        <v>16</v>
      </c>
      <c r="AW127" s="11">
        <f ca="1">IF($AG$1=1,($AG127-($AG127*COUNTIF($F127:AH127,S127)/$X$1))*COUNTIF($AB$36:$AB$51,S127),COUNTIF($AB$36:$AB$51,S127)*$AG127)</f>
        <v>6</v>
      </c>
      <c r="AX127" s="11">
        <f ca="1">IF($AG$1=1,($AG127-($AG127*COUNTIF($F127:AI127,T127)/$X$1))*COUNTIF($AB$36:$AB$51,T127),COUNTIF($AB$36:$AB$51,T127)*$AG127)</f>
        <v>6</v>
      </c>
      <c r="AY127" s="11"/>
      <c r="AZ127" s="32">
        <f t="shared" ref="AZ127:AZ140" ca="1" si="90">$AG127-($AG127*COUNTIF($E127:$F127,V127)/$X$1)*COUNTIF($AB$36:$AB$51,V127)</f>
        <v>28</v>
      </c>
      <c r="BA127" s="5"/>
      <c r="BB127" s="9" t="s">
        <v>233</v>
      </c>
      <c r="BC127"/>
      <c r="BD127"/>
      <c r="BE127"/>
      <c r="BF127"/>
      <c r="BG127"/>
      <c r="BH127"/>
      <c r="BI127"/>
      <c r="BJ127"/>
      <c r="BK127"/>
      <c r="BL127"/>
      <c r="BM127"/>
      <c r="BN127"/>
      <c r="BO127"/>
      <c r="BP127"/>
      <c r="BQ127"/>
      <c r="BR127"/>
      <c r="BS127"/>
      <c r="BU127" s="9" t="str">
        <f t="shared" si="86"/>
        <v>Master!K48</v>
      </c>
      <c r="BW127" s="9" t="s">
        <v>203</v>
      </c>
      <c r="BX127" s="9" t="s">
        <v>205</v>
      </c>
      <c r="BZ127" s="9" t="str">
        <f t="shared" si="87"/>
        <v>Master!H40</v>
      </c>
      <c r="CA127" s="9" t="str">
        <f t="shared" si="88"/>
        <v>Master!H56</v>
      </c>
      <c r="CB127" s="9" t="str">
        <f t="shared" si="89"/>
        <v>Master!K48</v>
      </c>
    </row>
    <row r="128" spans="2:80" ht="14.4">
      <c r="B128" s="1">
        <v>7</v>
      </c>
      <c r="C128" s="32" t="s">
        <v>79</v>
      </c>
      <c r="D128" s="33" t="str">
        <f t="shared" ca="1" si="81"/>
        <v xml:space="preserve"> 1 Connecticut </v>
      </c>
      <c r="E128" s="10" t="s">
        <v>15</v>
      </c>
      <c r="F128" s="10" t="s">
        <v>15</v>
      </c>
      <c r="G128" s="10" t="s">
        <v>15</v>
      </c>
      <c r="H128" s="10" t="s">
        <v>15</v>
      </c>
      <c r="I128" s="10" t="s">
        <v>15</v>
      </c>
      <c r="J128" s="10" t="s">
        <v>113</v>
      </c>
      <c r="K128" s="10" t="s">
        <v>93</v>
      </c>
      <c r="L128" s="10" t="s">
        <v>15</v>
      </c>
      <c r="M128" s="10" t="s">
        <v>15</v>
      </c>
      <c r="N128" s="10" t="s">
        <v>15</v>
      </c>
      <c r="O128" s="10" t="s">
        <v>15</v>
      </c>
      <c r="P128" s="10" t="s">
        <v>15</v>
      </c>
      <c r="Q128" s="10" t="s">
        <v>113</v>
      </c>
      <c r="R128" s="10" t="s">
        <v>15</v>
      </c>
      <c r="S128" s="10" t="s">
        <v>15</v>
      </c>
      <c r="T128" s="10" t="s">
        <v>15</v>
      </c>
      <c r="U128" s="10"/>
      <c r="V128" s="36" t="str">
        <f t="shared" ca="1" si="81"/>
        <v xml:space="preserve"> 1 Connecticut </v>
      </c>
      <c r="X128" s="37">
        <f t="shared" ca="1" si="82"/>
        <v>6</v>
      </c>
      <c r="Y128" s="36">
        <f t="shared" ca="1" si="82"/>
        <v>26</v>
      </c>
      <c r="Z128" s="11" t="str">
        <f t="shared" ca="1" si="83"/>
        <v xml:space="preserve"> 1 Connecticut </v>
      </c>
      <c r="AA128" s="38" t="str">
        <f t="shared" ca="1" si="83"/>
        <v xml:space="preserve"> 5 Purdue </v>
      </c>
      <c r="AB128" s="43" t="str">
        <f t="shared" ca="1" si="83"/>
        <v xml:space="preserve"> 1 Connecticut </v>
      </c>
      <c r="AC128" s="11" t="str">
        <f t="shared" ca="1" si="84"/>
        <v xml:space="preserve"> 5 Purdue </v>
      </c>
      <c r="AD128" s="38">
        <f t="shared" ca="1" si="85"/>
        <v>1</v>
      </c>
      <c r="AE128" s="36">
        <f t="shared" ca="1" si="85"/>
        <v>13</v>
      </c>
      <c r="AF128" s="11">
        <v>2</v>
      </c>
      <c r="AG128" s="1">
        <v>30</v>
      </c>
      <c r="AH128" s="40"/>
      <c r="AI128" s="11">
        <f ca="1">IF($AG$1=1,($AG128-($AG128*COUNTIF($F128:F128,E128)/$X$1))*COUNTIF($AB$36:$AB$51,E128),COUNTIF($AB$36:$AB$51,E128)*$AG128)</f>
        <v>28</v>
      </c>
      <c r="AJ128" s="11">
        <f ca="1">IF($AG$1=1,($AG128-($AG128*COUNTIF($F128:U128,F128)/$X$1))*COUNTIF($AB$36:$AB$51,F128),COUNTIF($AB$36:$AB$51,F128)*$AG128)</f>
        <v>6</v>
      </c>
      <c r="AK128" s="11">
        <f ca="1">IF($AG$1=1,($AG128-($AG128*COUNTIF($F128:V128,G128)/$X$1))*COUNTIF($AB$36:$AB$51,G128),COUNTIF($AB$36:$AB$51,G128)*$AG128)</f>
        <v>4</v>
      </c>
      <c r="AL128" s="11">
        <f ca="1">IF($AG$1=1,($AG128-($AG128*COUNTIF($F128:W128,H128)/$X$1))*COUNTIF($AB$36:$AB$51,H128),COUNTIF($AB$36:$AB$51,H128)*$AG128)</f>
        <v>4</v>
      </c>
      <c r="AM128" s="11">
        <f ca="1">IF($AG$1=1,($AG128-($AG128*COUNTIF($F128:X128,I128)/$X$1))*COUNTIF($AB$36:$AB$51,I128),COUNTIF($AB$36:$AB$51,I128)*$AG128)</f>
        <v>4</v>
      </c>
      <c r="AN128" s="11">
        <f ca="1">IF($AG$1=1,($AG128-($AG128*COUNTIF($F128:Y128,J128)/$X$1))*COUNTIF($AB$36:$AB$51,J128),COUNTIF($AB$36:$AB$51,J128)*$AG128)</f>
        <v>26</v>
      </c>
      <c r="AO128" s="11">
        <f ca="1">IF($AG$1=1,($AG128-($AG128*COUNTIF($F128:Z128,K128)/$X$1))*COUNTIF($AB$36:$AB$51,K128),COUNTIF($AB$36:$AB$51,K128)*$AG128)</f>
        <v>0</v>
      </c>
      <c r="AP128" s="11">
        <f ca="1">IF($AG$1=1,($AG128-($AG128*COUNTIF($F128:AA128,L128)/$X$1))*COUNTIF($AB$36:$AB$51,L128),COUNTIF($AB$36:$AB$51,L128)*$AG128)</f>
        <v>2</v>
      </c>
      <c r="AQ128" s="11">
        <f ca="1">IF($AG$1=1,($AG128-($AG128*COUNTIF($F128:AB128,M128)/$X$1))*COUNTIF($AB$36:$AB$51,M128),COUNTIF($AB$36:$AB$51,M128)*$AG128)</f>
        <v>0</v>
      </c>
      <c r="AR128" s="11">
        <f ca="1">IF($AG$1=1,($AG128-($AG128*COUNTIF($F128:AC128,N128)/$X$1))*COUNTIF($AB$36:$AB$51,N128),COUNTIF($AB$36:$AB$51,N128)*$AG128)</f>
        <v>0</v>
      </c>
      <c r="AS128" s="11">
        <f ca="1">IF($AG$1=1,($AG128-($AG128*COUNTIF($F128:AD128,O128)/$X$1))*COUNTIF($AB$36:$AB$51,O128),COUNTIF($AB$36:$AB$51,O128)*$AG128)</f>
        <v>0</v>
      </c>
      <c r="AT128" s="11">
        <f ca="1">IF($AG$1=1,($AG128-($AG128*COUNTIF($F128:AE128,P128)/$X$1))*COUNTIF($AB$36:$AB$51,P128),COUNTIF($AB$36:$AB$51,P128)*$AG128)</f>
        <v>0</v>
      </c>
      <c r="AU128" s="11">
        <f ca="1">IF($AG$1=1,($AG128-($AG128*COUNTIF($F128:AF128,Q128)/$X$1))*COUNTIF($AB$36:$AB$51,Q128),COUNTIF($AB$36:$AB$51,Q128)*$AG128)</f>
        <v>22</v>
      </c>
      <c r="AV128" s="11">
        <f ca="1">IF($AG$1=1,($AG128-($AG128*COUNTIF($F128:AG128,R128)/$X$1))*COUNTIF($AB$36:$AB$51,R128),COUNTIF($AB$36:$AB$51,R128)*$AG128)</f>
        <v>0</v>
      </c>
      <c r="AW128" s="11">
        <f ca="1">IF($AG$1=1,($AG128-($AG128*COUNTIF($F128:AH128,S128)/$X$1))*COUNTIF($AB$36:$AB$51,S128),COUNTIF($AB$36:$AB$51,S128)*$AG128)</f>
        <v>0</v>
      </c>
      <c r="AX128" s="11">
        <f ca="1">IF($AG$1=1,($AG128-($AG128*COUNTIF($F128:AI128,T128)/$X$1))*COUNTIF($AB$36:$AB$51,T128),COUNTIF($AB$36:$AB$51,T128)*$AG128)</f>
        <v>0</v>
      </c>
      <c r="AY128" s="11"/>
      <c r="AZ128" s="32">
        <f t="shared" ca="1" si="90"/>
        <v>26</v>
      </c>
      <c r="BA128" s="5"/>
      <c r="BB128" s="9" t="s">
        <v>235</v>
      </c>
      <c r="BC128"/>
      <c r="BD128"/>
      <c r="BE128"/>
      <c r="BF128"/>
      <c r="BG128"/>
      <c r="BH128"/>
      <c r="BI128"/>
      <c r="BJ128"/>
      <c r="BK128"/>
      <c r="BL128"/>
      <c r="BM128"/>
      <c r="BN128"/>
      <c r="BO128"/>
      <c r="BP128"/>
      <c r="BQ128"/>
      <c r="BR128"/>
      <c r="BS128"/>
      <c r="BU128" s="9" t="str">
        <f t="shared" si="86"/>
        <v>Master!K82</v>
      </c>
      <c r="BW128" s="9" t="s">
        <v>207</v>
      </c>
      <c r="BX128" s="9" t="s">
        <v>209</v>
      </c>
      <c r="BZ128" s="9" t="str">
        <f t="shared" si="87"/>
        <v>Master!H74</v>
      </c>
      <c r="CA128" s="9" t="str">
        <f t="shared" si="88"/>
        <v>Master!H90</v>
      </c>
      <c r="CB128" s="9" t="str">
        <f t="shared" si="89"/>
        <v>Master!K82</v>
      </c>
    </row>
    <row r="129" spans="2:80" ht="14.4">
      <c r="B129" s="1">
        <v>7</v>
      </c>
      <c r="C129" s="32" t="s">
        <v>84</v>
      </c>
      <c r="D129" s="33" t="str">
        <f t="shared" ca="1" si="81"/>
        <v xml:space="preserve"> 2 Memphis </v>
      </c>
      <c r="E129" s="10" t="s">
        <v>49</v>
      </c>
      <c r="F129" s="10" t="s">
        <v>49</v>
      </c>
      <c r="G129" s="10" t="s">
        <v>49</v>
      </c>
      <c r="H129" s="10" t="s">
        <v>68</v>
      </c>
      <c r="I129" s="10" t="s">
        <v>49</v>
      </c>
      <c r="J129" s="10" t="s">
        <v>68</v>
      </c>
      <c r="K129" s="10" t="s">
        <v>148</v>
      </c>
      <c r="L129" s="10" t="s">
        <v>49</v>
      </c>
      <c r="M129" s="10" t="s">
        <v>49</v>
      </c>
      <c r="N129" s="10" t="s">
        <v>49</v>
      </c>
      <c r="O129" s="10" t="s">
        <v>128</v>
      </c>
      <c r="P129" s="10" t="s">
        <v>49</v>
      </c>
      <c r="Q129" s="10" t="s">
        <v>49</v>
      </c>
      <c r="R129" s="10" t="s">
        <v>49</v>
      </c>
      <c r="S129" s="10" t="s">
        <v>49</v>
      </c>
      <c r="T129" s="10" t="s">
        <v>49</v>
      </c>
      <c r="U129" s="10"/>
      <c r="V129" s="36" t="str">
        <f t="shared" ca="1" si="81"/>
        <v xml:space="preserve"> 3 Missouri </v>
      </c>
      <c r="X129" s="37">
        <f t="shared" ca="1" si="82"/>
        <v>8</v>
      </c>
      <c r="Y129" s="36">
        <f t="shared" ca="1" si="82"/>
        <v>26</v>
      </c>
      <c r="Z129" s="11" t="str">
        <f t="shared" ca="1" si="83"/>
        <v xml:space="preserve"> 2 Memphis </v>
      </c>
      <c r="AA129" s="38" t="str">
        <f t="shared" ca="1" si="83"/>
        <v xml:space="preserve"> 3 Missouri </v>
      </c>
      <c r="AB129" s="43" t="str">
        <f t="shared" ca="1" si="83"/>
        <v xml:space="preserve"> 3 Missouri </v>
      </c>
      <c r="AC129" s="11" t="str">
        <f t="shared" ca="1" si="84"/>
        <v xml:space="preserve"> 2 Memphis </v>
      </c>
      <c r="AD129" s="38">
        <f t="shared" ca="1" si="85"/>
        <v>10</v>
      </c>
      <c r="AE129" s="36">
        <f t="shared" ca="1" si="85"/>
        <v>11</v>
      </c>
      <c r="AF129" s="11">
        <v>2</v>
      </c>
      <c r="AG129" s="1">
        <v>30</v>
      </c>
      <c r="AH129" s="40"/>
      <c r="AI129" s="11">
        <f ca="1">IF($AG$1=1,($AG129-($AG129*COUNTIF($F129:F129,E129)/$X$1))*COUNTIF($AB$36:$AB$51,E129),COUNTIF($AB$36:$AB$51,E129)*$AG129)</f>
        <v>28</v>
      </c>
      <c r="AJ129" s="11">
        <f ca="1">IF($AG$1=1,($AG129-($AG129*COUNTIF($F129:U129,F129)/$X$1))*COUNTIF($AB$36:$AB$51,F129),COUNTIF($AB$36:$AB$51,F129)*$AG129)</f>
        <v>8</v>
      </c>
      <c r="AK129" s="11">
        <f ca="1">IF($AG$1=1,($AG129-($AG129*COUNTIF($F129:V129,G129)/$X$1))*COUNTIF($AB$36:$AB$51,G129),COUNTIF($AB$36:$AB$51,G129)*$AG129)</f>
        <v>8</v>
      </c>
      <c r="AL129" s="11">
        <f ca="1">IF($AG$1=1,($AG129-($AG129*COUNTIF($F129:W129,H129)/$X$1))*COUNTIF($AB$36:$AB$51,H129),COUNTIF($AB$36:$AB$51,H129)*$AG129)</f>
        <v>24</v>
      </c>
      <c r="AM129" s="11">
        <f ca="1">IF($AG$1=1,($AG129-($AG129*COUNTIF($F129:X129,I129)/$X$1))*COUNTIF($AB$36:$AB$51,I129),COUNTIF($AB$36:$AB$51,I129)*$AG129)</f>
        <v>8</v>
      </c>
      <c r="AN129" s="11">
        <f ca="1">IF($AG$1=1,($AG129-($AG129*COUNTIF($F129:Y129,J129)/$X$1))*COUNTIF($AB$36:$AB$51,J129),COUNTIF($AB$36:$AB$51,J129)*$AG129)</f>
        <v>24</v>
      </c>
      <c r="AO129" s="11">
        <f ca="1">IF($AG$1=1,($AG129-($AG129*COUNTIF($F129:Z129,K129)/$X$1))*COUNTIF($AB$36:$AB$51,K129),COUNTIF($AB$36:$AB$51,K129)*$AG129)</f>
        <v>0</v>
      </c>
      <c r="AP129" s="11">
        <f ca="1">IF($AG$1=1,($AG129-($AG129*COUNTIF($F129:AA129,L129)/$X$1))*COUNTIF($AB$36:$AB$51,L129),COUNTIF($AB$36:$AB$51,L129)*$AG129)</f>
        <v>6</v>
      </c>
      <c r="AQ129" s="11">
        <f ca="1">IF($AG$1=1,($AG129-($AG129*COUNTIF($F129:AB129,M129)/$X$1))*COUNTIF($AB$36:$AB$51,M129),COUNTIF($AB$36:$AB$51,M129)*$AG129)</f>
        <v>6</v>
      </c>
      <c r="AR129" s="11">
        <f ca="1">IF($AG$1=1,($AG129-($AG129*COUNTIF($F129:AC129,N129)/$X$1))*COUNTIF($AB$36:$AB$51,N129),COUNTIF($AB$36:$AB$51,N129)*$AG129)</f>
        <v>4</v>
      </c>
      <c r="AS129" s="11">
        <f ca="1">IF($AG$1=1,($AG129-($AG129*COUNTIF($F129:AD129,O129)/$X$1))*COUNTIF($AB$36:$AB$51,O129),COUNTIF($AB$36:$AB$51,O129)*$AG129)</f>
        <v>0</v>
      </c>
      <c r="AT129" s="11">
        <f ca="1">IF($AG$1=1,($AG129-($AG129*COUNTIF($F129:AE129,P129)/$X$1))*COUNTIF($AB$36:$AB$51,P129),COUNTIF($AB$36:$AB$51,P129)*$AG129)</f>
        <v>4</v>
      </c>
      <c r="AU129" s="11">
        <f ca="1">IF($AG$1=1,($AG129-($AG129*COUNTIF($F129:AF129,Q129)/$X$1))*COUNTIF($AB$36:$AB$51,Q129),COUNTIF($AB$36:$AB$51,Q129)*$AG129)</f>
        <v>4</v>
      </c>
      <c r="AV129" s="11">
        <f ca="1">IF($AG$1=1,($AG129-($AG129*COUNTIF($F129:AG129,R129)/$X$1))*COUNTIF($AB$36:$AB$51,R129),COUNTIF($AB$36:$AB$51,R129)*$AG129)</f>
        <v>4</v>
      </c>
      <c r="AW129" s="11">
        <f ca="1">IF($AG$1=1,($AG129-($AG129*COUNTIF($F129:AH129,S129)/$X$1))*COUNTIF($AB$36:$AB$51,S129),COUNTIF($AB$36:$AB$51,S129)*$AG129)</f>
        <v>4</v>
      </c>
      <c r="AX129" s="11">
        <f ca="1">IF($AG$1=1,($AG129-($AG129*COUNTIF($F129:AI129,T129)/$X$1))*COUNTIF($AB$36:$AB$51,T129),COUNTIF($AB$36:$AB$51,T129)*$AG129)</f>
        <v>4</v>
      </c>
      <c r="AY129" s="11"/>
      <c r="AZ129" s="32">
        <f t="shared" ca="1" si="90"/>
        <v>30</v>
      </c>
      <c r="BA129" s="5"/>
      <c r="BB129" s="9" t="s">
        <v>237</v>
      </c>
      <c r="BC129"/>
      <c r="BD129"/>
      <c r="BE129"/>
      <c r="BF129"/>
      <c r="BG129"/>
      <c r="BH129"/>
      <c r="BI129"/>
      <c r="BJ129"/>
      <c r="BK129"/>
      <c r="BL129"/>
      <c r="BM129"/>
      <c r="BN129"/>
      <c r="BO129"/>
      <c r="BP129"/>
      <c r="BQ129"/>
      <c r="BR129"/>
      <c r="BS129"/>
      <c r="BU129" s="9" t="str">
        <f t="shared" si="86"/>
        <v>Master!K114</v>
      </c>
      <c r="BW129" s="9" t="s">
        <v>211</v>
      </c>
      <c r="BX129" s="9" t="s">
        <v>213</v>
      </c>
      <c r="BZ129" s="9" t="str">
        <f t="shared" si="87"/>
        <v>Master!H106</v>
      </c>
      <c r="CA129" s="9" t="str">
        <f t="shared" si="88"/>
        <v>Master!H122</v>
      </c>
      <c r="CB129" s="9" t="str">
        <f t="shared" si="89"/>
        <v>Master!K114</v>
      </c>
    </row>
    <row r="130" spans="2:80" ht="14.4">
      <c r="B130" s="1">
        <v>7</v>
      </c>
      <c r="C130" s="32" t="s">
        <v>119</v>
      </c>
      <c r="D130" s="33" t="str">
        <f t="shared" ca="1" si="81"/>
        <v xml:space="preserve"> 1 Pittsburgh </v>
      </c>
      <c r="E130" s="10" t="s">
        <v>38</v>
      </c>
      <c r="F130" s="10" t="s">
        <v>38</v>
      </c>
      <c r="G130" s="10" t="s">
        <v>38</v>
      </c>
      <c r="H130" s="10" t="s">
        <v>98</v>
      </c>
      <c r="I130" s="10" t="s">
        <v>38</v>
      </c>
      <c r="J130" s="10" t="s">
        <v>38</v>
      </c>
      <c r="K130" s="10" t="s">
        <v>230</v>
      </c>
      <c r="L130" s="10" t="s">
        <v>38</v>
      </c>
      <c r="M130" s="10" t="s">
        <v>38</v>
      </c>
      <c r="N130" s="10" t="s">
        <v>38</v>
      </c>
      <c r="O130" s="10" t="s">
        <v>38</v>
      </c>
      <c r="P130" s="10" t="s">
        <v>38</v>
      </c>
      <c r="Q130" s="10" t="s">
        <v>38</v>
      </c>
      <c r="R130" s="10" t="s">
        <v>103</v>
      </c>
      <c r="S130" s="10" t="s">
        <v>38</v>
      </c>
      <c r="T130" s="10" t="s">
        <v>38</v>
      </c>
      <c r="U130" s="10"/>
      <c r="V130" s="36" t="str">
        <f t="shared" ca="1" si="81"/>
        <v xml:space="preserve"> 1 Pittsburgh </v>
      </c>
      <c r="X130" s="37">
        <f t="shared" ca="1" si="82"/>
        <v>6</v>
      </c>
      <c r="Y130" s="36">
        <f t="shared" ca="1" si="82"/>
        <v>28</v>
      </c>
      <c r="Z130" s="11" t="str">
        <f t="shared" ca="1" si="83"/>
        <v xml:space="preserve"> 1 Pittsburgh </v>
      </c>
      <c r="AA130" s="38" t="str">
        <f t="shared" ca="1" si="83"/>
        <v xml:space="preserve"> 4 Xavier </v>
      </c>
      <c r="AB130" s="43" t="str">
        <f t="shared" ca="1" si="83"/>
        <v xml:space="preserve"> 1 Pittsburgh </v>
      </c>
      <c r="AC130" s="11" t="str">
        <f t="shared" ca="1" si="84"/>
        <v xml:space="preserve"> 4 Xavier </v>
      </c>
      <c r="AD130" s="38">
        <f t="shared" ca="1" si="85"/>
        <v>1</v>
      </c>
      <c r="AE130" s="36">
        <f t="shared" ca="1" si="85"/>
        <v>12</v>
      </c>
      <c r="AF130" s="11">
        <v>2</v>
      </c>
      <c r="AG130" s="1">
        <v>30</v>
      </c>
      <c r="AH130" s="40"/>
      <c r="AI130" s="11">
        <f ca="1">IF($AG$1=1,($AG130-($AG130*COUNTIF($F130:F130,E130)/$X$1))*COUNTIF($AB$36:$AB$51,E130),COUNTIF($AB$36:$AB$51,E130)*$AG130)</f>
        <v>28</v>
      </c>
      <c r="AJ130" s="11">
        <f ca="1">IF($AG$1=1,($AG130-($AG130*COUNTIF($F130:U130,F130)/$X$1))*COUNTIF($AB$36:$AB$51,F130),COUNTIF($AB$36:$AB$51,F130)*$AG130)</f>
        <v>6</v>
      </c>
      <c r="AK130" s="11">
        <f ca="1">IF($AG$1=1,($AG130-($AG130*COUNTIF($F130:V130,G130)/$X$1))*COUNTIF($AB$36:$AB$51,G130),COUNTIF($AB$36:$AB$51,G130)*$AG130)</f>
        <v>4</v>
      </c>
      <c r="AL130" s="11">
        <f ca="1">IF($AG$1=1,($AG130-($AG130*COUNTIF($F130:W130,H130)/$X$1))*COUNTIF($AB$36:$AB$51,H130),COUNTIF($AB$36:$AB$51,H130)*$AG130)</f>
        <v>28</v>
      </c>
      <c r="AM130" s="11">
        <f ca="1">IF($AG$1=1,($AG130-($AG130*COUNTIF($F130:X130,I130)/$X$1))*COUNTIF($AB$36:$AB$51,I130),COUNTIF($AB$36:$AB$51,I130)*$AG130)</f>
        <v>4</v>
      </c>
      <c r="AN130" s="11">
        <f ca="1">IF($AG$1=1,($AG130-($AG130*COUNTIF($F130:Y130,J130)/$X$1))*COUNTIF($AB$36:$AB$51,J130),COUNTIF($AB$36:$AB$51,J130)*$AG130)</f>
        <v>4</v>
      </c>
      <c r="AO130" s="11">
        <f ca="1">IF($AG$1=1,($AG130-($AG130*COUNTIF($F130:Z130,K130)/$X$1))*COUNTIF($AB$36:$AB$51,K130),COUNTIF($AB$36:$AB$51,K130)*$AG130)</f>
        <v>0</v>
      </c>
      <c r="AP130" s="11">
        <f ca="1">IF($AG$1=1,($AG130-($AG130*COUNTIF($F130:AA130,L130)/$X$1))*COUNTIF($AB$36:$AB$51,L130),COUNTIF($AB$36:$AB$51,L130)*$AG130)</f>
        <v>2</v>
      </c>
      <c r="AQ130" s="11">
        <f ca="1">IF($AG$1=1,($AG130-($AG130*COUNTIF($F130:AB130,M130)/$X$1))*COUNTIF($AB$36:$AB$51,M130),COUNTIF($AB$36:$AB$51,M130)*$AG130)</f>
        <v>0</v>
      </c>
      <c r="AR130" s="11">
        <f ca="1">IF($AG$1=1,($AG130-($AG130*COUNTIF($F130:AC130,N130)/$X$1))*COUNTIF($AB$36:$AB$51,N130),COUNTIF($AB$36:$AB$51,N130)*$AG130)</f>
        <v>0</v>
      </c>
      <c r="AS130" s="11">
        <f ca="1">IF($AG$1=1,($AG130-($AG130*COUNTIF($F130:AD130,O130)/$X$1))*COUNTIF($AB$36:$AB$51,O130),COUNTIF($AB$36:$AB$51,O130)*$AG130)</f>
        <v>0</v>
      </c>
      <c r="AT130" s="11">
        <f ca="1">IF($AG$1=1,($AG130-($AG130*COUNTIF($F130:AE130,P130)/$X$1))*COUNTIF($AB$36:$AB$51,P130),COUNTIF($AB$36:$AB$51,P130)*$AG130)</f>
        <v>0</v>
      </c>
      <c r="AU130" s="11">
        <f ca="1">IF($AG$1=1,($AG130-($AG130*COUNTIF($F130:AF130,Q130)/$X$1))*COUNTIF($AB$36:$AB$51,Q130),COUNTIF($AB$36:$AB$51,Q130)*$AG130)</f>
        <v>0</v>
      </c>
      <c r="AV130" s="11">
        <f ca="1">IF($AG$1=1,($AG130-($AG130*COUNTIF($F130:AG130,R130)/$X$1))*COUNTIF($AB$36:$AB$51,R130),COUNTIF($AB$36:$AB$51,R130)*$AG130)</f>
        <v>0</v>
      </c>
      <c r="AW130" s="11">
        <f ca="1">IF($AG$1=1,($AG130-($AG130*COUNTIF($F130:AH130,S130)/$X$1))*COUNTIF($AB$36:$AB$51,S130),COUNTIF($AB$36:$AB$51,S130)*$AG130)</f>
        <v>0</v>
      </c>
      <c r="AX130" s="11">
        <f ca="1">IF($AG$1=1,($AG130-($AG130*COUNTIF($F130:AI130,T130)/$X$1))*COUNTIF($AB$36:$AB$51,T130),COUNTIF($AB$36:$AB$51,T130)*$AG130)</f>
        <v>0</v>
      </c>
      <c r="AY130" s="11"/>
      <c r="AZ130" s="32">
        <f t="shared" ca="1" si="90"/>
        <v>26</v>
      </c>
      <c r="BA130" s="5"/>
      <c r="BB130" s="9" t="s">
        <v>239</v>
      </c>
      <c r="BC130"/>
      <c r="BD130"/>
      <c r="BE130"/>
      <c r="BF130"/>
      <c r="BG130"/>
      <c r="BH130"/>
      <c r="BI130"/>
      <c r="BJ130"/>
      <c r="BK130"/>
      <c r="BL130"/>
      <c r="BM130"/>
      <c r="BN130"/>
      <c r="BO130"/>
      <c r="BP130"/>
      <c r="BQ130"/>
      <c r="BR130"/>
      <c r="BS130"/>
      <c r="BU130" s="9" t="str">
        <f t="shared" si="86"/>
        <v>Master!W16</v>
      </c>
      <c r="BW130" s="9" t="s">
        <v>215</v>
      </c>
      <c r="BX130" s="9" t="s">
        <v>217</v>
      </c>
      <c r="BZ130" s="9" t="str">
        <f t="shared" si="87"/>
        <v>Master!Z8</v>
      </c>
      <c r="CA130" s="9" t="str">
        <f t="shared" si="88"/>
        <v>Master!Z24</v>
      </c>
      <c r="CB130" s="9" t="str">
        <f t="shared" si="89"/>
        <v>Master!W16</v>
      </c>
    </row>
    <row r="131" spans="2:80" ht="14.4">
      <c r="B131" s="1">
        <v>8</v>
      </c>
      <c r="C131" s="32" t="s">
        <v>124</v>
      </c>
      <c r="D131" s="33" t="str">
        <f t="shared" ca="1" si="81"/>
        <v xml:space="preserve"> 3 Villanova </v>
      </c>
      <c r="E131" s="10" t="s">
        <v>44</v>
      </c>
      <c r="F131" s="10" t="s">
        <v>78</v>
      </c>
      <c r="G131" s="10" t="s">
        <v>44</v>
      </c>
      <c r="H131" s="10" t="s">
        <v>44</v>
      </c>
      <c r="I131" s="10" t="s">
        <v>44</v>
      </c>
      <c r="J131" s="10" t="s">
        <v>44</v>
      </c>
      <c r="K131" s="10" t="s">
        <v>44</v>
      </c>
      <c r="L131" s="10" t="s">
        <v>78</v>
      </c>
      <c r="M131" s="10" t="s">
        <v>78</v>
      </c>
      <c r="N131" s="10" t="s">
        <v>44</v>
      </c>
      <c r="O131" s="10" t="s">
        <v>44</v>
      </c>
      <c r="P131" s="10" t="s">
        <v>44</v>
      </c>
      <c r="Q131" s="10" t="s">
        <v>78</v>
      </c>
      <c r="R131" s="10" t="s">
        <v>44</v>
      </c>
      <c r="S131" s="10" t="s">
        <v>44</v>
      </c>
      <c r="T131" s="10" t="s">
        <v>78</v>
      </c>
      <c r="U131" s="10"/>
      <c r="V131" s="36" t="str">
        <f t="shared" ca="1" si="81"/>
        <v xml:space="preserve"> 3 Villanova </v>
      </c>
      <c r="X131" s="37">
        <f t="shared" ca="1" si="82"/>
        <v>10</v>
      </c>
      <c r="Y131" s="36">
        <f t="shared" ca="1" si="82"/>
        <v>20</v>
      </c>
      <c r="Z131" s="11" t="str">
        <f t="shared" ca="1" si="83"/>
        <v xml:space="preserve"> 2 Duke </v>
      </c>
      <c r="AA131" s="38" t="str">
        <f t="shared" ca="1" si="83"/>
        <v xml:space="preserve"> 3 Villanova </v>
      </c>
      <c r="AB131" s="43" t="str">
        <f t="shared" ca="1" si="83"/>
        <v xml:space="preserve"> 3 Villanova </v>
      </c>
      <c r="AC131" s="11" t="str">
        <f t="shared" ca="1" si="84"/>
        <v xml:space="preserve"> 2 Duke </v>
      </c>
      <c r="AD131" s="38">
        <f t="shared" ca="1" si="85"/>
        <v>10</v>
      </c>
      <c r="AE131" s="36">
        <f t="shared" ca="1" si="85"/>
        <v>11</v>
      </c>
      <c r="AF131" s="11">
        <v>2</v>
      </c>
      <c r="AG131" s="1">
        <v>30</v>
      </c>
      <c r="AH131" s="40"/>
      <c r="AI131" s="11">
        <f ca="1">IF($AG$1=1,($AG131-($AG131*COUNTIF($F131:F131,E131)/$X$1))*COUNTIF($AB$36:$AB$51,E131),COUNTIF($AB$36:$AB$51,E131)*$AG131)</f>
        <v>30</v>
      </c>
      <c r="AJ131" s="11">
        <f ca="1">IF($AG$1=1,($AG131-($AG131*COUNTIF($F131:U131,F131)/$X$1))*COUNTIF($AB$36:$AB$51,F131),COUNTIF($AB$36:$AB$51,F131)*$AG131)</f>
        <v>20</v>
      </c>
      <c r="AK131" s="11">
        <f ca="1">IF($AG$1=1,($AG131-($AG131*COUNTIF($F131:V131,G131)/$X$1))*COUNTIF($AB$36:$AB$51,G131),COUNTIF($AB$36:$AB$51,G131)*$AG131)</f>
        <v>10</v>
      </c>
      <c r="AL131" s="11">
        <f ca="1">IF($AG$1=1,($AG131-($AG131*COUNTIF($F131:W131,H131)/$X$1))*COUNTIF($AB$36:$AB$51,H131),COUNTIF($AB$36:$AB$51,H131)*$AG131)</f>
        <v>10</v>
      </c>
      <c r="AM131" s="11">
        <f ca="1">IF($AG$1=1,($AG131-($AG131*COUNTIF($F131:X131,I131)/$X$1))*COUNTIF($AB$36:$AB$51,I131),COUNTIF($AB$36:$AB$51,I131)*$AG131)</f>
        <v>10</v>
      </c>
      <c r="AN131" s="11">
        <f ca="1">IF($AG$1=1,($AG131-($AG131*COUNTIF($F131:Y131,J131)/$X$1))*COUNTIF($AB$36:$AB$51,J131),COUNTIF($AB$36:$AB$51,J131)*$AG131)</f>
        <v>10</v>
      </c>
      <c r="AO131" s="11">
        <f ca="1">IF($AG$1=1,($AG131-($AG131*COUNTIF($F131:Z131,K131)/$X$1))*COUNTIF($AB$36:$AB$51,K131),COUNTIF($AB$36:$AB$51,K131)*$AG131)</f>
        <v>8</v>
      </c>
      <c r="AP131" s="11">
        <f ca="1">IF($AG$1=1,($AG131-($AG131*COUNTIF($F131:AA131,L131)/$X$1))*COUNTIF($AB$36:$AB$51,L131),COUNTIF($AB$36:$AB$51,L131)*$AG131)</f>
        <v>16</v>
      </c>
      <c r="AQ131" s="11">
        <f ca="1">IF($AG$1=1,($AG131-($AG131*COUNTIF($F131:AB131,M131)/$X$1))*COUNTIF($AB$36:$AB$51,M131),COUNTIF($AB$36:$AB$51,M131)*$AG131)</f>
        <v>14</v>
      </c>
      <c r="AR131" s="11">
        <f ca="1">IF($AG$1=1,($AG131-($AG131*COUNTIF($F131:AC131,N131)/$X$1))*COUNTIF($AB$36:$AB$51,N131),COUNTIF($AB$36:$AB$51,N131)*$AG131)</f>
        <v>6</v>
      </c>
      <c r="AS131" s="11">
        <f ca="1">IF($AG$1=1,($AG131-($AG131*COUNTIF($F131:AD131,O131)/$X$1))*COUNTIF($AB$36:$AB$51,O131),COUNTIF($AB$36:$AB$51,O131)*$AG131)</f>
        <v>6</v>
      </c>
      <c r="AT131" s="11">
        <f ca="1">IF($AG$1=1,($AG131-($AG131*COUNTIF($F131:AE131,P131)/$X$1))*COUNTIF($AB$36:$AB$51,P131),COUNTIF($AB$36:$AB$51,P131)*$AG131)</f>
        <v>6</v>
      </c>
      <c r="AU131" s="11">
        <f ca="1">IF($AG$1=1,($AG131-($AG131*COUNTIF($F131:AF131,Q131)/$X$1))*COUNTIF($AB$36:$AB$51,Q131),COUNTIF($AB$36:$AB$51,Q131)*$AG131)</f>
        <v>14</v>
      </c>
      <c r="AV131" s="11">
        <f ca="1">IF($AG$1=1,($AG131-($AG131*COUNTIF($F131:AG131,R131)/$X$1))*COUNTIF($AB$36:$AB$51,R131),COUNTIF($AB$36:$AB$51,R131)*$AG131)</f>
        <v>6</v>
      </c>
      <c r="AW131" s="11">
        <f ca="1">IF($AG$1=1,($AG131-($AG131*COUNTIF($F131:AH131,S131)/$X$1))*COUNTIF($AB$36:$AB$51,S131),COUNTIF($AB$36:$AB$51,S131)*$AG131)</f>
        <v>6</v>
      </c>
      <c r="AX131" s="11">
        <f ca="1">IF($AG$1=1,($AG131-($AG131*COUNTIF($F131:AI131,T131)/$X$1))*COUNTIF($AB$36:$AB$51,T131),COUNTIF($AB$36:$AB$51,T131)*$AG131)</f>
        <v>14</v>
      </c>
      <c r="AY131" s="11"/>
      <c r="AZ131" s="32">
        <f t="shared" ca="1" si="90"/>
        <v>28</v>
      </c>
      <c r="BA131" s="5"/>
      <c r="BB131" s="9" t="s">
        <v>241</v>
      </c>
      <c r="BC131"/>
      <c r="BD131"/>
      <c r="BE131"/>
      <c r="BF131"/>
      <c r="BG131"/>
      <c r="BH131"/>
      <c r="BI131"/>
      <c r="BJ131"/>
      <c r="BK131"/>
      <c r="BL131"/>
      <c r="BM131"/>
      <c r="BN131"/>
      <c r="BO131"/>
      <c r="BP131"/>
      <c r="BQ131"/>
      <c r="BR131"/>
      <c r="BS131"/>
      <c r="BU131" s="9" t="str">
        <f t="shared" si="86"/>
        <v>Master!W48</v>
      </c>
      <c r="BW131" s="9" t="s">
        <v>219</v>
      </c>
      <c r="BX131" s="9" t="s">
        <v>221</v>
      </c>
      <c r="BZ131" s="9" t="str">
        <f t="shared" si="87"/>
        <v>Master!Z40</v>
      </c>
      <c r="CA131" s="9" t="str">
        <f t="shared" si="88"/>
        <v>Master!Z56</v>
      </c>
      <c r="CB131" s="9" t="str">
        <f t="shared" si="89"/>
        <v>Master!W48</v>
      </c>
    </row>
    <row r="132" spans="2:80" ht="14.4">
      <c r="B132" s="1">
        <v>8</v>
      </c>
      <c r="C132" s="32" t="s">
        <v>159</v>
      </c>
      <c r="D132" s="33" t="str">
        <f t="shared" ca="1" si="81"/>
        <v xml:space="preserve"> 4 Gonzaga </v>
      </c>
      <c r="E132" s="10" t="s">
        <v>22</v>
      </c>
      <c r="F132" s="10" t="s">
        <v>83</v>
      </c>
      <c r="G132" s="10" t="s">
        <v>22</v>
      </c>
      <c r="H132" s="10" t="s">
        <v>22</v>
      </c>
      <c r="I132" s="10" t="s">
        <v>22</v>
      </c>
      <c r="J132" s="10" t="s">
        <v>22</v>
      </c>
      <c r="K132" s="10" t="s">
        <v>108</v>
      </c>
      <c r="L132" s="10" t="s">
        <v>22</v>
      </c>
      <c r="M132" s="10" t="s">
        <v>22</v>
      </c>
      <c r="N132" s="10" t="s">
        <v>22</v>
      </c>
      <c r="O132" s="10" t="s">
        <v>22</v>
      </c>
      <c r="P132" s="10" t="s">
        <v>22</v>
      </c>
      <c r="Q132" s="10" t="s">
        <v>22</v>
      </c>
      <c r="R132" s="10" t="s">
        <v>22</v>
      </c>
      <c r="S132" s="10" t="s">
        <v>83</v>
      </c>
      <c r="T132" s="10" t="s">
        <v>22</v>
      </c>
      <c r="U132" s="10"/>
      <c r="V132" s="36" t="str">
        <f t="shared" ca="1" si="81"/>
        <v xml:space="preserve"> 1 North Carolina </v>
      </c>
      <c r="X132" s="37">
        <f t="shared" ca="1" si="82"/>
        <v>6</v>
      </c>
      <c r="Y132" s="36">
        <f t="shared" ca="1" si="82"/>
        <v>26</v>
      </c>
      <c r="Z132" s="11" t="str">
        <f t="shared" ca="1" si="83"/>
        <v xml:space="preserve"> 1 North Carolina </v>
      </c>
      <c r="AA132" s="38" t="str">
        <f t="shared" ca="1" si="83"/>
        <v xml:space="preserve"> 4 Gonzaga </v>
      </c>
      <c r="AB132" s="43" t="str">
        <f t="shared" ca="1" si="83"/>
        <v xml:space="preserve"> 1 North Carolina </v>
      </c>
      <c r="AC132" s="11" t="str">
        <f t="shared" ca="1" si="84"/>
        <v xml:space="preserve"> 4 Gonzaga </v>
      </c>
      <c r="AD132" s="38">
        <f t="shared" ca="1" si="85"/>
        <v>1</v>
      </c>
      <c r="AE132" s="36">
        <f t="shared" ca="1" si="85"/>
        <v>12</v>
      </c>
      <c r="AF132" s="11">
        <v>2</v>
      </c>
      <c r="AG132" s="1">
        <v>30</v>
      </c>
      <c r="AH132" s="40"/>
      <c r="AI132" s="11">
        <f ca="1">IF($AG$1=1,($AG132-($AG132*COUNTIF($F132:F132,E132)/$X$1))*COUNTIF($AB$36:$AB$51,E132),COUNTIF($AB$36:$AB$51,E132)*$AG132)</f>
        <v>30</v>
      </c>
      <c r="AJ132" s="11">
        <f ca="1">IF($AG$1=1,($AG132-($AG132*COUNTIF($F132:U132,F132)/$X$1))*COUNTIF($AB$36:$AB$51,F132),COUNTIF($AB$36:$AB$51,F132)*$AG132)</f>
        <v>26</v>
      </c>
      <c r="AK132" s="11">
        <f ca="1">IF($AG$1=1,($AG132-($AG132*COUNTIF($F132:V132,G132)/$X$1))*COUNTIF($AB$36:$AB$51,G132),COUNTIF($AB$36:$AB$51,G132)*$AG132)</f>
        <v>4</v>
      </c>
      <c r="AL132" s="11">
        <f ca="1">IF($AG$1=1,($AG132-($AG132*COUNTIF($F132:W132,H132)/$X$1))*COUNTIF($AB$36:$AB$51,H132),COUNTIF($AB$36:$AB$51,H132)*$AG132)</f>
        <v>4</v>
      </c>
      <c r="AM132" s="11">
        <f ca="1">IF($AG$1=1,($AG132-($AG132*COUNTIF($F132:X132,I132)/$X$1))*COUNTIF($AB$36:$AB$51,I132),COUNTIF($AB$36:$AB$51,I132)*$AG132)</f>
        <v>4</v>
      </c>
      <c r="AN132" s="11">
        <f ca="1">IF($AG$1=1,($AG132-($AG132*COUNTIF($F132:Y132,J132)/$X$1))*COUNTIF($AB$36:$AB$51,J132),COUNTIF($AB$36:$AB$51,J132)*$AG132)</f>
        <v>4</v>
      </c>
      <c r="AO132" s="11">
        <f ca="1">IF($AG$1=1,($AG132-($AG132*COUNTIF($F132:Z132,K132)/$X$1))*COUNTIF($AB$36:$AB$51,K132),COUNTIF($AB$36:$AB$51,K132)*$AG132)</f>
        <v>0</v>
      </c>
      <c r="AP132" s="11">
        <f ca="1">IF($AG$1=1,($AG132-($AG132*COUNTIF($F132:AA132,L132)/$X$1))*COUNTIF($AB$36:$AB$51,L132),COUNTIF($AB$36:$AB$51,L132)*$AG132)</f>
        <v>2</v>
      </c>
      <c r="AQ132" s="11">
        <f ca="1">IF($AG$1=1,($AG132-($AG132*COUNTIF($F132:AB132,M132)/$X$1))*COUNTIF($AB$36:$AB$51,M132),COUNTIF($AB$36:$AB$51,M132)*$AG132)</f>
        <v>0</v>
      </c>
      <c r="AR132" s="11">
        <f ca="1">IF($AG$1=1,($AG132-($AG132*COUNTIF($F132:AC132,N132)/$X$1))*COUNTIF($AB$36:$AB$51,N132),COUNTIF($AB$36:$AB$51,N132)*$AG132)</f>
        <v>0</v>
      </c>
      <c r="AS132" s="11">
        <f ca="1">IF($AG$1=1,($AG132-($AG132*COUNTIF($F132:AD132,O132)/$X$1))*COUNTIF($AB$36:$AB$51,O132),COUNTIF($AB$36:$AB$51,O132)*$AG132)</f>
        <v>0</v>
      </c>
      <c r="AT132" s="11">
        <f ca="1">IF($AG$1=1,($AG132-($AG132*COUNTIF($F132:AE132,P132)/$X$1))*COUNTIF($AB$36:$AB$51,P132),COUNTIF($AB$36:$AB$51,P132)*$AG132)</f>
        <v>0</v>
      </c>
      <c r="AU132" s="11">
        <f ca="1">IF($AG$1=1,($AG132-($AG132*COUNTIF($F132:AF132,Q132)/$X$1))*COUNTIF($AB$36:$AB$51,Q132),COUNTIF($AB$36:$AB$51,Q132)*$AG132)</f>
        <v>0</v>
      </c>
      <c r="AV132" s="11">
        <f ca="1">IF($AG$1=1,($AG132-($AG132*COUNTIF($F132:AG132,R132)/$X$1))*COUNTIF($AB$36:$AB$51,R132),COUNTIF($AB$36:$AB$51,R132)*$AG132)</f>
        <v>0</v>
      </c>
      <c r="AW132" s="11">
        <f ca="1">IF($AG$1=1,($AG132-($AG132*COUNTIF($F132:AH132,S132)/$X$1))*COUNTIF($AB$36:$AB$51,S132),COUNTIF($AB$36:$AB$51,S132)*$AG132)</f>
        <v>22</v>
      </c>
      <c r="AX132" s="11">
        <f ca="1">IF($AG$1=1,($AG132-($AG132*COUNTIF($F132:AI132,T132)/$X$1))*COUNTIF($AB$36:$AB$51,T132),COUNTIF($AB$36:$AB$51,T132)*$AG132)</f>
        <v>0</v>
      </c>
      <c r="AY132" s="11"/>
      <c r="AZ132" s="32">
        <f t="shared" ca="1" si="90"/>
        <v>28</v>
      </c>
      <c r="BA132" s="5"/>
      <c r="BB132" s="9" t="s">
        <v>243</v>
      </c>
      <c r="BC132"/>
      <c r="BD132"/>
      <c r="BE132"/>
      <c r="BF132"/>
      <c r="BG132"/>
      <c r="BH132"/>
      <c r="BI132"/>
      <c r="BJ132"/>
      <c r="BK132"/>
      <c r="BL132"/>
      <c r="BM132"/>
      <c r="BN132"/>
      <c r="BO132"/>
      <c r="BP132"/>
      <c r="BQ132"/>
      <c r="BR132"/>
      <c r="BS132"/>
      <c r="BU132" s="9" t="str">
        <f t="shared" si="86"/>
        <v>Master!W82</v>
      </c>
      <c r="BW132" s="9" t="s">
        <v>223</v>
      </c>
      <c r="BX132" s="9" t="s">
        <v>225</v>
      </c>
      <c r="BZ132" s="9" t="str">
        <f t="shared" si="87"/>
        <v>Master!Z74</v>
      </c>
      <c r="CA132" s="9" t="str">
        <f t="shared" si="88"/>
        <v>Master!Z90</v>
      </c>
      <c r="CB132" s="9" t="str">
        <f t="shared" si="89"/>
        <v>Master!W82</v>
      </c>
    </row>
    <row r="133" spans="2:80" ht="15" thickBot="1">
      <c r="B133" s="1">
        <v>8</v>
      </c>
      <c r="C133" s="44" t="s">
        <v>164</v>
      </c>
      <c r="D133" s="33" t="str">
        <f t="shared" ca="1" si="81"/>
        <v xml:space="preserve"> 2 Oklahoma </v>
      </c>
      <c r="E133" s="10" t="s">
        <v>58</v>
      </c>
      <c r="F133" s="10" t="s">
        <v>58</v>
      </c>
      <c r="G133" s="10" t="s">
        <v>73</v>
      </c>
      <c r="H133" s="10" t="s">
        <v>73</v>
      </c>
      <c r="I133" s="10" t="s">
        <v>58</v>
      </c>
      <c r="J133" s="10" t="s">
        <v>58</v>
      </c>
      <c r="K133" s="10" t="s">
        <v>123</v>
      </c>
      <c r="L133" s="10" t="s">
        <v>73</v>
      </c>
      <c r="M133" s="10" t="s">
        <v>58</v>
      </c>
      <c r="N133" s="10" t="s">
        <v>58</v>
      </c>
      <c r="O133" s="10" t="s">
        <v>73</v>
      </c>
      <c r="P133" s="10" t="s">
        <v>73</v>
      </c>
      <c r="Q133" s="10" t="s">
        <v>58</v>
      </c>
      <c r="R133" s="10" t="s">
        <v>73</v>
      </c>
      <c r="S133" s="10" t="s">
        <v>123</v>
      </c>
      <c r="T133" s="10" t="s">
        <v>58</v>
      </c>
      <c r="U133" s="10"/>
      <c r="V133" s="36" t="str">
        <f t="shared" ca="1" si="81"/>
        <v xml:space="preserve"> 2 Oklahoma </v>
      </c>
      <c r="X133" s="37">
        <f t="shared" ca="1" si="82"/>
        <v>16</v>
      </c>
      <c r="Y133" s="36">
        <f t="shared" ca="1" si="82"/>
        <v>18</v>
      </c>
      <c r="Z133" s="11" t="str">
        <f t="shared" ca="1" si="83"/>
        <v xml:space="preserve"> 2 Oklahoma </v>
      </c>
      <c r="AA133" s="38" t="str">
        <f t="shared" ca="1" si="83"/>
        <v xml:space="preserve"> 3 Syracuse </v>
      </c>
      <c r="AB133" s="43" t="str">
        <f t="shared" ca="1" si="83"/>
        <v xml:space="preserve"> 2 Oklahoma </v>
      </c>
      <c r="AC133" s="11" t="str">
        <f t="shared" ca="1" si="84"/>
        <v xml:space="preserve"> 3 Syracuse </v>
      </c>
      <c r="AD133" s="38">
        <f t="shared" ca="1" si="85"/>
        <v>10</v>
      </c>
      <c r="AE133" s="36">
        <f t="shared" ca="1" si="85"/>
        <v>11</v>
      </c>
      <c r="AF133" s="11">
        <v>2</v>
      </c>
      <c r="AG133" s="1">
        <v>30</v>
      </c>
      <c r="AH133" s="40"/>
      <c r="AI133" s="11">
        <f ca="1">IF($AG$1=1,($AG133-($AG133*COUNTIF($F133:F133,E133)/$X$1))*COUNTIF($AB$36:$AB$51,E133),COUNTIF($AB$36:$AB$51,E133)*$AG133)</f>
        <v>28</v>
      </c>
      <c r="AJ133" s="11">
        <f ca="1">IF($AG$1=1,($AG133-($AG133*COUNTIF($F133:U133,F133)/$X$1))*COUNTIF($AB$36:$AB$51,F133),COUNTIF($AB$36:$AB$51,F133)*$AG133)</f>
        <v>16</v>
      </c>
      <c r="AK133" s="11">
        <f ca="1">IF($AG$1=1,($AG133-($AG133*COUNTIF($F133:V133,G133)/$X$1))*COUNTIF($AB$36:$AB$51,G133),COUNTIF($AB$36:$AB$51,G133)*$AG133)</f>
        <v>18</v>
      </c>
      <c r="AL133" s="11">
        <f ca="1">IF($AG$1=1,($AG133-($AG133*COUNTIF($F133:W133,H133)/$X$1))*COUNTIF($AB$36:$AB$51,H133),COUNTIF($AB$36:$AB$51,H133)*$AG133)</f>
        <v>18</v>
      </c>
      <c r="AM133" s="11">
        <f ca="1">IF($AG$1=1,($AG133-($AG133*COUNTIF($F133:X133,I133)/$X$1))*COUNTIF($AB$36:$AB$51,I133),COUNTIF($AB$36:$AB$51,I133)*$AG133)</f>
        <v>14</v>
      </c>
      <c r="AN133" s="11">
        <f ca="1">IF($AG$1=1,($AG133-($AG133*COUNTIF($F133:Y133,J133)/$X$1))*COUNTIF($AB$36:$AB$51,J133),COUNTIF($AB$36:$AB$51,J133)*$AG133)</f>
        <v>14</v>
      </c>
      <c r="AO133" s="11">
        <f ca="1">IF($AG$1=1,($AG133-($AG133*COUNTIF($F133:Z133,K133)/$X$1))*COUNTIF($AB$36:$AB$51,K133),COUNTIF($AB$36:$AB$51,K133)*$AG133)</f>
        <v>0</v>
      </c>
      <c r="AP133" s="11">
        <f ca="1">IF($AG$1=1,($AG133-($AG133*COUNTIF($F133:AA133,L133)/$X$1))*COUNTIF($AB$36:$AB$51,L133),COUNTIF($AB$36:$AB$51,L133)*$AG133)</f>
        <v>16</v>
      </c>
      <c r="AQ133" s="11">
        <f ca="1">IF($AG$1=1,($AG133-($AG133*COUNTIF($F133:AB133,M133)/$X$1))*COUNTIF($AB$36:$AB$51,M133),COUNTIF($AB$36:$AB$51,M133)*$AG133)</f>
        <v>10</v>
      </c>
      <c r="AR133" s="11">
        <f ca="1">IF($AG$1=1,($AG133-($AG133*COUNTIF($F133:AC133,N133)/$X$1))*COUNTIF($AB$36:$AB$51,N133),COUNTIF($AB$36:$AB$51,N133)*$AG133)</f>
        <v>10</v>
      </c>
      <c r="AS133" s="11">
        <f ca="1">IF($AG$1=1,($AG133-($AG133*COUNTIF($F133:AD133,O133)/$X$1))*COUNTIF($AB$36:$AB$51,O133),COUNTIF($AB$36:$AB$51,O133)*$AG133)</f>
        <v>14</v>
      </c>
      <c r="AT133" s="11">
        <f ca="1">IF($AG$1=1,($AG133-($AG133*COUNTIF($F133:AE133,P133)/$X$1))*COUNTIF($AB$36:$AB$51,P133),COUNTIF($AB$36:$AB$51,P133)*$AG133)</f>
        <v>14</v>
      </c>
      <c r="AU133" s="11">
        <f ca="1">IF($AG$1=1,($AG133-($AG133*COUNTIF($F133:AF133,Q133)/$X$1))*COUNTIF($AB$36:$AB$51,Q133),COUNTIF($AB$36:$AB$51,Q133)*$AG133)</f>
        <v>10</v>
      </c>
      <c r="AV133" s="11">
        <f ca="1">IF($AG$1=1,($AG133-($AG133*COUNTIF($F133:AG133,R133)/$X$1))*COUNTIF($AB$36:$AB$51,R133),COUNTIF($AB$36:$AB$51,R133)*$AG133)</f>
        <v>14</v>
      </c>
      <c r="AW133" s="11">
        <f ca="1">IF($AG$1=1,($AG133-($AG133*COUNTIF($F133:AH133,S133)/$X$1))*COUNTIF($AB$36:$AB$51,S133),COUNTIF($AB$36:$AB$51,S133)*$AG133)</f>
        <v>0</v>
      </c>
      <c r="AX133" s="11">
        <f ca="1">IF($AG$1=1,($AG133-($AG133*COUNTIF($F133:AI133,T133)/$X$1))*COUNTIF($AB$36:$AB$51,T133),COUNTIF($AB$36:$AB$51,T133)*$AG133)</f>
        <v>10</v>
      </c>
      <c r="AY133" s="11"/>
      <c r="AZ133" s="32">
        <f t="shared" ca="1" si="90"/>
        <v>26</v>
      </c>
      <c r="BA133" s="5"/>
      <c r="BB133" s="9" t="s">
        <v>245</v>
      </c>
      <c r="BC133"/>
      <c r="BD133"/>
      <c r="BE133"/>
      <c r="BF133"/>
      <c r="BG133"/>
      <c r="BH133"/>
      <c r="BI133"/>
      <c r="BJ133"/>
      <c r="BK133"/>
      <c r="BL133"/>
      <c r="BM133"/>
      <c r="BN133"/>
      <c r="BO133"/>
      <c r="BP133"/>
      <c r="BQ133"/>
      <c r="BR133"/>
      <c r="BS133"/>
      <c r="BU133" s="9" t="str">
        <f t="shared" si="86"/>
        <v>Master!W114</v>
      </c>
      <c r="BW133" s="9" t="s">
        <v>227</v>
      </c>
      <c r="BX133" s="9" t="s">
        <v>229</v>
      </c>
      <c r="BZ133" s="9" t="str">
        <f t="shared" si="87"/>
        <v>Master!Z106</v>
      </c>
      <c r="CA133" s="9" t="str">
        <f t="shared" si="88"/>
        <v>Master!Z122</v>
      </c>
      <c r="CB133" s="9" t="str">
        <f t="shared" si="89"/>
        <v>Master!W114</v>
      </c>
    </row>
    <row r="134" spans="2:80" ht="14.4">
      <c r="B134" s="1">
        <v>8</v>
      </c>
      <c r="C134" s="7" t="s">
        <v>39</v>
      </c>
      <c r="D134" s="33" t="str">
        <f t="shared" ca="1" si="81"/>
        <v xml:space="preserve"> 1 Louisville </v>
      </c>
      <c r="E134" s="10" t="s">
        <v>19</v>
      </c>
      <c r="F134" s="10" t="s">
        <v>19</v>
      </c>
      <c r="G134" s="10" t="s">
        <v>19</v>
      </c>
      <c r="H134" s="10" t="s">
        <v>54</v>
      </c>
      <c r="I134" s="10" t="s">
        <v>19</v>
      </c>
      <c r="J134" s="10" t="s">
        <v>63</v>
      </c>
      <c r="K134" s="10" t="s">
        <v>63</v>
      </c>
      <c r="L134" s="10" t="s">
        <v>19</v>
      </c>
      <c r="M134" s="10" t="s">
        <v>19</v>
      </c>
      <c r="N134" s="10" t="s">
        <v>19</v>
      </c>
      <c r="O134" s="10" t="s">
        <v>54</v>
      </c>
      <c r="P134" s="10" t="s">
        <v>19</v>
      </c>
      <c r="Q134" s="10" t="s">
        <v>19</v>
      </c>
      <c r="R134" s="10" t="s">
        <v>19</v>
      </c>
      <c r="S134" s="10" t="s">
        <v>54</v>
      </c>
      <c r="T134" s="10" t="s">
        <v>19</v>
      </c>
      <c r="U134" s="10"/>
      <c r="V134" s="36" t="str">
        <f t="shared" ca="1" si="81"/>
        <v xml:space="preserve"> 2 Michigan State </v>
      </c>
      <c r="X134" s="37">
        <f t="shared" ca="1" si="82"/>
        <v>12.5</v>
      </c>
      <c r="Y134" s="36">
        <f t="shared" ca="1" si="82"/>
        <v>30</v>
      </c>
      <c r="Z134" s="11" t="str">
        <f t="shared" ca="1" si="83"/>
        <v xml:space="preserve"> 1 Louisville </v>
      </c>
      <c r="AA134" s="38" t="str">
        <f t="shared" ca="1" si="83"/>
        <v xml:space="preserve"> 2 Michigan State </v>
      </c>
      <c r="AB134" s="45" t="str">
        <f t="shared" ca="1" si="83"/>
        <v xml:space="preserve"> 2 Michigan State </v>
      </c>
      <c r="AC134" s="11" t="str">
        <f t="shared" ca="1" si="84"/>
        <v xml:space="preserve"> 1 Louisville </v>
      </c>
      <c r="AD134" s="38">
        <f t="shared" ca="1" si="85"/>
        <v>1</v>
      </c>
      <c r="AE134" s="36">
        <f t="shared" ca="1" si="85"/>
        <v>10</v>
      </c>
      <c r="AF134" s="11">
        <v>2.5</v>
      </c>
      <c r="AG134" s="1">
        <v>37.5</v>
      </c>
      <c r="AH134" s="40"/>
      <c r="AI134" s="11">
        <f ca="1">IF($AG$1=1,($AG134-($AG134*COUNTIF($F134:F134,E134)/$X$1))*COUNTIF($AB$36:$AB$51,E134),COUNTIF($AB$36:$AB$51,E134)*$AG134)</f>
        <v>35</v>
      </c>
      <c r="AJ134" s="11">
        <f ca="1">IF($AG$1=1,($AG134-($AG134*COUNTIF($F134:U134,F134)/$X$1))*COUNTIF($AB$36:$AB$51,F134),COUNTIF($AB$36:$AB$51,F134)*$AG134)</f>
        <v>12.5</v>
      </c>
      <c r="AK134" s="11">
        <f ca="1">IF($AG$1=1,($AG134-($AG134*COUNTIF($F134:V134,G134)/$X$1))*COUNTIF($AB$36:$AB$51,G134),COUNTIF($AB$36:$AB$51,G134)*$AG134)</f>
        <v>12.5</v>
      </c>
      <c r="AL134" s="11">
        <f ca="1">IF($AG$1=1,($AG134-($AG134*COUNTIF($F134:W134,H134)/$X$1))*COUNTIF($AB$36:$AB$51,H134),COUNTIF($AB$36:$AB$51,H134)*$AG134)</f>
        <v>27.5</v>
      </c>
      <c r="AM134" s="11">
        <f ca="1">IF($AG$1=1,($AG134-($AG134*COUNTIF($F134:X134,I134)/$X$1))*COUNTIF($AB$36:$AB$51,I134),COUNTIF($AB$36:$AB$51,I134)*$AG134)</f>
        <v>12.5</v>
      </c>
      <c r="AN134" s="11">
        <f ca="1">IF($AG$1=1,($AG134-($AG134*COUNTIF($F134:Y134,J134)/$X$1))*COUNTIF($AB$36:$AB$51,J134),COUNTIF($AB$36:$AB$51,J134)*$AG134)</f>
        <v>32.5</v>
      </c>
      <c r="AO134" s="11">
        <f ca="1">IF($AG$1=1,($AG134-($AG134*COUNTIF($F134:Z134,K134)/$X$1))*COUNTIF($AB$36:$AB$51,K134),COUNTIF($AB$36:$AB$51,K134)*$AG134)</f>
        <v>32.5</v>
      </c>
      <c r="AP134" s="11">
        <f ca="1">IF($AG$1=1,($AG134-($AG134*COUNTIF($F134:AA134,L134)/$X$1))*COUNTIF($AB$36:$AB$51,L134),COUNTIF($AB$36:$AB$51,L134)*$AG134)</f>
        <v>10</v>
      </c>
      <c r="AQ134" s="11">
        <f ca="1">IF($AG$1=1,($AG134-($AG134*COUNTIF($F134:AB134,M134)/$X$1))*COUNTIF($AB$36:$AB$51,M134),COUNTIF($AB$36:$AB$51,M134)*$AG134)</f>
        <v>10</v>
      </c>
      <c r="AR134" s="11">
        <f ca="1">IF($AG$1=1,($AG134-($AG134*COUNTIF($F134:AC134,N134)/$X$1))*COUNTIF($AB$36:$AB$51,N134),COUNTIF($AB$36:$AB$51,N134)*$AG134)</f>
        <v>7.5</v>
      </c>
      <c r="AS134" s="11">
        <f ca="1">IF($AG$1=1,($AG134-($AG134*COUNTIF($F134:AD134,O134)/$X$1))*COUNTIF($AB$36:$AB$51,O134),COUNTIF($AB$36:$AB$51,O134)*$AG134)</f>
        <v>22.5</v>
      </c>
      <c r="AT134" s="11">
        <f ca="1">IF($AG$1=1,($AG134-($AG134*COUNTIF($F134:AE134,P134)/$X$1))*COUNTIF($AB$36:$AB$51,P134),COUNTIF($AB$36:$AB$51,P134)*$AG134)</f>
        <v>7.5</v>
      </c>
      <c r="AU134" s="11">
        <f ca="1">IF($AG$1=1,($AG134-($AG134*COUNTIF($F134:AF134,Q134)/$X$1))*COUNTIF($AB$36:$AB$51,Q134),COUNTIF($AB$36:$AB$51,Q134)*$AG134)</f>
        <v>7.5</v>
      </c>
      <c r="AV134" s="11">
        <f ca="1">IF($AG$1=1,($AG134-($AG134*COUNTIF($F134:AG134,R134)/$X$1))*COUNTIF($AB$36:$AB$51,R134),COUNTIF($AB$36:$AB$51,R134)*$AG134)</f>
        <v>7.5</v>
      </c>
      <c r="AW134" s="11">
        <f ca="1">IF($AG$1=1,($AG134-($AG134*COUNTIF($F134:AH134,S134)/$X$1))*COUNTIF($AB$36:$AB$51,S134),COUNTIF($AB$36:$AB$51,S134)*$AG134)</f>
        <v>22.5</v>
      </c>
      <c r="AX134" s="11">
        <f ca="1">IF($AG$1=1,($AG134-($AG134*COUNTIF($F134:AI134,T134)/$X$1))*COUNTIF($AB$36:$AB$51,T134),COUNTIF($AB$36:$AB$51,T134)*$AG134)</f>
        <v>7.5</v>
      </c>
      <c r="AY134" s="11"/>
      <c r="AZ134" s="32">
        <f t="shared" ca="1" si="90"/>
        <v>37.5</v>
      </c>
      <c r="BA134" s="5"/>
      <c r="BB134" s="9" t="s">
        <v>247</v>
      </c>
      <c r="BC134"/>
      <c r="BD134"/>
      <c r="BE134"/>
      <c r="BF134"/>
      <c r="BG134"/>
      <c r="BH134"/>
      <c r="BI134"/>
      <c r="BJ134"/>
      <c r="BK134"/>
      <c r="BL134"/>
      <c r="BM134"/>
      <c r="BN134"/>
      <c r="BO134"/>
      <c r="BP134"/>
      <c r="BQ134"/>
      <c r="BR134"/>
      <c r="BS134"/>
      <c r="BU134" s="9" t="str">
        <f t="shared" si="86"/>
        <v>Master!N32</v>
      </c>
      <c r="BW134" s="9" t="s">
        <v>231</v>
      </c>
      <c r="BX134" s="9" t="s">
        <v>233</v>
      </c>
      <c r="BZ134" s="9" t="str">
        <f t="shared" si="87"/>
        <v>Master!K16</v>
      </c>
      <c r="CA134" s="9" t="str">
        <f t="shared" si="88"/>
        <v>Master!K48</v>
      </c>
      <c r="CB134" s="9" t="str">
        <f t="shared" si="89"/>
        <v>Master!N32</v>
      </c>
    </row>
    <row r="135" spans="2:80" ht="14.4">
      <c r="B135" s="1">
        <v>9</v>
      </c>
      <c r="C135" s="32" t="s">
        <v>79</v>
      </c>
      <c r="D135" s="33" t="str">
        <f t="shared" ca="1" si="81"/>
        <v xml:space="preserve"> 2 Memphis </v>
      </c>
      <c r="E135" s="74" t="s">
        <v>15</v>
      </c>
      <c r="F135" s="74" t="s">
        <v>49</v>
      </c>
      <c r="G135" s="74" t="s">
        <v>15</v>
      </c>
      <c r="H135" s="74" t="s">
        <v>68</v>
      </c>
      <c r="I135" s="74" t="s">
        <v>49</v>
      </c>
      <c r="J135" s="74" t="s">
        <v>113</v>
      </c>
      <c r="K135" s="74" t="s">
        <v>148</v>
      </c>
      <c r="L135" s="74" t="s">
        <v>49</v>
      </c>
      <c r="M135" s="74" t="s">
        <v>49</v>
      </c>
      <c r="N135" s="74" t="s">
        <v>15</v>
      </c>
      <c r="O135" s="74" t="s">
        <v>15</v>
      </c>
      <c r="P135" s="74" t="s">
        <v>49</v>
      </c>
      <c r="Q135" s="74" t="s">
        <v>113</v>
      </c>
      <c r="R135" s="74" t="s">
        <v>49</v>
      </c>
      <c r="S135" s="74" t="s">
        <v>15</v>
      </c>
      <c r="T135" s="74" t="s">
        <v>15</v>
      </c>
      <c r="U135" s="74"/>
      <c r="V135" s="36" t="str">
        <f t="shared" ca="1" si="81"/>
        <v xml:space="preserve"> 1 Connecticut </v>
      </c>
      <c r="X135" s="37">
        <f t="shared" ca="1" si="82"/>
        <v>25</v>
      </c>
      <c r="Y135" s="36">
        <f t="shared" ca="1" si="82"/>
        <v>35</v>
      </c>
      <c r="Z135" s="11" t="str">
        <f t="shared" ca="1" si="83"/>
        <v xml:space="preserve"> 1 Connecticut </v>
      </c>
      <c r="AA135" s="38" t="str">
        <f t="shared" ca="1" si="83"/>
        <v xml:space="preserve"> 3 Missouri </v>
      </c>
      <c r="AB135" s="45" t="str">
        <f t="shared" ca="1" si="83"/>
        <v xml:space="preserve"> 1 Connecticut </v>
      </c>
      <c r="AC135" s="11" t="str">
        <f t="shared" ca="1" si="84"/>
        <v xml:space="preserve"> 3 Missouri </v>
      </c>
      <c r="AD135" s="38">
        <f t="shared" ca="1" si="85"/>
        <v>1</v>
      </c>
      <c r="AE135" s="36">
        <f t="shared" ca="1" si="85"/>
        <v>11</v>
      </c>
      <c r="AF135" s="11">
        <v>2.5</v>
      </c>
      <c r="AG135" s="1">
        <v>37.5</v>
      </c>
      <c r="AH135" s="40"/>
      <c r="AI135" s="11">
        <f ca="1">IF($AG$1=1,($AG135-($AG135*COUNTIF($F135:F135,E135)/$X$1))*COUNTIF($AB$36:$AB$51,E135),COUNTIF($AB$36:$AB$51,E135)*$AG135)</f>
        <v>37.5</v>
      </c>
      <c r="AJ135" s="11">
        <f ca="1">IF($AG$1=1,($AG135-($AG135*COUNTIF($F135:U135,F135)/$X$1))*COUNTIF($AB$36:$AB$51,F135),COUNTIF($AB$36:$AB$51,F135)*$AG135)</f>
        <v>22.5</v>
      </c>
      <c r="AK135" s="11">
        <f ca="1">IF($AG$1=1,($AG135-($AG135*COUNTIF($F135:V135,G135)/$X$1))*COUNTIF($AB$36:$AB$51,G135),COUNTIF($AB$36:$AB$51,G135)*$AG135)</f>
        <v>22.5</v>
      </c>
      <c r="AL135" s="11">
        <f ca="1">IF($AG$1=1,($AG135-($AG135*COUNTIF($F135:W135,H135)/$X$1))*COUNTIF($AB$36:$AB$51,H135),COUNTIF($AB$36:$AB$51,H135)*$AG135)</f>
        <v>35</v>
      </c>
      <c r="AM135" s="11">
        <f ca="1">IF($AG$1=1,($AG135-($AG135*COUNTIF($F135:X135,I135)/$X$1))*COUNTIF($AB$36:$AB$51,I135),COUNTIF($AB$36:$AB$51,I135)*$AG135)</f>
        <v>22.5</v>
      </c>
      <c r="AN135" s="11">
        <f ca="1">IF($AG$1=1,($AG135-($AG135*COUNTIF($F135:Y135,J135)/$X$1))*COUNTIF($AB$36:$AB$51,J135),COUNTIF($AB$36:$AB$51,J135)*$AG135)</f>
        <v>32.5</v>
      </c>
      <c r="AO135" s="11">
        <f ca="1">IF($AG$1=1,($AG135-($AG135*COUNTIF($F135:Z135,K135)/$X$1))*COUNTIF($AB$36:$AB$51,K135),COUNTIF($AB$36:$AB$51,K135)*$AG135)</f>
        <v>0</v>
      </c>
      <c r="AP135" s="11">
        <f ca="1">IF($AG$1=1,($AG135-($AG135*COUNTIF($F135:AA135,L135)/$X$1))*COUNTIF($AB$36:$AB$51,L135),COUNTIF($AB$36:$AB$51,L135)*$AG135)</f>
        <v>22.5</v>
      </c>
      <c r="AQ135" s="11">
        <f ca="1">IF($AG$1=1,($AG135-($AG135*COUNTIF($F135:AB135,M135)/$X$1))*COUNTIF($AB$36:$AB$51,M135),COUNTIF($AB$36:$AB$51,M135)*$AG135)</f>
        <v>22.5</v>
      </c>
      <c r="AR135" s="11">
        <f ca="1">IF($AG$1=1,($AG135-($AG135*COUNTIF($F135:AC135,N135)/$X$1))*COUNTIF($AB$36:$AB$51,N135),COUNTIF($AB$36:$AB$51,N135)*$AG135)</f>
        <v>17.5</v>
      </c>
      <c r="AS135" s="11">
        <f ca="1">IF($AG$1=1,($AG135-($AG135*COUNTIF($F135:AD135,O135)/$X$1))*COUNTIF($AB$36:$AB$51,O135),COUNTIF($AB$36:$AB$51,O135)*$AG135)</f>
        <v>17.5</v>
      </c>
      <c r="AT135" s="11">
        <f ca="1">IF($AG$1=1,($AG135-($AG135*COUNTIF($F135:AE135,P135)/$X$1))*COUNTIF($AB$36:$AB$51,P135),COUNTIF($AB$36:$AB$51,P135)*$AG135)</f>
        <v>22.5</v>
      </c>
      <c r="AU135" s="11">
        <f ca="1">IF($AG$1=1,($AG135-($AG135*COUNTIF($F135:AF135,Q135)/$X$1))*COUNTIF($AB$36:$AB$51,Q135),COUNTIF($AB$36:$AB$51,Q135)*$AG135)</f>
        <v>32.5</v>
      </c>
      <c r="AV135" s="11">
        <f ca="1">IF($AG$1=1,($AG135-($AG135*COUNTIF($F135:AG135,R135)/$X$1))*COUNTIF($AB$36:$AB$51,R135),COUNTIF($AB$36:$AB$51,R135)*$AG135)</f>
        <v>22.5</v>
      </c>
      <c r="AW135" s="11">
        <f ca="1">IF($AG$1=1,($AG135-($AG135*COUNTIF($F135:AH135,S135)/$X$1))*COUNTIF($AB$36:$AB$51,S135),COUNTIF($AB$36:$AB$51,S135)*$AG135)</f>
        <v>17.5</v>
      </c>
      <c r="AX135" s="11">
        <f ca="1">IF($AG$1=1,($AG135-($AG135*COUNTIF($F135:AI135,T135)/$X$1))*COUNTIF($AB$36:$AB$51,T135),COUNTIF($AB$36:$AB$51,T135)*$AG135)</f>
        <v>17.5</v>
      </c>
      <c r="AY135" s="11"/>
      <c r="AZ135" s="32">
        <f t="shared" ca="1" si="90"/>
        <v>35</v>
      </c>
      <c r="BA135" s="5"/>
      <c r="BB135" s="9" t="s">
        <v>249</v>
      </c>
      <c r="BC135"/>
      <c r="BD135"/>
      <c r="BE135"/>
      <c r="BF135"/>
      <c r="BG135"/>
      <c r="BH135"/>
      <c r="BI135"/>
      <c r="BJ135"/>
      <c r="BK135"/>
      <c r="BL135"/>
      <c r="BM135"/>
      <c r="BN135"/>
      <c r="BO135"/>
      <c r="BP135"/>
      <c r="BQ135"/>
      <c r="BR135"/>
      <c r="BS135"/>
      <c r="BU135" s="9" t="str">
        <f t="shared" si="86"/>
        <v>Master!N98</v>
      </c>
      <c r="BW135" s="9" t="s">
        <v>235</v>
      </c>
      <c r="BX135" s="9" t="s">
        <v>237</v>
      </c>
      <c r="BZ135" s="9" t="str">
        <f t="shared" si="87"/>
        <v>Master!K82</v>
      </c>
      <c r="CA135" s="9" t="str">
        <f t="shared" si="88"/>
        <v>Master!K114</v>
      </c>
      <c r="CB135" s="9" t="str">
        <f t="shared" si="89"/>
        <v>Master!N98</v>
      </c>
    </row>
    <row r="136" spans="2:80" ht="14.4">
      <c r="B136" s="1">
        <v>9</v>
      </c>
      <c r="C136" s="32" t="s">
        <v>119</v>
      </c>
      <c r="D136" s="33" t="str">
        <f t="shared" ca="1" si="81"/>
        <v xml:space="preserve"> 1 Pittsburgh </v>
      </c>
      <c r="E136" s="74" t="s">
        <v>38</v>
      </c>
      <c r="F136" s="74" t="s">
        <v>38</v>
      </c>
      <c r="G136" s="74" t="s">
        <v>38</v>
      </c>
      <c r="H136" s="74" t="s">
        <v>44</v>
      </c>
      <c r="I136" s="74" t="s">
        <v>38</v>
      </c>
      <c r="J136" s="74" t="s">
        <v>38</v>
      </c>
      <c r="K136" s="74" t="s">
        <v>230</v>
      </c>
      <c r="L136" s="74" t="s">
        <v>38</v>
      </c>
      <c r="M136" s="74" t="s">
        <v>38</v>
      </c>
      <c r="N136" s="74" t="s">
        <v>38</v>
      </c>
      <c r="O136" s="74" t="s">
        <v>38</v>
      </c>
      <c r="P136" s="74" t="s">
        <v>38</v>
      </c>
      <c r="Q136" s="74" t="s">
        <v>38</v>
      </c>
      <c r="R136" s="74" t="s">
        <v>44</v>
      </c>
      <c r="S136" s="74" t="s">
        <v>44</v>
      </c>
      <c r="T136" s="74" t="s">
        <v>38</v>
      </c>
      <c r="U136" s="74"/>
      <c r="V136" s="36" t="str">
        <f t="shared" ca="1" si="81"/>
        <v xml:space="preserve"> 3 Villanova </v>
      </c>
      <c r="X136" s="37">
        <f t="shared" ca="1" si="82"/>
        <v>10</v>
      </c>
      <c r="Y136" s="36">
        <f t="shared" ca="1" si="82"/>
        <v>37.5</v>
      </c>
      <c r="Z136" s="11" t="str">
        <f t="shared" ca="1" si="83"/>
        <v xml:space="preserve"> 1 Pittsburgh </v>
      </c>
      <c r="AA136" s="38" t="str">
        <f t="shared" ca="1" si="83"/>
        <v xml:space="preserve"> 3 Villanova </v>
      </c>
      <c r="AB136" s="45" t="str">
        <f t="shared" ca="1" si="83"/>
        <v xml:space="preserve"> 3 Villanova </v>
      </c>
      <c r="AC136" s="11" t="str">
        <f t="shared" ca="1" si="84"/>
        <v xml:space="preserve"> 1 Pittsburgh </v>
      </c>
      <c r="AD136" s="38">
        <f t="shared" ca="1" si="85"/>
        <v>1</v>
      </c>
      <c r="AE136" s="36">
        <f t="shared" ca="1" si="85"/>
        <v>11</v>
      </c>
      <c r="AF136" s="11">
        <v>2.5</v>
      </c>
      <c r="AG136" s="1">
        <v>37.5</v>
      </c>
      <c r="AH136" s="40"/>
      <c r="AI136" s="11">
        <f ca="1">IF($AG$1=1,($AG136-($AG136*COUNTIF($F136:F136,E136)/$X$1))*COUNTIF($AB$36:$AB$51,E136),COUNTIF($AB$36:$AB$51,E136)*$AG136)</f>
        <v>35</v>
      </c>
      <c r="AJ136" s="11">
        <f ca="1">IF($AG$1=1,($AG136-($AG136*COUNTIF($F136:U136,F136)/$X$1))*COUNTIF($AB$36:$AB$51,F136),COUNTIF($AB$36:$AB$51,F136)*$AG136)</f>
        <v>10</v>
      </c>
      <c r="AK136" s="11">
        <f ca="1">IF($AG$1=1,($AG136-($AG136*COUNTIF($F136:V136,G136)/$X$1))*COUNTIF($AB$36:$AB$51,G136),COUNTIF($AB$36:$AB$51,G136)*$AG136)</f>
        <v>10</v>
      </c>
      <c r="AL136" s="11">
        <f ca="1">IF($AG$1=1,($AG136-($AG136*COUNTIF($F136:W136,H136)/$X$1))*COUNTIF($AB$36:$AB$51,H136),COUNTIF($AB$36:$AB$51,H136)*$AG136)</f>
        <v>30</v>
      </c>
      <c r="AM136" s="11">
        <f ca="1">IF($AG$1=1,($AG136-($AG136*COUNTIF($F136:X136,I136)/$X$1))*COUNTIF($AB$36:$AB$51,I136),COUNTIF($AB$36:$AB$51,I136)*$AG136)</f>
        <v>10</v>
      </c>
      <c r="AN136" s="11">
        <f ca="1">IF($AG$1=1,($AG136-($AG136*COUNTIF($F136:Y136,J136)/$X$1))*COUNTIF($AB$36:$AB$51,J136),COUNTIF($AB$36:$AB$51,J136)*$AG136)</f>
        <v>10</v>
      </c>
      <c r="AO136" s="11">
        <f ca="1">IF($AG$1=1,($AG136-($AG136*COUNTIF($F136:Z136,K136)/$X$1))*COUNTIF($AB$36:$AB$51,K136),COUNTIF($AB$36:$AB$51,K136)*$AG136)</f>
        <v>0</v>
      </c>
      <c r="AP136" s="11">
        <f ca="1">IF($AG$1=1,($AG136-($AG136*COUNTIF($F136:AA136,L136)/$X$1))*COUNTIF($AB$36:$AB$51,L136),COUNTIF($AB$36:$AB$51,L136)*$AG136)</f>
        <v>7.5</v>
      </c>
      <c r="AQ136" s="11">
        <f ca="1">IF($AG$1=1,($AG136-($AG136*COUNTIF($F136:AB136,M136)/$X$1))*COUNTIF($AB$36:$AB$51,M136),COUNTIF($AB$36:$AB$51,M136)*$AG136)</f>
        <v>7.5</v>
      </c>
      <c r="AR136" s="11">
        <f ca="1">IF($AG$1=1,($AG136-($AG136*COUNTIF($F136:AC136,N136)/$X$1))*COUNTIF($AB$36:$AB$51,N136),COUNTIF($AB$36:$AB$51,N136)*$AG136)</f>
        <v>5</v>
      </c>
      <c r="AS136" s="11">
        <f ca="1">IF($AG$1=1,($AG136-($AG136*COUNTIF($F136:AD136,O136)/$X$1))*COUNTIF($AB$36:$AB$51,O136),COUNTIF($AB$36:$AB$51,O136)*$AG136)</f>
        <v>5</v>
      </c>
      <c r="AT136" s="11">
        <f ca="1">IF($AG$1=1,($AG136-($AG136*COUNTIF($F136:AE136,P136)/$X$1))*COUNTIF($AB$36:$AB$51,P136),COUNTIF($AB$36:$AB$51,P136)*$AG136)</f>
        <v>5</v>
      </c>
      <c r="AU136" s="11">
        <f ca="1">IF($AG$1=1,($AG136-($AG136*COUNTIF($F136:AF136,Q136)/$X$1))*COUNTIF($AB$36:$AB$51,Q136),COUNTIF($AB$36:$AB$51,Q136)*$AG136)</f>
        <v>5</v>
      </c>
      <c r="AV136" s="11">
        <f ca="1">IF($AG$1=1,($AG136-($AG136*COUNTIF($F136:AG136,R136)/$X$1))*COUNTIF($AB$36:$AB$51,R136),COUNTIF($AB$36:$AB$51,R136)*$AG136)</f>
        <v>30</v>
      </c>
      <c r="AW136" s="11">
        <f ca="1">IF($AG$1=1,($AG136-($AG136*COUNTIF($F136:AH136,S136)/$X$1))*COUNTIF($AB$36:$AB$51,S136),COUNTIF($AB$36:$AB$51,S136)*$AG136)</f>
        <v>30</v>
      </c>
      <c r="AX136" s="11">
        <f ca="1">IF($AG$1=1,($AG136-($AG136*COUNTIF($F136:AI136,T136)/$X$1))*COUNTIF($AB$36:$AB$51,T136),COUNTIF($AB$36:$AB$51,T136)*$AG136)</f>
        <v>5</v>
      </c>
      <c r="AY136" s="11"/>
      <c r="AZ136" s="32">
        <f t="shared" ca="1" si="90"/>
        <v>37.5</v>
      </c>
      <c r="BA136" s="5"/>
      <c r="BB136" s="9" t="s">
        <v>251</v>
      </c>
      <c r="BC136"/>
      <c r="BD136"/>
      <c r="BE136"/>
      <c r="BF136"/>
      <c r="BG136"/>
      <c r="BH136"/>
      <c r="BI136"/>
      <c r="BJ136"/>
      <c r="BK136"/>
      <c r="BL136"/>
      <c r="BM136"/>
      <c r="BN136"/>
      <c r="BO136"/>
      <c r="BP136"/>
      <c r="BQ136"/>
      <c r="BR136"/>
      <c r="BS136"/>
      <c r="BU136" s="9" t="str">
        <f t="shared" si="86"/>
        <v>Master!T32</v>
      </c>
      <c r="BW136" s="9" t="s">
        <v>239</v>
      </c>
      <c r="BX136" s="9" t="s">
        <v>241</v>
      </c>
      <c r="BZ136" s="9" t="str">
        <f t="shared" si="87"/>
        <v>Master!W16</v>
      </c>
      <c r="CA136" s="9" t="str">
        <f t="shared" si="88"/>
        <v>Master!W48</v>
      </c>
      <c r="CB136" s="9" t="str">
        <f t="shared" si="89"/>
        <v>Master!T32</v>
      </c>
    </row>
    <row r="137" spans="2:80" ht="15" thickBot="1">
      <c r="B137" s="1">
        <v>9</v>
      </c>
      <c r="C137" s="44" t="s">
        <v>159</v>
      </c>
      <c r="D137" s="33" t="str">
        <f t="shared" ca="1" si="81"/>
        <v xml:space="preserve"> 2 Oklahoma </v>
      </c>
      <c r="E137" s="74" t="s">
        <v>22</v>
      </c>
      <c r="F137" s="74" t="s">
        <v>58</v>
      </c>
      <c r="G137" s="74" t="s">
        <v>22</v>
      </c>
      <c r="H137" s="74" t="s">
        <v>22</v>
      </c>
      <c r="I137" s="74" t="s">
        <v>22</v>
      </c>
      <c r="J137" s="74" t="s">
        <v>22</v>
      </c>
      <c r="K137" s="74" t="s">
        <v>123</v>
      </c>
      <c r="L137" s="74" t="s">
        <v>22</v>
      </c>
      <c r="M137" s="74" t="s">
        <v>22</v>
      </c>
      <c r="N137" s="74" t="s">
        <v>22</v>
      </c>
      <c r="O137" s="74" t="s">
        <v>22</v>
      </c>
      <c r="P137" s="74" t="s">
        <v>22</v>
      </c>
      <c r="Q137" s="74" t="s">
        <v>22</v>
      </c>
      <c r="R137" s="74" t="s">
        <v>22</v>
      </c>
      <c r="S137" s="74" t="s">
        <v>83</v>
      </c>
      <c r="T137" s="74" t="s">
        <v>22</v>
      </c>
      <c r="U137" s="74"/>
      <c r="V137" s="36" t="str">
        <f t="shared" ca="1" si="81"/>
        <v xml:space="preserve"> 1 North Carolina </v>
      </c>
      <c r="X137" s="37">
        <f t="shared" ca="1" si="82"/>
        <v>7.5</v>
      </c>
      <c r="Y137" s="36">
        <f t="shared" ca="1" si="82"/>
        <v>35</v>
      </c>
      <c r="Z137" s="11" t="str">
        <f t="shared" ca="1" si="83"/>
        <v xml:space="preserve"> 1 North Carolina </v>
      </c>
      <c r="AA137" s="38" t="str">
        <f t="shared" ca="1" si="83"/>
        <v xml:space="preserve"> 2 Oklahoma </v>
      </c>
      <c r="AB137" s="45" t="str">
        <f t="shared" ca="1" si="83"/>
        <v xml:space="preserve"> 1 North Carolina </v>
      </c>
      <c r="AC137" s="11" t="str">
        <f t="shared" ca="1" si="84"/>
        <v xml:space="preserve"> 2 Oklahoma </v>
      </c>
      <c r="AD137" s="38">
        <f t="shared" ca="1" si="85"/>
        <v>1</v>
      </c>
      <c r="AE137" s="36">
        <f t="shared" ca="1" si="85"/>
        <v>10</v>
      </c>
      <c r="AF137" s="11">
        <v>2.5</v>
      </c>
      <c r="AG137" s="1">
        <v>37.5</v>
      </c>
      <c r="AH137" s="40"/>
      <c r="AI137" s="11">
        <f ca="1">IF($AG$1=1,($AG137-($AG137*COUNTIF($F137:F137,E137)/$X$1))*COUNTIF($AB$36:$AB$51,E137),COUNTIF($AB$36:$AB$51,E137)*$AG137)</f>
        <v>37.5</v>
      </c>
      <c r="AJ137" s="11">
        <f ca="1">IF($AG$1=1,($AG137-($AG137*COUNTIF($F137:U137,F137)/$X$1))*COUNTIF($AB$36:$AB$51,F137),COUNTIF($AB$36:$AB$51,F137)*$AG137)</f>
        <v>35</v>
      </c>
      <c r="AK137" s="11">
        <f ca="1">IF($AG$1=1,($AG137-($AG137*COUNTIF($F137:V137,G137)/$X$1))*COUNTIF($AB$36:$AB$51,G137),COUNTIF($AB$36:$AB$51,G137)*$AG137)</f>
        <v>5</v>
      </c>
      <c r="AL137" s="11">
        <f ca="1">IF($AG$1=1,($AG137-($AG137*COUNTIF($F137:W137,H137)/$X$1))*COUNTIF($AB$36:$AB$51,H137),COUNTIF($AB$36:$AB$51,H137)*$AG137)</f>
        <v>5</v>
      </c>
      <c r="AM137" s="11">
        <f ca="1">IF($AG$1=1,($AG137-($AG137*COUNTIF($F137:X137,I137)/$X$1))*COUNTIF($AB$36:$AB$51,I137),COUNTIF($AB$36:$AB$51,I137)*$AG137)</f>
        <v>5</v>
      </c>
      <c r="AN137" s="11">
        <f ca="1">IF($AG$1=1,($AG137-($AG137*COUNTIF($F137:Y137,J137)/$X$1))*COUNTIF($AB$36:$AB$51,J137),COUNTIF($AB$36:$AB$51,J137)*$AG137)</f>
        <v>5</v>
      </c>
      <c r="AO137" s="11">
        <f ca="1">IF($AG$1=1,($AG137-($AG137*COUNTIF($F137:Z137,K137)/$X$1))*COUNTIF($AB$36:$AB$51,K137),COUNTIF($AB$36:$AB$51,K137)*$AG137)</f>
        <v>0</v>
      </c>
      <c r="AP137" s="11">
        <f ca="1">IF($AG$1=1,($AG137-($AG137*COUNTIF($F137:AA137,L137)/$X$1))*COUNTIF($AB$36:$AB$51,L137),COUNTIF($AB$36:$AB$51,L137)*$AG137)</f>
        <v>2.5</v>
      </c>
      <c r="AQ137" s="11">
        <f ca="1">IF($AG$1=1,($AG137-($AG137*COUNTIF($F137:AB137,M137)/$X$1))*COUNTIF($AB$36:$AB$51,M137),COUNTIF($AB$36:$AB$51,M137)*$AG137)</f>
        <v>0</v>
      </c>
      <c r="AR137" s="11">
        <f ca="1">IF($AG$1=1,($AG137-($AG137*COUNTIF($F137:AC137,N137)/$X$1))*COUNTIF($AB$36:$AB$51,N137),COUNTIF($AB$36:$AB$51,N137)*$AG137)</f>
        <v>0</v>
      </c>
      <c r="AS137" s="11">
        <f ca="1">IF($AG$1=1,($AG137-($AG137*COUNTIF($F137:AD137,O137)/$X$1))*COUNTIF($AB$36:$AB$51,O137),COUNTIF($AB$36:$AB$51,O137)*$AG137)</f>
        <v>0</v>
      </c>
      <c r="AT137" s="11">
        <f ca="1">IF($AG$1=1,($AG137-($AG137*COUNTIF($F137:AE137,P137)/$X$1))*COUNTIF($AB$36:$AB$51,P137),COUNTIF($AB$36:$AB$51,P137)*$AG137)</f>
        <v>0</v>
      </c>
      <c r="AU137" s="11">
        <f ca="1">IF($AG$1=1,($AG137-($AG137*COUNTIF($F137:AF137,Q137)/$X$1))*COUNTIF($AB$36:$AB$51,Q137),COUNTIF($AB$36:$AB$51,Q137)*$AG137)</f>
        <v>0</v>
      </c>
      <c r="AV137" s="11">
        <f ca="1">IF($AG$1=1,($AG137-($AG137*COUNTIF($F137:AG137,R137)/$X$1))*COUNTIF($AB$36:$AB$51,R137),COUNTIF($AB$36:$AB$51,R137)*$AG137)</f>
        <v>0</v>
      </c>
      <c r="AW137" s="11">
        <f ca="1">IF($AG$1=1,($AG137-($AG137*COUNTIF($F137:AH137,S137)/$X$1))*COUNTIF($AB$36:$AB$51,S137),COUNTIF($AB$36:$AB$51,S137)*$AG137)</f>
        <v>35</v>
      </c>
      <c r="AX137" s="11">
        <f ca="1">IF($AG$1=1,($AG137-($AG137*COUNTIF($F137:AI137,T137)/$X$1))*COUNTIF($AB$36:$AB$51,T137),COUNTIF($AB$36:$AB$51,T137)*$AG137)</f>
        <v>0</v>
      </c>
      <c r="AY137" s="11"/>
      <c r="AZ137" s="32">
        <f t="shared" ca="1" si="90"/>
        <v>35</v>
      </c>
      <c r="BA137" s="5"/>
      <c r="BB137" s="9" t="s">
        <v>253</v>
      </c>
      <c r="BC137"/>
      <c r="BD137"/>
      <c r="BE137"/>
      <c r="BF137"/>
      <c r="BG137"/>
      <c r="BH137"/>
      <c r="BI137"/>
      <c r="BJ137"/>
      <c r="BK137"/>
      <c r="BL137"/>
      <c r="BM137"/>
      <c r="BN137"/>
      <c r="BO137"/>
      <c r="BP137"/>
      <c r="BQ137"/>
      <c r="BR137"/>
      <c r="BS137"/>
      <c r="BU137" s="9" t="str">
        <f t="shared" si="86"/>
        <v>Master!T98</v>
      </c>
      <c r="BW137" s="9" t="s">
        <v>243</v>
      </c>
      <c r="BX137" s="9" t="s">
        <v>245</v>
      </c>
      <c r="BZ137" s="9" t="str">
        <f t="shared" si="87"/>
        <v>Master!W82</v>
      </c>
      <c r="CA137" s="9" t="str">
        <f t="shared" si="88"/>
        <v>Master!W114</v>
      </c>
      <c r="CB137" s="9" t="str">
        <f t="shared" si="89"/>
        <v>Master!T98</v>
      </c>
    </row>
    <row r="138" spans="2:80" ht="14.4">
      <c r="B138" s="1">
        <v>9</v>
      </c>
      <c r="C138" s="7" t="s">
        <v>255</v>
      </c>
      <c r="D138" s="33" t="str">
        <f t="shared" ca="1" si="81"/>
        <v xml:space="preserve"> 1 Louisville </v>
      </c>
      <c r="E138" s="74" t="s">
        <v>19</v>
      </c>
      <c r="F138" s="74" t="s">
        <v>19</v>
      </c>
      <c r="G138" s="74" t="s">
        <v>15</v>
      </c>
      <c r="H138" s="74" t="s">
        <v>54</v>
      </c>
      <c r="I138" s="74" t="s">
        <v>19</v>
      </c>
      <c r="J138" s="74" t="s">
        <v>63</v>
      </c>
      <c r="K138" s="74" t="s">
        <v>148</v>
      </c>
      <c r="L138" s="74" t="s">
        <v>19</v>
      </c>
      <c r="M138" s="74" t="s">
        <v>19</v>
      </c>
      <c r="N138" s="74" t="s">
        <v>19</v>
      </c>
      <c r="O138" s="74" t="s">
        <v>15</v>
      </c>
      <c r="P138" s="74" t="s">
        <v>19</v>
      </c>
      <c r="Q138" s="74" t="s">
        <v>19</v>
      </c>
      <c r="R138" s="74" t="s">
        <v>49</v>
      </c>
      <c r="S138" s="74" t="s">
        <v>15</v>
      </c>
      <c r="T138" s="74" t="s">
        <v>19</v>
      </c>
      <c r="U138" s="74"/>
      <c r="V138" s="36" t="str">
        <f t="shared" ca="1" si="81"/>
        <v xml:space="preserve"> 2 Michigan State </v>
      </c>
      <c r="X138" s="37">
        <f t="shared" ca="1" si="82"/>
        <v>42</v>
      </c>
      <c r="Y138" s="36">
        <f t="shared" ca="1" si="82"/>
        <v>36</v>
      </c>
      <c r="Z138" s="11" t="str">
        <f t="shared" ca="1" si="83"/>
        <v xml:space="preserve"> 2 Michigan State </v>
      </c>
      <c r="AA138" s="38" t="str">
        <f t="shared" ca="1" si="83"/>
        <v xml:space="preserve"> 1 Connecticut </v>
      </c>
      <c r="AB138" s="46" t="str">
        <f t="shared" ca="1" si="83"/>
        <v xml:space="preserve"> 2 Michigan State </v>
      </c>
      <c r="AC138" s="11" t="str">
        <f t="shared" ca="1" si="84"/>
        <v xml:space="preserve"> 1 Connecticut </v>
      </c>
      <c r="AD138" s="38">
        <f t="shared" ca="1" si="85"/>
        <v>10</v>
      </c>
      <c r="AE138" s="36">
        <f t="shared" ca="1" si="85"/>
        <v>1</v>
      </c>
      <c r="AF138" s="11">
        <v>3</v>
      </c>
      <c r="AG138" s="1">
        <v>45</v>
      </c>
      <c r="AH138" s="40"/>
      <c r="AI138" s="11">
        <f ca="1">IF($AG$1=1,($AG138-($AG138*COUNTIF($F138:F138,E138)/$X$1))*COUNTIF($AB$36:$AB$51,E138),COUNTIF($AB$36:$AB$51,E138)*$AG138)</f>
        <v>42</v>
      </c>
      <c r="AJ138" s="11">
        <f ca="1">IF($AG$1=1,($AG138-($AG138*COUNTIF($F138:U138,F138)/$X$1))*COUNTIF($AB$36:$AB$51,F138),COUNTIF($AB$36:$AB$51,F138)*$AG138)</f>
        <v>21</v>
      </c>
      <c r="AK138" s="11">
        <f ca="1">IF($AG$1=1,($AG138-($AG138*COUNTIF($F138:V138,G138)/$X$1))*COUNTIF($AB$36:$AB$51,G138),COUNTIF($AB$36:$AB$51,G138)*$AG138)</f>
        <v>36</v>
      </c>
      <c r="AL138" s="11">
        <f ca="1">IF($AG$1=1,($AG138-($AG138*COUNTIF($F138:W138,H138)/$X$1))*COUNTIF($AB$36:$AB$51,H138),COUNTIF($AB$36:$AB$51,H138)*$AG138)</f>
        <v>39</v>
      </c>
      <c r="AM138" s="11">
        <f ca="1">IF($AG$1=1,($AG138-($AG138*COUNTIF($F138:X138,I138)/$X$1))*COUNTIF($AB$36:$AB$51,I138),COUNTIF($AB$36:$AB$51,I138)*$AG138)</f>
        <v>21</v>
      </c>
      <c r="AN138" s="11">
        <f ca="1">IF($AG$1=1,($AG138-($AG138*COUNTIF($F138:Y138,J138)/$X$1))*COUNTIF($AB$36:$AB$51,J138),COUNTIF($AB$36:$AB$51,J138)*$AG138)</f>
        <v>42</v>
      </c>
      <c r="AO138" s="11">
        <f ca="1">IF($AG$1=1,($AG138-($AG138*COUNTIF($F138:Z138,K138)/$X$1))*COUNTIF($AB$36:$AB$51,K138),COUNTIF($AB$36:$AB$51,K138)*$AG138)</f>
        <v>0</v>
      </c>
      <c r="AP138" s="11">
        <f ca="1">IF($AG$1=1,($AG138-($AG138*COUNTIF($F138:AA138,L138)/$X$1))*COUNTIF($AB$36:$AB$51,L138),COUNTIF($AB$36:$AB$51,L138)*$AG138)</f>
        <v>21</v>
      </c>
      <c r="AQ138" s="11">
        <f ca="1">IF($AG$1=1,($AG138-($AG138*COUNTIF($F138:AB138,M138)/$X$1))*COUNTIF($AB$36:$AB$51,M138),COUNTIF($AB$36:$AB$51,M138)*$AG138)</f>
        <v>21</v>
      </c>
      <c r="AR138" s="11">
        <f ca="1">IF($AG$1=1,($AG138-($AG138*COUNTIF($F138:AC138,N138)/$X$1))*COUNTIF($AB$36:$AB$51,N138),COUNTIF($AB$36:$AB$51,N138)*$AG138)</f>
        <v>21</v>
      </c>
      <c r="AS138" s="11">
        <f ca="1">IF($AG$1=1,($AG138-($AG138*COUNTIF($F138:AD138,O138)/$X$1))*COUNTIF($AB$36:$AB$51,O138),COUNTIF($AB$36:$AB$51,O138)*$AG138)</f>
        <v>30</v>
      </c>
      <c r="AT138" s="11">
        <f ca="1">IF($AG$1=1,($AG138-($AG138*COUNTIF($F138:AE138,P138)/$X$1))*COUNTIF($AB$36:$AB$51,P138),COUNTIF($AB$36:$AB$51,P138)*$AG138)</f>
        <v>21</v>
      </c>
      <c r="AU138" s="11">
        <f ca="1">IF($AG$1=1,($AG138-($AG138*COUNTIF($F138:AF138,Q138)/$X$1))*COUNTIF($AB$36:$AB$51,Q138),COUNTIF($AB$36:$AB$51,Q138)*$AG138)</f>
        <v>21</v>
      </c>
      <c r="AV138" s="11">
        <f ca="1">IF($AG$1=1,($AG138-($AG138*COUNTIF($F138:AG138,R138)/$X$1))*COUNTIF($AB$36:$AB$51,R138),COUNTIF($AB$36:$AB$51,R138)*$AG138)</f>
        <v>42</v>
      </c>
      <c r="AW138" s="11">
        <f ca="1">IF($AG$1=1,($AG138-($AG138*COUNTIF($F138:AH138,S138)/$X$1))*COUNTIF($AB$36:$AB$51,S138),COUNTIF($AB$36:$AB$51,S138)*$AG138)</f>
        <v>30</v>
      </c>
      <c r="AX138" s="11">
        <f ca="1">IF($AG$1=1,($AG138-($AG138*COUNTIF($F138:AI138,T138)/$X$1))*COUNTIF($AB$36:$AB$51,T138),COUNTIF($AB$36:$AB$51,T138)*$AG138)</f>
        <v>21</v>
      </c>
      <c r="AY138" s="11"/>
      <c r="AZ138" s="32">
        <f t="shared" ca="1" si="90"/>
        <v>45</v>
      </c>
      <c r="BA138" s="5"/>
      <c r="BB138" s="9" t="s">
        <v>256</v>
      </c>
      <c r="BC138"/>
      <c r="BD138"/>
      <c r="BE138"/>
      <c r="BF138"/>
      <c r="BG138"/>
      <c r="BH138"/>
      <c r="BI138"/>
      <c r="BJ138"/>
      <c r="BK138"/>
      <c r="BL138"/>
      <c r="BM138"/>
      <c r="BN138"/>
      <c r="BO138"/>
      <c r="BP138"/>
      <c r="BQ138"/>
      <c r="BR138"/>
      <c r="BS138"/>
      <c r="BU138" s="9" t="str">
        <f t="shared" si="86"/>
        <v>Master!Q48</v>
      </c>
      <c r="BW138" s="9" t="s">
        <v>247</v>
      </c>
      <c r="BX138" s="9" t="s">
        <v>249</v>
      </c>
      <c r="BZ138" s="9" t="str">
        <f t="shared" si="87"/>
        <v>Master!N32</v>
      </c>
      <c r="CA138" s="9" t="str">
        <f t="shared" si="88"/>
        <v>Master!N98</v>
      </c>
      <c r="CB138" s="9" t="str">
        <f t="shared" si="89"/>
        <v>Master!Q48</v>
      </c>
    </row>
    <row r="139" spans="2:80" ht="14.4">
      <c r="C139" s="32" t="s">
        <v>257</v>
      </c>
      <c r="D139" s="33" t="str">
        <f t="shared" ca="1" si="81"/>
        <v xml:space="preserve"> 2 Oklahoma </v>
      </c>
      <c r="E139" s="74" t="s">
        <v>38</v>
      </c>
      <c r="F139" s="74" t="s">
        <v>58</v>
      </c>
      <c r="G139" s="74" t="s">
        <v>38</v>
      </c>
      <c r="H139" s="74" t="s">
        <v>22</v>
      </c>
      <c r="I139" s="74" t="s">
        <v>38</v>
      </c>
      <c r="J139" s="74" t="s">
        <v>22</v>
      </c>
      <c r="K139" s="74" t="s">
        <v>123</v>
      </c>
      <c r="L139" s="74" t="s">
        <v>22</v>
      </c>
      <c r="M139" s="74" t="s">
        <v>38</v>
      </c>
      <c r="N139" s="74" t="s">
        <v>38</v>
      </c>
      <c r="O139" s="74" t="s">
        <v>22</v>
      </c>
      <c r="P139" s="74" t="s">
        <v>22</v>
      </c>
      <c r="Q139" s="74" t="s">
        <v>22</v>
      </c>
      <c r="R139" s="74" t="s">
        <v>22</v>
      </c>
      <c r="S139" s="74" t="s">
        <v>44</v>
      </c>
      <c r="T139" s="74" t="s">
        <v>22</v>
      </c>
      <c r="U139" s="74"/>
      <c r="V139" s="36" t="str">
        <f t="shared" ca="1" si="81"/>
        <v xml:space="preserve"> 1 North Carolina </v>
      </c>
      <c r="X139" s="37">
        <f t="shared" ca="1" si="82"/>
        <v>45</v>
      </c>
      <c r="Y139" s="36">
        <f t="shared" ca="1" si="82"/>
        <v>21</v>
      </c>
      <c r="Z139" s="11" t="str">
        <f t="shared" ca="1" si="83"/>
        <v xml:space="preserve"> 3 Villanova </v>
      </c>
      <c r="AA139" s="38" t="str">
        <f t="shared" ca="1" si="83"/>
        <v xml:space="preserve"> 1 North Carolina </v>
      </c>
      <c r="AB139" s="46" t="str">
        <f t="shared" ca="1" si="83"/>
        <v xml:space="preserve"> 1 North Carolina </v>
      </c>
      <c r="AC139" s="11" t="str">
        <f t="shared" ca="1" si="84"/>
        <v xml:space="preserve"> 3 Villanova </v>
      </c>
      <c r="AD139" s="38">
        <f t="shared" ca="1" si="85"/>
        <v>11</v>
      </c>
      <c r="AE139" s="36">
        <f t="shared" ca="1" si="85"/>
        <v>1</v>
      </c>
      <c r="AF139" s="11">
        <v>3</v>
      </c>
      <c r="AG139" s="1">
        <v>45</v>
      </c>
      <c r="AH139" s="40"/>
      <c r="AI139" s="11">
        <f ca="1">IF($AG$1=1,($AG139-($AG139*COUNTIF($F139:F139,E139)/$X$1))*COUNTIF($AB$36:$AB$51,E139),COUNTIF($AB$36:$AB$51,E139)*$AG139)</f>
        <v>45</v>
      </c>
      <c r="AJ139" s="11">
        <f ca="1">IF($AG$1=1,($AG139-($AG139*COUNTIF($F139:U139,F139)/$X$1))*COUNTIF($AB$36:$AB$51,F139),COUNTIF($AB$36:$AB$51,F139)*$AG139)</f>
        <v>42</v>
      </c>
      <c r="AK139" s="11">
        <f ca="1">IF($AG$1=1,($AG139-($AG139*COUNTIF($F139:V139,G139)/$X$1))*COUNTIF($AB$36:$AB$51,G139),COUNTIF($AB$36:$AB$51,G139)*$AG139)</f>
        <v>33</v>
      </c>
      <c r="AL139" s="11">
        <f ca="1">IF($AG$1=1,($AG139-($AG139*COUNTIF($F139:W139,H139)/$X$1))*COUNTIF($AB$36:$AB$51,H139),COUNTIF($AB$36:$AB$51,H139)*$AG139)</f>
        <v>18</v>
      </c>
      <c r="AM139" s="11">
        <f ca="1">IF($AG$1=1,($AG139-($AG139*COUNTIF($F139:X139,I139)/$X$1))*COUNTIF($AB$36:$AB$51,I139),COUNTIF($AB$36:$AB$51,I139)*$AG139)</f>
        <v>33</v>
      </c>
      <c r="AN139" s="11">
        <f ca="1">IF($AG$1=1,($AG139-($AG139*COUNTIF($F139:Y139,J139)/$X$1))*COUNTIF($AB$36:$AB$51,J139),COUNTIF($AB$36:$AB$51,J139)*$AG139)</f>
        <v>18</v>
      </c>
      <c r="AO139" s="11">
        <f ca="1">IF($AG$1=1,($AG139-($AG139*COUNTIF($F139:Z139,K139)/$X$1))*COUNTIF($AB$36:$AB$51,K139),COUNTIF($AB$36:$AB$51,K139)*$AG139)</f>
        <v>0</v>
      </c>
      <c r="AP139" s="11">
        <f ca="1">IF($AG$1=1,($AG139-($AG139*COUNTIF($F139:AA139,L139)/$X$1))*COUNTIF($AB$36:$AB$51,L139),COUNTIF($AB$36:$AB$51,L139)*$AG139)</f>
        <v>15</v>
      </c>
      <c r="AQ139" s="11">
        <f ca="1">IF($AG$1=1,($AG139-($AG139*COUNTIF($F139:AB139,M139)/$X$1))*COUNTIF($AB$36:$AB$51,M139),COUNTIF($AB$36:$AB$51,M139)*$AG139)</f>
        <v>33</v>
      </c>
      <c r="AR139" s="11">
        <f ca="1">IF($AG$1=1,($AG139-($AG139*COUNTIF($F139:AC139,N139)/$X$1))*COUNTIF($AB$36:$AB$51,N139),COUNTIF($AB$36:$AB$51,N139)*$AG139)</f>
        <v>33</v>
      </c>
      <c r="AS139" s="11">
        <f ca="1">IF($AG$1=1,($AG139-($AG139*COUNTIF($F139:AD139,O139)/$X$1))*COUNTIF($AB$36:$AB$51,O139),COUNTIF($AB$36:$AB$51,O139)*$AG139)</f>
        <v>12</v>
      </c>
      <c r="AT139" s="11">
        <f ca="1">IF($AG$1=1,($AG139-($AG139*COUNTIF($F139:AE139,P139)/$X$1))*COUNTIF($AB$36:$AB$51,P139),COUNTIF($AB$36:$AB$51,P139)*$AG139)</f>
        <v>12</v>
      </c>
      <c r="AU139" s="11">
        <f ca="1">IF($AG$1=1,($AG139-($AG139*COUNTIF($F139:AF139,Q139)/$X$1))*COUNTIF($AB$36:$AB$51,Q139),COUNTIF($AB$36:$AB$51,Q139)*$AG139)</f>
        <v>12</v>
      </c>
      <c r="AV139" s="11">
        <f ca="1">IF($AG$1=1,($AG139-($AG139*COUNTIF($F139:AG139,R139)/$X$1))*COUNTIF($AB$36:$AB$51,R139),COUNTIF($AB$36:$AB$51,R139)*$AG139)</f>
        <v>12</v>
      </c>
      <c r="AW139" s="11">
        <f ca="1">IF($AG$1=1,($AG139-($AG139*COUNTIF($F139:AH139,S139)/$X$1))*COUNTIF($AB$36:$AB$51,S139),COUNTIF($AB$36:$AB$51,S139)*$AG139)</f>
        <v>42</v>
      </c>
      <c r="AX139" s="11">
        <f ca="1">IF($AG$1=1,($AG139-($AG139*COUNTIF($F139:AI139,T139)/$X$1))*COUNTIF($AB$36:$AB$51,T139),COUNTIF($AB$36:$AB$51,T139)*$AG139)</f>
        <v>12</v>
      </c>
      <c r="AY139" s="11"/>
      <c r="AZ139" s="32">
        <f t="shared" ca="1" si="90"/>
        <v>45</v>
      </c>
      <c r="BA139" s="5"/>
      <c r="BB139" s="9" t="s">
        <v>258</v>
      </c>
      <c r="BC139"/>
      <c r="BD139"/>
      <c r="BE139"/>
      <c r="BF139"/>
      <c r="BG139"/>
      <c r="BH139"/>
      <c r="BI139"/>
      <c r="BJ139"/>
      <c r="BK139"/>
      <c r="BL139"/>
      <c r="BM139"/>
      <c r="BN139"/>
      <c r="BO139"/>
      <c r="BP139"/>
      <c r="BQ139"/>
      <c r="BR139"/>
      <c r="BS139"/>
      <c r="BU139" s="9" t="str">
        <f t="shared" si="86"/>
        <v>Master!Q82</v>
      </c>
      <c r="BW139" s="9" t="s">
        <v>251</v>
      </c>
      <c r="BX139" s="9" t="s">
        <v>253</v>
      </c>
      <c r="BZ139" s="9" t="str">
        <f t="shared" si="87"/>
        <v>Master!T32</v>
      </c>
      <c r="CA139" s="9" t="str">
        <f t="shared" si="88"/>
        <v>Master!T98</v>
      </c>
      <c r="CB139" s="9" t="str">
        <f t="shared" si="89"/>
        <v>Master!Q82</v>
      </c>
    </row>
    <row r="140" spans="2:80" ht="15" thickBot="1">
      <c r="C140" s="44" t="s">
        <v>259</v>
      </c>
      <c r="D140" s="47" t="str">
        <f t="shared" ca="1" si="81"/>
        <v xml:space="preserve"> 1 Louisville </v>
      </c>
      <c r="E140" s="75" t="s">
        <v>19</v>
      </c>
      <c r="F140" s="75" t="s">
        <v>19</v>
      </c>
      <c r="G140" s="75" t="s">
        <v>15</v>
      </c>
      <c r="H140" s="75" t="s">
        <v>22</v>
      </c>
      <c r="I140" s="75" t="s">
        <v>19</v>
      </c>
      <c r="J140" s="75" t="s">
        <v>63</v>
      </c>
      <c r="K140" s="75" t="s">
        <v>123</v>
      </c>
      <c r="L140" s="75" t="s">
        <v>19</v>
      </c>
      <c r="M140" s="75" t="s">
        <v>38</v>
      </c>
      <c r="N140" s="75" t="s">
        <v>19</v>
      </c>
      <c r="O140" s="75" t="s">
        <v>22</v>
      </c>
      <c r="P140" s="75" t="s">
        <v>22</v>
      </c>
      <c r="Q140" s="75" t="s">
        <v>22</v>
      </c>
      <c r="R140" s="75" t="s">
        <v>49</v>
      </c>
      <c r="S140" s="75" t="s">
        <v>44</v>
      </c>
      <c r="T140" s="75" t="s">
        <v>22</v>
      </c>
      <c r="U140" s="75"/>
      <c r="V140" s="49">
        <f t="shared" ref="V140" ca="1" si="91">V114</f>
        <v>0</v>
      </c>
      <c r="X140" s="50">
        <f t="shared" ca="1" si="82"/>
        <v>52.5</v>
      </c>
      <c r="Y140" s="49">
        <f t="shared" ca="1" si="82"/>
        <v>35</v>
      </c>
      <c r="Z140" s="24" t="str">
        <f t="shared" ca="1" si="83"/>
        <v xml:space="preserve"> 2 Michigan State </v>
      </c>
      <c r="AA140" s="51" t="str">
        <f t="shared" ca="1" si="83"/>
        <v xml:space="preserve"> 1 North Carolina </v>
      </c>
      <c r="AB140" s="52">
        <f t="shared" ca="1" si="83"/>
        <v>0</v>
      </c>
      <c r="AC140" s="11" t="str">
        <f t="shared" ca="1" si="84"/>
        <v xml:space="preserve"> 2 Michigan State </v>
      </c>
      <c r="AD140" s="51">
        <f t="shared" ca="1" si="85"/>
        <v>10</v>
      </c>
      <c r="AE140" s="49">
        <f t="shared" ca="1" si="85"/>
        <v>1</v>
      </c>
      <c r="AF140" s="11">
        <v>3.5</v>
      </c>
      <c r="AG140" s="1">
        <v>52.5</v>
      </c>
      <c r="AH140" s="40"/>
      <c r="AI140" s="11">
        <f ca="1">IF($AG$1=1,($AG140-($AG140*COUNTIF($F140:F140,E140)/$X$1))*COUNTIF($AB$36:$AB$51,E140),COUNTIF($AB$36:$AB$51,E140)*$AG140)</f>
        <v>49</v>
      </c>
      <c r="AJ140" s="11">
        <f ca="1">IF($AG$1=1,($AG140-($AG140*COUNTIF($F140:U140,F140)/$X$1))*COUNTIF($AB$36:$AB$51,F140),COUNTIF($AB$36:$AB$51,F140)*$AG140)</f>
        <v>38.5</v>
      </c>
      <c r="AK140" s="11">
        <f ca="1">IF($AG$1=1,($AG140-($AG140*COUNTIF($F140:V140,G140)/$X$1))*COUNTIF($AB$36:$AB$51,G140),COUNTIF($AB$36:$AB$51,G140)*$AG140)</f>
        <v>49</v>
      </c>
      <c r="AL140" s="11">
        <f ca="1">IF($AG$1=1,($AG140-($AG140*COUNTIF($F140:W140,H140)/$X$1))*COUNTIF($AB$36:$AB$51,H140),COUNTIF($AB$36:$AB$51,H140)*$AG140)</f>
        <v>35</v>
      </c>
      <c r="AM140" s="11">
        <f ca="1">IF($AG$1=1,($AG140-($AG140*COUNTIF($F140:X140,I140)/$X$1))*COUNTIF($AB$36:$AB$51,I140),COUNTIF($AB$36:$AB$51,I140)*$AG140)</f>
        <v>38.5</v>
      </c>
      <c r="AN140" s="11">
        <f ca="1">IF($AG$1=1,($AG140-($AG140*COUNTIF($F140:Y140,J140)/$X$1))*COUNTIF($AB$36:$AB$51,J140),COUNTIF($AB$36:$AB$51,J140)*$AG140)</f>
        <v>49</v>
      </c>
      <c r="AO140" s="11">
        <f ca="1">IF($AG$1=1,($AG140-($AG140*COUNTIF($F140:Z140,K140)/$X$1))*COUNTIF($AB$36:$AB$51,K140),COUNTIF($AB$36:$AB$51,K140)*$AG140)</f>
        <v>0</v>
      </c>
      <c r="AP140" s="11">
        <f ca="1">IF($AG$1=1,($AG140-($AG140*COUNTIF($F140:AA140,L140)/$X$1))*COUNTIF($AB$36:$AB$51,L140),COUNTIF($AB$36:$AB$51,L140)*$AG140)</f>
        <v>38.5</v>
      </c>
      <c r="AQ140" s="11">
        <f ca="1">IF($AG$1=1,($AG140-($AG140*COUNTIF($F140:AB140,M140)/$X$1))*COUNTIF($AB$36:$AB$51,M140),COUNTIF($AB$36:$AB$51,M140)*$AG140)</f>
        <v>49</v>
      </c>
      <c r="AR140" s="11">
        <f ca="1">IF($AG$1=1,($AG140-($AG140*COUNTIF($F140:AC140,N140)/$X$1))*COUNTIF($AB$36:$AB$51,N140),COUNTIF($AB$36:$AB$51,N140)*$AG140)</f>
        <v>38.5</v>
      </c>
      <c r="AS140" s="11">
        <f ca="1">IF($AG$1=1,($AG140-($AG140*COUNTIF($F140:AD140,O140)/$X$1))*COUNTIF($AB$36:$AB$51,O140),COUNTIF($AB$36:$AB$51,O140)*$AG140)</f>
        <v>31.5</v>
      </c>
      <c r="AT140" s="11">
        <f ca="1">IF($AG$1=1,($AG140-($AG140*COUNTIF($F140:AE140,P140)/$X$1))*COUNTIF($AB$36:$AB$51,P140),COUNTIF($AB$36:$AB$51,P140)*$AG140)</f>
        <v>31.5</v>
      </c>
      <c r="AU140" s="11">
        <f ca="1">IF($AG$1=1,($AG140-($AG140*COUNTIF($F140:AF140,Q140)/$X$1))*COUNTIF($AB$36:$AB$51,Q140),COUNTIF($AB$36:$AB$51,Q140)*$AG140)</f>
        <v>31.5</v>
      </c>
      <c r="AV140" s="11">
        <f ca="1">IF($AG$1=1,($AG140-($AG140*COUNTIF($F140:AG140,R140)/$X$1))*COUNTIF($AB$36:$AB$51,R140),COUNTIF($AB$36:$AB$51,R140)*$AG140)</f>
        <v>49</v>
      </c>
      <c r="AW140" s="11">
        <f ca="1">IF($AG$1=1,($AG140-($AG140*COUNTIF($F140:AH140,S140)/$X$1))*COUNTIF($AB$36:$AB$51,S140),COUNTIF($AB$36:$AB$51,S140)*$AG140)</f>
        <v>49</v>
      </c>
      <c r="AX140" s="11">
        <f ca="1">IF($AG$1=1,($AG140-($AG140*COUNTIF($F140:AI140,T140)/$X$1))*COUNTIF($AB$36:$AB$51,T140),COUNTIF($AB$36:$AB$51,T140)*$AG140)</f>
        <v>31.5</v>
      </c>
      <c r="AY140" s="11"/>
      <c r="AZ140" s="32">
        <f t="shared" ca="1" si="90"/>
        <v>52.5</v>
      </c>
      <c r="BA140" s="5"/>
      <c r="BB140" s="9" t="s">
        <v>260</v>
      </c>
      <c r="BC140"/>
      <c r="BD140"/>
      <c r="BE140"/>
      <c r="BF140"/>
      <c r="BG140"/>
      <c r="BH140"/>
      <c r="BI140"/>
      <c r="BJ140"/>
      <c r="BK140"/>
      <c r="BL140"/>
      <c r="BM140"/>
      <c r="BN140"/>
      <c r="BO140"/>
      <c r="BP140"/>
      <c r="BQ140"/>
      <c r="BR140"/>
      <c r="BS140"/>
      <c r="BU140" s="9" t="str">
        <f t="shared" si="86"/>
        <v>Master!Q64</v>
      </c>
      <c r="BW140" s="9" t="s">
        <v>256</v>
      </c>
      <c r="BX140" s="9" t="s">
        <v>258</v>
      </c>
      <c r="BZ140" s="9" t="str">
        <f t="shared" si="87"/>
        <v>Master!Q48</v>
      </c>
      <c r="CA140" s="9" t="str">
        <f t="shared" si="88"/>
        <v>Master!Q82</v>
      </c>
      <c r="CB140" s="9" t="str">
        <f t="shared" si="89"/>
        <v>Master!Q64</v>
      </c>
    </row>
    <row r="141" spans="2:80" ht="15" thickBot="1">
      <c r="AG141" s="53" t="s">
        <v>261</v>
      </c>
      <c r="AH141" s="54"/>
      <c r="AI141" s="55">
        <f t="shared" ref="AI141:AX141" ca="1" si="92">SUM(AI126:AI140)</f>
        <v>511</v>
      </c>
      <c r="AJ141" s="56">
        <f t="shared" ca="1" si="92"/>
        <v>283.5</v>
      </c>
      <c r="AK141" s="56">
        <f t="shared" ca="1" si="92"/>
        <v>224</v>
      </c>
      <c r="AL141" s="56">
        <f t="shared" ca="1" si="92"/>
        <v>285.5</v>
      </c>
      <c r="AM141" s="56">
        <f t="shared" ca="1" si="92"/>
        <v>204.5</v>
      </c>
      <c r="AN141" s="56">
        <f t="shared" ca="1" si="92"/>
        <v>289</v>
      </c>
      <c r="AO141" s="56">
        <f t="shared" ca="1" si="92"/>
        <v>56.5</v>
      </c>
      <c r="AP141" s="56">
        <f t="shared" ca="1" si="92"/>
        <v>165</v>
      </c>
      <c r="AQ141" s="56">
        <f t="shared" ca="1" si="92"/>
        <v>173</v>
      </c>
      <c r="AR141" s="56">
        <f t="shared" ca="1" si="92"/>
        <v>142.5</v>
      </c>
      <c r="AS141" s="56">
        <f t="shared" ca="1" si="92"/>
        <v>138.5</v>
      </c>
      <c r="AT141" s="56">
        <f t="shared" ca="1" si="92"/>
        <v>117.5</v>
      </c>
      <c r="AU141" s="56">
        <f t="shared" ca="1" si="92"/>
        <v>159.5</v>
      </c>
      <c r="AV141" s="56">
        <f t="shared" ca="1" si="92"/>
        <v>197</v>
      </c>
      <c r="AW141" s="56">
        <f t="shared" ca="1" si="92"/>
        <v>258</v>
      </c>
      <c r="AX141" s="56">
        <f t="shared" ca="1" si="92"/>
        <v>122.5</v>
      </c>
      <c r="AY141" s="57"/>
      <c r="AZ141" s="58">
        <f ca="1">SUM(AZ126:AZ140)</f>
        <v>505.5</v>
      </c>
      <c r="BA141" s="5"/>
      <c r="BC141"/>
      <c r="BD141"/>
      <c r="BE141"/>
      <c r="BF141"/>
      <c r="BG141"/>
      <c r="BH141"/>
      <c r="BI141"/>
      <c r="BJ141"/>
      <c r="BK141"/>
      <c r="BL141"/>
      <c r="BM141"/>
      <c r="BN141"/>
      <c r="BO141"/>
      <c r="BP141"/>
      <c r="BQ141"/>
      <c r="BR141"/>
      <c r="BS141"/>
    </row>
    <row r="142" spans="2:80" ht="14.4">
      <c r="AG142" s="32" t="s">
        <v>263</v>
      </c>
      <c r="AI142" s="63">
        <f t="shared" ref="AI142:AX142" ca="1" si="93">SUM(AI126:AI133)</f>
        <v>230</v>
      </c>
      <c r="AJ142" s="64">
        <f t="shared" ca="1" si="93"/>
        <v>102</v>
      </c>
      <c r="AK142" s="64">
        <f t="shared" ca="1" si="93"/>
        <v>56</v>
      </c>
      <c r="AL142" s="64">
        <f t="shared" ca="1" si="93"/>
        <v>96</v>
      </c>
      <c r="AM142" s="64">
        <f t="shared" ca="1" si="93"/>
        <v>62</v>
      </c>
      <c r="AN142" s="64">
        <f t="shared" ca="1" si="93"/>
        <v>100</v>
      </c>
      <c r="AO142" s="64">
        <f t="shared" ca="1" si="93"/>
        <v>24</v>
      </c>
      <c r="AP142" s="64">
        <f t="shared" ca="1" si="93"/>
        <v>48</v>
      </c>
      <c r="AQ142" s="64">
        <f t="shared" ca="1" si="93"/>
        <v>30</v>
      </c>
      <c r="AR142" s="64">
        <f t="shared" ca="1" si="93"/>
        <v>20</v>
      </c>
      <c r="AS142" s="64">
        <f t="shared" ca="1" si="93"/>
        <v>20</v>
      </c>
      <c r="AT142" s="64">
        <f t="shared" ca="1" si="93"/>
        <v>18</v>
      </c>
      <c r="AU142" s="64">
        <f t="shared" ca="1" si="93"/>
        <v>50</v>
      </c>
      <c r="AV142" s="64">
        <f t="shared" ca="1" si="93"/>
        <v>34</v>
      </c>
      <c r="AW142" s="64">
        <f t="shared" ca="1" si="93"/>
        <v>32</v>
      </c>
      <c r="AX142" s="64">
        <f t="shared" ca="1" si="93"/>
        <v>28</v>
      </c>
      <c r="AY142" s="65"/>
      <c r="AZ142" s="66">
        <f ca="1">SUM(AZ126:AZ133)</f>
        <v>218</v>
      </c>
      <c r="BA142" s="5"/>
      <c r="BC142"/>
      <c r="BD142"/>
      <c r="BE142"/>
      <c r="BF142"/>
      <c r="BG142"/>
      <c r="BH142"/>
      <c r="BI142"/>
      <c r="BJ142"/>
      <c r="BK142"/>
      <c r="BL142"/>
      <c r="BM142"/>
      <c r="BN142"/>
      <c r="BO142"/>
      <c r="BP142"/>
      <c r="BQ142"/>
      <c r="BR142"/>
      <c r="BS142"/>
    </row>
    <row r="143" spans="2:80" ht="14.4">
      <c r="AG143" s="32" t="s">
        <v>264</v>
      </c>
      <c r="AI143" s="63">
        <f t="shared" ref="AI143:AX143" ca="1" si="94">SUM(AI134:AI137)</f>
        <v>145</v>
      </c>
      <c r="AJ143" s="64">
        <f t="shared" ca="1" si="94"/>
        <v>80</v>
      </c>
      <c r="AK143" s="64">
        <f t="shared" ca="1" si="94"/>
        <v>50</v>
      </c>
      <c r="AL143" s="64">
        <f t="shared" ca="1" si="94"/>
        <v>97.5</v>
      </c>
      <c r="AM143" s="64">
        <f t="shared" ca="1" si="94"/>
        <v>50</v>
      </c>
      <c r="AN143" s="64">
        <f t="shared" ca="1" si="94"/>
        <v>80</v>
      </c>
      <c r="AO143" s="64">
        <f t="shared" ca="1" si="94"/>
        <v>32.5</v>
      </c>
      <c r="AP143" s="64">
        <f t="shared" ca="1" si="94"/>
        <v>42.5</v>
      </c>
      <c r="AQ143" s="64">
        <f t="shared" ca="1" si="94"/>
        <v>40</v>
      </c>
      <c r="AR143" s="64">
        <f t="shared" ca="1" si="94"/>
        <v>30</v>
      </c>
      <c r="AS143" s="64">
        <f t="shared" ca="1" si="94"/>
        <v>45</v>
      </c>
      <c r="AT143" s="64">
        <f t="shared" ca="1" si="94"/>
        <v>35</v>
      </c>
      <c r="AU143" s="64">
        <f t="shared" ca="1" si="94"/>
        <v>45</v>
      </c>
      <c r="AV143" s="64">
        <f t="shared" ca="1" si="94"/>
        <v>60</v>
      </c>
      <c r="AW143" s="64">
        <f t="shared" ca="1" si="94"/>
        <v>105</v>
      </c>
      <c r="AX143" s="64">
        <f t="shared" ca="1" si="94"/>
        <v>30</v>
      </c>
      <c r="AY143" s="65"/>
      <c r="AZ143" s="66">
        <f ca="1">SUM(AZ134:AZ137)</f>
        <v>145</v>
      </c>
      <c r="BA143" s="5"/>
      <c r="BC143"/>
      <c r="BD143"/>
      <c r="BE143"/>
      <c r="BF143"/>
      <c r="BG143"/>
      <c r="BH143"/>
      <c r="BI143"/>
      <c r="BJ143"/>
      <c r="BK143"/>
      <c r="BL143"/>
      <c r="BM143"/>
      <c r="BN143"/>
      <c r="BO143"/>
      <c r="BP143"/>
      <c r="BQ143"/>
      <c r="BR143"/>
      <c r="BS143"/>
    </row>
    <row r="144" spans="2:80" ht="14.4">
      <c r="AG144" s="32" t="s">
        <v>265</v>
      </c>
      <c r="AI144" s="63">
        <f t="shared" ref="AI144:AX144" ca="1" si="95">SUM(AI138:AI139)</f>
        <v>87</v>
      </c>
      <c r="AJ144" s="64">
        <f t="shared" ca="1" si="95"/>
        <v>63</v>
      </c>
      <c r="AK144" s="64">
        <f t="shared" ca="1" si="95"/>
        <v>69</v>
      </c>
      <c r="AL144" s="64">
        <f t="shared" ca="1" si="95"/>
        <v>57</v>
      </c>
      <c r="AM144" s="64">
        <f t="shared" ca="1" si="95"/>
        <v>54</v>
      </c>
      <c r="AN144" s="64">
        <f t="shared" ca="1" si="95"/>
        <v>60</v>
      </c>
      <c r="AO144" s="64">
        <f t="shared" ca="1" si="95"/>
        <v>0</v>
      </c>
      <c r="AP144" s="64">
        <f t="shared" ca="1" si="95"/>
        <v>36</v>
      </c>
      <c r="AQ144" s="64">
        <f t="shared" ca="1" si="95"/>
        <v>54</v>
      </c>
      <c r="AR144" s="64">
        <f t="shared" ca="1" si="95"/>
        <v>54</v>
      </c>
      <c r="AS144" s="64">
        <f t="shared" ca="1" si="95"/>
        <v>42</v>
      </c>
      <c r="AT144" s="64">
        <f t="shared" ca="1" si="95"/>
        <v>33</v>
      </c>
      <c r="AU144" s="64">
        <f t="shared" ca="1" si="95"/>
        <v>33</v>
      </c>
      <c r="AV144" s="64">
        <f t="shared" ca="1" si="95"/>
        <v>54</v>
      </c>
      <c r="AW144" s="64">
        <f t="shared" ca="1" si="95"/>
        <v>72</v>
      </c>
      <c r="AX144" s="64">
        <f t="shared" ca="1" si="95"/>
        <v>33</v>
      </c>
      <c r="AY144" s="65"/>
      <c r="AZ144" s="66">
        <f ca="1">SUM(AZ138:AZ139)</f>
        <v>90</v>
      </c>
      <c r="BA144" s="5"/>
      <c r="BC144"/>
      <c r="BD144"/>
      <c r="BE144"/>
      <c r="BF144"/>
      <c r="BG144"/>
      <c r="BH144"/>
      <c r="BI144"/>
      <c r="BJ144"/>
      <c r="BK144"/>
      <c r="BL144"/>
      <c r="BM144"/>
      <c r="BN144"/>
      <c r="BO144"/>
      <c r="BP144"/>
      <c r="BQ144"/>
      <c r="BR144"/>
      <c r="BS144"/>
    </row>
    <row r="145" spans="2:80" ht="15" thickBot="1">
      <c r="AG145" s="32" t="s">
        <v>266</v>
      </c>
      <c r="AI145" s="67">
        <f t="shared" ref="AI145:AX145" ca="1" si="96">AI140</f>
        <v>49</v>
      </c>
      <c r="AJ145" s="68">
        <f t="shared" ca="1" si="96"/>
        <v>38.5</v>
      </c>
      <c r="AK145" s="68">
        <f t="shared" ca="1" si="96"/>
        <v>49</v>
      </c>
      <c r="AL145" s="68">
        <f t="shared" ca="1" si="96"/>
        <v>35</v>
      </c>
      <c r="AM145" s="68">
        <f t="shared" ca="1" si="96"/>
        <v>38.5</v>
      </c>
      <c r="AN145" s="68">
        <f t="shared" ca="1" si="96"/>
        <v>49</v>
      </c>
      <c r="AO145" s="68">
        <f t="shared" ca="1" si="96"/>
        <v>0</v>
      </c>
      <c r="AP145" s="68">
        <f t="shared" ca="1" si="96"/>
        <v>38.5</v>
      </c>
      <c r="AQ145" s="68">
        <f t="shared" ca="1" si="96"/>
        <v>49</v>
      </c>
      <c r="AR145" s="68">
        <f t="shared" ca="1" si="96"/>
        <v>38.5</v>
      </c>
      <c r="AS145" s="68">
        <f t="shared" ca="1" si="96"/>
        <v>31.5</v>
      </c>
      <c r="AT145" s="68">
        <f t="shared" ca="1" si="96"/>
        <v>31.5</v>
      </c>
      <c r="AU145" s="68">
        <f t="shared" ca="1" si="96"/>
        <v>31.5</v>
      </c>
      <c r="AV145" s="68">
        <f t="shared" ca="1" si="96"/>
        <v>49</v>
      </c>
      <c r="AW145" s="68">
        <f t="shared" ca="1" si="96"/>
        <v>49</v>
      </c>
      <c r="AX145" s="68">
        <f t="shared" ca="1" si="96"/>
        <v>31.5</v>
      </c>
      <c r="AY145" s="69"/>
      <c r="AZ145" s="70">
        <f ca="1">AZ140</f>
        <v>52.5</v>
      </c>
      <c r="BA145" s="5"/>
      <c r="BC145"/>
      <c r="BD145"/>
      <c r="BE145"/>
      <c r="BF145"/>
      <c r="BG145"/>
      <c r="BH145"/>
      <c r="BI145"/>
      <c r="BJ145"/>
      <c r="BK145"/>
      <c r="BL145"/>
      <c r="BM145"/>
      <c r="BN145"/>
      <c r="BO145"/>
      <c r="BP145"/>
      <c r="BQ145"/>
      <c r="BR145"/>
      <c r="BS145"/>
    </row>
    <row r="146" spans="2:80" ht="14.4">
      <c r="BC146"/>
      <c r="BD146"/>
      <c r="BE146"/>
      <c r="BF146"/>
      <c r="BG146"/>
      <c r="BH146"/>
      <c r="BI146"/>
      <c r="BJ146"/>
      <c r="BK146"/>
      <c r="BL146"/>
      <c r="BM146"/>
      <c r="BN146"/>
      <c r="BO146"/>
      <c r="BP146"/>
      <c r="BQ146"/>
      <c r="BR146"/>
      <c r="BS146"/>
    </row>
    <row r="147" spans="2:80" ht="14.4">
      <c r="BC147"/>
      <c r="BD147"/>
      <c r="BE147"/>
      <c r="BF147"/>
      <c r="BG147"/>
      <c r="BH147"/>
      <c r="BI147"/>
      <c r="BJ147"/>
      <c r="BK147"/>
      <c r="BL147"/>
      <c r="BM147"/>
      <c r="BN147"/>
      <c r="BO147"/>
      <c r="BP147"/>
      <c r="BQ147"/>
      <c r="BR147"/>
      <c r="BS147"/>
    </row>
    <row r="148" spans="2:80" ht="15" thickBot="1">
      <c r="BC148"/>
      <c r="BD148"/>
      <c r="BE148"/>
      <c r="BF148"/>
      <c r="BG148"/>
      <c r="BH148"/>
      <c r="BI148"/>
      <c r="BJ148"/>
      <c r="BK148"/>
      <c r="BL148"/>
      <c r="BM148"/>
      <c r="BN148"/>
      <c r="BO148"/>
      <c r="BP148"/>
      <c r="BQ148"/>
      <c r="BR148"/>
      <c r="BS148"/>
    </row>
    <row r="149" spans="2:80" ht="15" thickBot="1">
      <c r="B149" s="1">
        <v>1</v>
      </c>
      <c r="C149" s="1" t="s">
        <v>264</v>
      </c>
      <c r="E149" s="10"/>
      <c r="F149" s="10"/>
      <c r="G149" s="10"/>
      <c r="H149" s="10"/>
      <c r="I149" s="10"/>
      <c r="J149" s="10"/>
      <c r="K149" s="10"/>
      <c r="L149" s="10"/>
      <c r="M149" s="10"/>
      <c r="N149" s="10"/>
      <c r="O149" s="10"/>
      <c r="P149" s="10"/>
      <c r="Q149" s="10"/>
      <c r="R149" s="10"/>
      <c r="S149" s="10"/>
      <c r="T149" s="10"/>
      <c r="U149" s="10"/>
      <c r="V149" s="11"/>
      <c r="X149" s="5"/>
      <c r="AI149" s="12" t="str">
        <f t="shared" ref="AI149:AX149" si="97">AI124</f>
        <v>HiSeeds</v>
      </c>
      <c r="AJ149" s="71" t="str">
        <f t="shared" si="97"/>
        <v>AnthonyP</v>
      </c>
      <c r="AK149" s="71" t="str">
        <f t="shared" si="97"/>
        <v>BenC</v>
      </c>
      <c r="AL149" s="71" t="str">
        <f t="shared" si="97"/>
        <v>CandaceP</v>
      </c>
      <c r="AM149" s="71" t="str">
        <f t="shared" si="97"/>
        <v>ChrisR</v>
      </c>
      <c r="AN149" s="71" t="str">
        <f t="shared" si="97"/>
        <v>DanielV</v>
      </c>
      <c r="AO149" s="71" t="str">
        <f t="shared" si="97"/>
        <v>DavidS</v>
      </c>
      <c r="AP149" s="71" t="str">
        <f t="shared" si="97"/>
        <v>EricP</v>
      </c>
      <c r="AQ149" s="71" t="str">
        <f t="shared" si="97"/>
        <v>JamesB</v>
      </c>
      <c r="AR149" s="71" t="str">
        <f t="shared" si="97"/>
        <v>JoeG</v>
      </c>
      <c r="AS149" s="71" t="str">
        <f t="shared" si="97"/>
        <v>JohnP</v>
      </c>
      <c r="AT149" s="71" t="str">
        <f t="shared" si="97"/>
        <v>JoshF</v>
      </c>
      <c r="AU149" s="71" t="str">
        <f t="shared" si="97"/>
        <v>MasonC</v>
      </c>
      <c r="AV149" s="71" t="str">
        <f t="shared" si="97"/>
        <v>MelodyS</v>
      </c>
      <c r="AW149" s="71" t="str">
        <f t="shared" si="97"/>
        <v>MichaelJ</v>
      </c>
      <c r="AX149" s="71" t="str">
        <f t="shared" si="97"/>
        <v>ScottP</v>
      </c>
      <c r="AY149" s="72"/>
      <c r="AZ149" s="11" t="s">
        <v>21</v>
      </c>
      <c r="BA149" s="5"/>
      <c r="BC149"/>
      <c r="BD149"/>
      <c r="BE149"/>
      <c r="BF149"/>
      <c r="BG149"/>
      <c r="BH149"/>
      <c r="BI149"/>
      <c r="BJ149"/>
      <c r="BK149"/>
      <c r="BL149"/>
      <c r="BM149"/>
      <c r="BN149"/>
      <c r="BO149"/>
      <c r="BP149"/>
      <c r="BQ149"/>
      <c r="BR149"/>
      <c r="BS149"/>
    </row>
    <row r="150" spans="2:80" ht="15" thickBot="1">
      <c r="B150" s="1">
        <v>1</v>
      </c>
      <c r="C150" s="15" t="s">
        <v>23</v>
      </c>
      <c r="D150" s="16" t="s">
        <v>24</v>
      </c>
      <c r="E150" s="73">
        <v>0</v>
      </c>
      <c r="F150" s="73">
        <v>1</v>
      </c>
      <c r="G150" s="73">
        <v>2</v>
      </c>
      <c r="H150" s="73">
        <v>3</v>
      </c>
      <c r="I150" s="73">
        <v>4</v>
      </c>
      <c r="J150" s="73">
        <v>5</v>
      </c>
      <c r="K150" s="73">
        <v>6</v>
      </c>
      <c r="L150" s="73">
        <v>7</v>
      </c>
      <c r="M150" s="73">
        <v>8</v>
      </c>
      <c r="N150" s="73">
        <v>9</v>
      </c>
      <c r="O150" s="73">
        <v>10</v>
      </c>
      <c r="P150" s="73">
        <v>11</v>
      </c>
      <c r="Q150" s="73">
        <v>12</v>
      </c>
      <c r="R150" s="73">
        <v>13</v>
      </c>
      <c r="S150" s="73">
        <v>14</v>
      </c>
      <c r="T150" s="73">
        <v>15</v>
      </c>
      <c r="U150" s="73"/>
      <c r="V150" s="18">
        <f ca="1">V125</f>
        <v>15</v>
      </c>
      <c r="X150" s="19" t="s">
        <v>25</v>
      </c>
      <c r="Y150" s="20" t="s">
        <v>26</v>
      </c>
      <c r="Z150" s="21" t="s">
        <v>27</v>
      </c>
      <c r="AA150" s="20" t="s">
        <v>28</v>
      </c>
      <c r="AB150" s="21" t="s">
        <v>29</v>
      </c>
      <c r="AC150" s="22" t="s">
        <v>30</v>
      </c>
      <c r="AD150" s="5" t="s">
        <v>31</v>
      </c>
      <c r="AE150" s="5" t="s">
        <v>32</v>
      </c>
      <c r="AF150" s="11"/>
      <c r="AH150" s="16" t="s">
        <v>35</v>
      </c>
      <c r="AI150" s="16" t="e">
        <f>#REF!+1</f>
        <v>#REF!</v>
      </c>
      <c r="AJ150" s="16" t="e">
        <f>#REF!+1</f>
        <v>#REF!</v>
      </c>
      <c r="AK150" s="16" t="e">
        <f>#REF!+1</f>
        <v>#REF!</v>
      </c>
      <c r="AL150" s="16" t="e">
        <f>#REF!+1</f>
        <v>#REF!</v>
      </c>
      <c r="AM150" s="16" t="e">
        <f>#REF!+1</f>
        <v>#REF!</v>
      </c>
      <c r="AN150" s="16" t="e">
        <f>#REF!+1</f>
        <v>#REF!</v>
      </c>
      <c r="AO150" s="16" t="e">
        <f>#REF!+1</f>
        <v>#REF!</v>
      </c>
      <c r="AP150" s="16" t="e">
        <f>#REF!+1</f>
        <v>#REF!</v>
      </c>
      <c r="AQ150" s="16" t="e">
        <f>#REF!+1</f>
        <v>#REF!</v>
      </c>
      <c r="AR150" s="16" t="e">
        <f>#REF!+1</f>
        <v>#REF!</v>
      </c>
      <c r="AS150" s="16" t="e">
        <f>#REF!+1</f>
        <v>#REF!</v>
      </c>
      <c r="AT150" s="16" t="e">
        <f>#REF!+1</f>
        <v>#REF!</v>
      </c>
      <c r="AU150" s="16" t="e">
        <f>#REF!+1</f>
        <v>#REF!</v>
      </c>
      <c r="AV150" s="16" t="e">
        <f>#REF!+1</f>
        <v>#REF!</v>
      </c>
      <c r="AW150" s="16" t="e">
        <f>#REF!+1</f>
        <v>#REF!</v>
      </c>
      <c r="AX150" s="16" t="e">
        <f>#REF!+1</f>
        <v>#REF!</v>
      </c>
      <c r="AY150" s="16"/>
      <c r="AZ150" s="21">
        <v>0</v>
      </c>
      <c r="BA150" s="5"/>
      <c r="BC150"/>
      <c r="BD150"/>
      <c r="BE150"/>
      <c r="BF150"/>
      <c r="BG150"/>
      <c r="BH150"/>
      <c r="BI150"/>
      <c r="BJ150"/>
      <c r="BK150"/>
      <c r="BL150"/>
      <c r="BM150"/>
      <c r="BN150"/>
      <c r="BO150"/>
      <c r="BP150"/>
      <c r="BQ150"/>
      <c r="BR150"/>
      <c r="BS150"/>
      <c r="BZ150" s="9" t="s">
        <v>36</v>
      </c>
      <c r="CA150" s="9" t="s">
        <v>37</v>
      </c>
    </row>
    <row r="151" spans="2:80" ht="14.4">
      <c r="B151" s="1">
        <v>8</v>
      </c>
      <c r="C151" s="7" t="s">
        <v>39</v>
      </c>
      <c r="D151" s="33" t="str">
        <f t="shared" ref="D151:V157" ca="1" si="98">D134</f>
        <v xml:space="preserve"> 1 Louisville </v>
      </c>
      <c r="E151" s="10" t="s">
        <v>19</v>
      </c>
      <c r="F151" s="10" t="s">
        <v>19</v>
      </c>
      <c r="G151" s="10" t="s">
        <v>19</v>
      </c>
      <c r="H151" s="10" t="s">
        <v>54</v>
      </c>
      <c r="I151" s="10" t="s">
        <v>19</v>
      </c>
      <c r="J151" s="10" t="s">
        <v>63</v>
      </c>
      <c r="K151" s="10" t="s">
        <v>63</v>
      </c>
      <c r="L151" s="10" t="s">
        <v>19</v>
      </c>
      <c r="M151" s="10" t="s">
        <v>19</v>
      </c>
      <c r="N151" s="10" t="s">
        <v>19</v>
      </c>
      <c r="O151" s="10" t="s">
        <v>54</v>
      </c>
      <c r="P151" s="10" t="s">
        <v>19</v>
      </c>
      <c r="Q151" s="10" t="s">
        <v>19</v>
      </c>
      <c r="R151" s="10" t="s">
        <v>19</v>
      </c>
      <c r="S151" s="10" t="s">
        <v>54</v>
      </c>
      <c r="T151" s="10" t="s">
        <v>19</v>
      </c>
      <c r="U151" s="10"/>
      <c r="V151" s="36" t="str">
        <f t="shared" ca="1" si="98"/>
        <v xml:space="preserve"> 2 Michigan State </v>
      </c>
      <c r="X151" s="37">
        <f t="shared" ref="X151:Y157" ca="1" si="99">X134</f>
        <v>12.5</v>
      </c>
      <c r="Y151" s="36">
        <f t="shared" ca="1" si="99"/>
        <v>30</v>
      </c>
      <c r="Z151" s="11" t="str">
        <f t="shared" ref="Z151:AB157" ca="1" si="100">INDIRECT(BZ151)</f>
        <v xml:space="preserve"> 1 Louisville </v>
      </c>
      <c r="AA151" s="38" t="str">
        <f t="shared" ca="1" si="100"/>
        <v xml:space="preserve"> 2 Michigan State </v>
      </c>
      <c r="AB151" s="45" t="str">
        <f t="shared" ca="1" si="100"/>
        <v xml:space="preserve"> 2 Michigan State </v>
      </c>
      <c r="AC151" s="11" t="str">
        <f t="shared" ref="AC151:AC157" ca="1" si="101">IF(Z151=AB151,AA151,Z151)</f>
        <v xml:space="preserve"> 1 Louisville </v>
      </c>
      <c r="AD151" s="38">
        <f t="shared" ref="AD151:AE157" ca="1" si="102">VLOOKUP(Z151,$A$1:$B$64,2)</f>
        <v>1</v>
      </c>
      <c r="AE151" s="36">
        <f t="shared" ca="1" si="102"/>
        <v>10</v>
      </c>
      <c r="AF151" s="11">
        <v>2.5</v>
      </c>
      <c r="AG151" s="1">
        <v>37.5</v>
      </c>
      <c r="AH151" s="40"/>
      <c r="AI151" s="11">
        <f ca="1">IF($AG$1=1,($AG151-($AG151*COUNTIF($F151:F151,E151)/$X$1))*COUNTIF($AB$52:$AB$59,E151),COUNTIF($AB$52:$AB$59,E151)*$AG151)</f>
        <v>35</v>
      </c>
      <c r="AJ151" s="11">
        <f ca="1">IF($AG$1=1,($AG151-($AG151*COUNTIF($F151:U151,F151)/$X$1))*COUNTIF($AB$52:$AB$59,F151),COUNTIF($AB$52:$AB$59,F151)*$AG151)</f>
        <v>12.5</v>
      </c>
      <c r="AK151" s="11">
        <f ca="1">IF($AG$1=1,($AG151-($AG151*COUNTIF($F151:V151,G151)/$X$1))*COUNTIF($AB$52:$AB$59,G151),COUNTIF($AB$52:$AB$59,G151)*$AG151)</f>
        <v>12.5</v>
      </c>
      <c r="AL151" s="11">
        <f ca="1">IF($AG$1=1,($AG151-($AG151*COUNTIF($F151:W151,H151)/$X$1))*COUNTIF($AB$52:$AB$59,H151),COUNTIF($AB$52:$AB$59,H151)*$AG151)</f>
        <v>27.5</v>
      </c>
      <c r="AM151" s="11">
        <f ca="1">IF($AG$1=1,($AG151-($AG151*COUNTIF($F151:X151,I151)/$X$1))*COUNTIF($AB$52:$AB$59,I151),COUNTIF($AB$52:$AB$59,I151)*$AG151)</f>
        <v>12.5</v>
      </c>
      <c r="AN151" s="11">
        <f ca="1">IF($AG$1=1,($AG151-($AG151*COUNTIF($F151:Y151,J151)/$X$1))*COUNTIF($AB$52:$AB$59,J151),COUNTIF($AB$52:$AB$59,J151)*$AG151)</f>
        <v>0</v>
      </c>
      <c r="AO151" s="11">
        <f ca="1">IF($AG$1=1,($AG151-($AG151*COUNTIF($F151:Z151,K151)/$X$1))*COUNTIF($AB$52:$AB$59,K151),COUNTIF($AB$52:$AB$59,K151)*$AG151)</f>
        <v>0</v>
      </c>
      <c r="AP151" s="11">
        <f ca="1">IF($AG$1=1,($AG151-($AG151*COUNTIF($F151:AA151,L151)/$X$1))*COUNTIF($AB$52:$AB$59,L151),COUNTIF($AB$52:$AB$59,L151)*$AG151)</f>
        <v>10</v>
      </c>
      <c r="AQ151" s="11">
        <f ca="1">IF($AG$1=1,($AG151-($AG151*COUNTIF($F151:AB151,M151)/$X$1))*COUNTIF($AB$52:$AB$59,M151),COUNTIF($AB$52:$AB$59,M151)*$AG151)</f>
        <v>10</v>
      </c>
      <c r="AR151" s="11">
        <f ca="1">IF($AG$1=1,($AG151-($AG151*COUNTIF($F151:AC151,N151)/$X$1))*COUNTIF($AB$52:$AB$59,N151),COUNTIF($AB$52:$AB$59,N151)*$AG151)</f>
        <v>7.5</v>
      </c>
      <c r="AS151" s="11">
        <f ca="1">IF($AG$1=1,($AG151-($AG151*COUNTIF($F151:AD151,O151)/$X$1))*COUNTIF($AB$52:$AB$59,O151),COUNTIF($AB$52:$AB$59,O151)*$AG151)</f>
        <v>22.5</v>
      </c>
      <c r="AT151" s="11">
        <f ca="1">IF($AG$1=1,($AG151-($AG151*COUNTIF($F151:AE151,P151)/$X$1))*COUNTIF($AB$52:$AB$59,P151),COUNTIF($AB$52:$AB$59,P151)*$AG151)</f>
        <v>7.5</v>
      </c>
      <c r="AU151" s="11">
        <f ca="1">IF($AG$1=1,($AG151-($AG151*COUNTIF($F151:AF151,Q151)/$X$1))*COUNTIF($AB$52:$AB$59,Q151),COUNTIF($AB$52:$AB$59,Q151)*$AG151)</f>
        <v>7.5</v>
      </c>
      <c r="AV151" s="11">
        <f ca="1">IF($AG$1=1,($AG151-($AG151*COUNTIF($F151:AG151,R151)/$X$1))*COUNTIF($AB$52:$AB$59,R151),COUNTIF($AB$52:$AB$59,R151)*$AG151)</f>
        <v>7.5</v>
      </c>
      <c r="AW151" s="11">
        <f ca="1">IF($AG$1=1,($AG151-($AG151*COUNTIF($F151:AH151,S151)/$X$1))*COUNTIF($AB$52:$AB$59,S151),COUNTIF($AB$52:$AB$59,S151)*$AG151)</f>
        <v>22.5</v>
      </c>
      <c r="AX151" s="11">
        <f ca="1">IF($AG$1=1,($AG151-($AG151*COUNTIF($F151:AI151,T151)/$X$1))*COUNTIF($AB$52:$AB$59,T151),COUNTIF($AB$52:$AB$59,T151)*$AG151)</f>
        <v>7.5</v>
      </c>
      <c r="AY151" s="11"/>
      <c r="AZ151" s="32">
        <f ca="1">$AG151-($AG151*COUNTIF($E151:$F151,V151)/$X$1)*COUNTIF($AB$52:$AB$59,V151)</f>
        <v>37.5</v>
      </c>
      <c r="BA151" s="5"/>
      <c r="BB151" s="9" t="s">
        <v>247</v>
      </c>
      <c r="BC151"/>
      <c r="BD151"/>
      <c r="BE151"/>
      <c r="BF151"/>
      <c r="BG151"/>
      <c r="BH151"/>
      <c r="BI151"/>
      <c r="BJ151"/>
      <c r="BK151"/>
      <c r="BL151"/>
      <c r="BM151"/>
      <c r="BN151"/>
      <c r="BO151"/>
      <c r="BP151"/>
      <c r="BQ151"/>
      <c r="BR151"/>
      <c r="BS151"/>
      <c r="BU151" s="9" t="str">
        <f t="shared" ref="BU151:BU157" si="103">CONCATENATE(AZ$1,"!",$BB151)</f>
        <v>Master!N32</v>
      </c>
      <c r="BW151" s="9" t="s">
        <v>231</v>
      </c>
      <c r="BX151" s="9" t="s">
        <v>233</v>
      </c>
      <c r="BZ151" s="9" t="str">
        <f t="shared" ref="BZ151:BZ157" si="104">CONCATENATE(Z$1,"!",$BW151)</f>
        <v>Master!K16</v>
      </c>
      <c r="CA151" s="9" t="str">
        <f t="shared" ref="CA151:CA157" si="105">CONCATENATE(AA$1,"!",$BX151)</f>
        <v>Master!K48</v>
      </c>
      <c r="CB151" s="9" t="str">
        <f t="shared" ref="CB151:CB157" si="106">CONCATENATE(AB$1,"!",$BB151)</f>
        <v>Master!N32</v>
      </c>
    </row>
    <row r="152" spans="2:80" ht="14.4">
      <c r="B152" s="1">
        <v>9</v>
      </c>
      <c r="C152" s="32" t="s">
        <v>79</v>
      </c>
      <c r="D152" s="33" t="str">
        <f t="shared" ca="1" si="98"/>
        <v xml:space="preserve"> 2 Memphis </v>
      </c>
      <c r="E152" s="74" t="s">
        <v>15</v>
      </c>
      <c r="F152" s="74" t="s">
        <v>49</v>
      </c>
      <c r="G152" s="74" t="s">
        <v>15</v>
      </c>
      <c r="H152" s="74" t="s">
        <v>68</v>
      </c>
      <c r="I152" s="74" t="s">
        <v>49</v>
      </c>
      <c r="J152" s="74" t="s">
        <v>113</v>
      </c>
      <c r="K152" s="74" t="s">
        <v>148</v>
      </c>
      <c r="L152" s="74" t="s">
        <v>49</v>
      </c>
      <c r="M152" s="74" t="s">
        <v>49</v>
      </c>
      <c r="N152" s="74" t="s">
        <v>15</v>
      </c>
      <c r="O152" s="74" t="s">
        <v>15</v>
      </c>
      <c r="P152" s="74" t="s">
        <v>49</v>
      </c>
      <c r="Q152" s="74" t="s">
        <v>113</v>
      </c>
      <c r="R152" s="74" t="s">
        <v>49</v>
      </c>
      <c r="S152" s="74" t="s">
        <v>15</v>
      </c>
      <c r="T152" s="74" t="s">
        <v>15</v>
      </c>
      <c r="U152" s="74"/>
      <c r="V152" s="36" t="str">
        <f t="shared" ca="1" si="98"/>
        <v xml:space="preserve"> 1 Connecticut </v>
      </c>
      <c r="X152" s="37">
        <f t="shared" ca="1" si="99"/>
        <v>25</v>
      </c>
      <c r="Y152" s="36">
        <f t="shared" ca="1" si="99"/>
        <v>35</v>
      </c>
      <c r="Z152" s="11" t="str">
        <f t="shared" ca="1" si="100"/>
        <v xml:space="preserve"> 1 Connecticut </v>
      </c>
      <c r="AA152" s="38" t="str">
        <f t="shared" ca="1" si="100"/>
        <v xml:space="preserve"> 3 Missouri </v>
      </c>
      <c r="AB152" s="45" t="str">
        <f t="shared" ca="1" si="100"/>
        <v xml:space="preserve"> 1 Connecticut </v>
      </c>
      <c r="AC152" s="11" t="str">
        <f t="shared" ca="1" si="101"/>
        <v xml:space="preserve"> 3 Missouri </v>
      </c>
      <c r="AD152" s="38">
        <f t="shared" ca="1" si="102"/>
        <v>1</v>
      </c>
      <c r="AE152" s="36">
        <f t="shared" ca="1" si="102"/>
        <v>11</v>
      </c>
      <c r="AF152" s="11">
        <v>2.5</v>
      </c>
      <c r="AG152" s="1">
        <v>37.5</v>
      </c>
      <c r="AH152" s="40"/>
      <c r="AI152" s="11">
        <f ca="1">IF($AG$1=1,($AG152-($AG152*COUNTIF($F152:F152,E152)/$X$1))*COUNTIF($AB$52:$AB$59,E152),COUNTIF($AB$52:$AB$59,E152)*$AG152)</f>
        <v>37.5</v>
      </c>
      <c r="AJ152" s="11">
        <f ca="1">IF($AG$1=1,($AG152-($AG152*COUNTIF($F152:U152,F152)/$X$1))*COUNTIF($AB$52:$AB$59,F152),COUNTIF($AB$52:$AB$59,F152)*$AG152)</f>
        <v>0</v>
      </c>
      <c r="AK152" s="11">
        <f ca="1">IF($AG$1=1,($AG152-($AG152*COUNTIF($F152:V152,G152)/$X$1))*COUNTIF($AB$52:$AB$59,G152),COUNTIF($AB$52:$AB$59,G152)*$AG152)</f>
        <v>22.5</v>
      </c>
      <c r="AL152" s="11">
        <f ca="1">IF($AG$1=1,($AG152-($AG152*COUNTIF($F152:W152,H152)/$X$1))*COUNTIF($AB$52:$AB$59,H152),COUNTIF($AB$52:$AB$59,H152)*$AG152)</f>
        <v>35</v>
      </c>
      <c r="AM152" s="11">
        <f ca="1">IF($AG$1=1,($AG152-($AG152*COUNTIF($F152:X152,I152)/$X$1))*COUNTIF($AB$52:$AB$59,I152),COUNTIF($AB$52:$AB$59,I152)*$AG152)</f>
        <v>0</v>
      </c>
      <c r="AN152" s="11">
        <f ca="1">IF($AG$1=1,($AG152-($AG152*COUNTIF($F152:Y152,J152)/$X$1))*COUNTIF($AB$52:$AB$59,J152),COUNTIF($AB$52:$AB$59,J152)*$AG152)</f>
        <v>0</v>
      </c>
      <c r="AO152" s="11">
        <f ca="1">IF($AG$1=1,($AG152-($AG152*COUNTIF($F152:Z152,K152)/$X$1))*COUNTIF($AB$52:$AB$59,K152),COUNTIF($AB$52:$AB$59,K152)*$AG152)</f>
        <v>0</v>
      </c>
      <c r="AP152" s="11">
        <f ca="1">IF($AG$1=1,($AG152-($AG152*COUNTIF($F152:AA152,L152)/$X$1))*COUNTIF($AB$52:$AB$59,L152),COUNTIF($AB$52:$AB$59,L152)*$AG152)</f>
        <v>0</v>
      </c>
      <c r="AQ152" s="11">
        <f ca="1">IF($AG$1=1,($AG152-($AG152*COUNTIF($F152:AB152,M152)/$X$1))*COUNTIF($AB$52:$AB$59,M152),COUNTIF($AB$52:$AB$59,M152)*$AG152)</f>
        <v>0</v>
      </c>
      <c r="AR152" s="11">
        <f ca="1">IF($AG$1=1,($AG152-($AG152*COUNTIF($F152:AC152,N152)/$X$1))*COUNTIF($AB$52:$AB$59,N152),COUNTIF($AB$52:$AB$59,N152)*$AG152)</f>
        <v>17.5</v>
      </c>
      <c r="AS152" s="11">
        <f ca="1">IF($AG$1=1,($AG152-($AG152*COUNTIF($F152:AD152,O152)/$X$1))*COUNTIF($AB$52:$AB$59,O152),COUNTIF($AB$52:$AB$59,O152)*$AG152)</f>
        <v>17.5</v>
      </c>
      <c r="AT152" s="11">
        <f ca="1">IF($AG$1=1,($AG152-($AG152*COUNTIF($F152:AE152,P152)/$X$1))*COUNTIF($AB$52:$AB$59,P152),COUNTIF($AB$52:$AB$59,P152)*$AG152)</f>
        <v>0</v>
      </c>
      <c r="AU152" s="11">
        <f ca="1">IF($AG$1=1,($AG152-($AG152*COUNTIF($F152:AF152,Q152)/$X$1))*COUNTIF($AB$52:$AB$59,Q152),COUNTIF($AB$52:$AB$59,Q152)*$AG152)</f>
        <v>0</v>
      </c>
      <c r="AV152" s="11">
        <f ca="1">IF($AG$1=1,($AG152-($AG152*COUNTIF($F152:AG152,R152)/$X$1))*COUNTIF($AB$52:$AB$59,R152),COUNTIF($AB$52:$AB$59,R152)*$AG152)</f>
        <v>0</v>
      </c>
      <c r="AW152" s="11">
        <f ca="1">IF($AG$1=1,($AG152-($AG152*COUNTIF($F152:AH152,S152)/$X$1))*COUNTIF($AB$52:$AB$59,S152),COUNTIF($AB$52:$AB$59,S152)*$AG152)</f>
        <v>17.5</v>
      </c>
      <c r="AX152" s="11">
        <f ca="1">IF($AG$1=1,($AG152-($AG152*COUNTIF($F152:AI152,T152)/$X$1))*COUNTIF($AB$52:$AB$59,T152),COUNTIF($AB$52:$AB$59,T152)*$AG152)</f>
        <v>17.5</v>
      </c>
      <c r="AY152" s="11"/>
      <c r="AZ152" s="32">
        <f t="shared" ref="AZ152:AZ157" ca="1" si="107">$AG152-($AG152*COUNTIF($E152:$F152,V152)/$X$1)*COUNTIF($AB$52:$AB$59,V152)</f>
        <v>35</v>
      </c>
      <c r="BA152" s="5"/>
      <c r="BB152" s="9" t="s">
        <v>249</v>
      </c>
      <c r="BC152"/>
      <c r="BD152"/>
      <c r="BE152"/>
      <c r="BF152"/>
      <c r="BG152"/>
      <c r="BH152"/>
      <c r="BI152"/>
      <c r="BJ152"/>
      <c r="BK152"/>
      <c r="BL152"/>
      <c r="BM152"/>
      <c r="BN152"/>
      <c r="BO152"/>
      <c r="BP152"/>
      <c r="BQ152"/>
      <c r="BR152"/>
      <c r="BS152"/>
      <c r="BU152" s="9" t="str">
        <f t="shared" si="103"/>
        <v>Master!N98</v>
      </c>
      <c r="BW152" s="9" t="s">
        <v>235</v>
      </c>
      <c r="BX152" s="9" t="s">
        <v>237</v>
      </c>
      <c r="BZ152" s="9" t="str">
        <f t="shared" si="104"/>
        <v>Master!K82</v>
      </c>
      <c r="CA152" s="9" t="str">
        <f t="shared" si="105"/>
        <v>Master!K114</v>
      </c>
      <c r="CB152" s="9" t="str">
        <f t="shared" si="106"/>
        <v>Master!N98</v>
      </c>
    </row>
    <row r="153" spans="2:80" ht="14.4">
      <c r="B153" s="1">
        <v>9</v>
      </c>
      <c r="C153" s="32" t="s">
        <v>119</v>
      </c>
      <c r="D153" s="33" t="str">
        <f t="shared" ca="1" si="98"/>
        <v xml:space="preserve"> 1 Pittsburgh </v>
      </c>
      <c r="E153" s="74" t="s">
        <v>38</v>
      </c>
      <c r="F153" s="74" t="s">
        <v>38</v>
      </c>
      <c r="G153" s="74" t="s">
        <v>38</v>
      </c>
      <c r="H153" s="74" t="s">
        <v>44</v>
      </c>
      <c r="I153" s="74" t="s">
        <v>38</v>
      </c>
      <c r="J153" s="74" t="s">
        <v>38</v>
      </c>
      <c r="K153" s="74" t="s">
        <v>230</v>
      </c>
      <c r="L153" s="74" t="s">
        <v>38</v>
      </c>
      <c r="M153" s="74" t="s">
        <v>38</v>
      </c>
      <c r="N153" s="74" t="s">
        <v>38</v>
      </c>
      <c r="O153" s="74" t="s">
        <v>38</v>
      </c>
      <c r="P153" s="74" t="s">
        <v>38</v>
      </c>
      <c r="Q153" s="74" t="s">
        <v>38</v>
      </c>
      <c r="R153" s="74" t="s">
        <v>44</v>
      </c>
      <c r="S153" s="74" t="s">
        <v>44</v>
      </c>
      <c r="T153" s="74" t="s">
        <v>38</v>
      </c>
      <c r="U153" s="74"/>
      <c r="V153" s="36" t="str">
        <f t="shared" ca="1" si="98"/>
        <v xml:space="preserve"> 3 Villanova </v>
      </c>
      <c r="X153" s="37">
        <f t="shared" ca="1" si="99"/>
        <v>10</v>
      </c>
      <c r="Y153" s="36">
        <f t="shared" ca="1" si="99"/>
        <v>37.5</v>
      </c>
      <c r="Z153" s="11" t="str">
        <f t="shared" ca="1" si="100"/>
        <v xml:space="preserve"> 1 Pittsburgh </v>
      </c>
      <c r="AA153" s="38" t="str">
        <f t="shared" ca="1" si="100"/>
        <v xml:space="preserve"> 3 Villanova </v>
      </c>
      <c r="AB153" s="45" t="str">
        <f t="shared" ca="1" si="100"/>
        <v xml:space="preserve"> 3 Villanova </v>
      </c>
      <c r="AC153" s="11" t="str">
        <f t="shared" ca="1" si="101"/>
        <v xml:space="preserve"> 1 Pittsburgh </v>
      </c>
      <c r="AD153" s="38">
        <f t="shared" ca="1" si="102"/>
        <v>1</v>
      </c>
      <c r="AE153" s="36">
        <f t="shared" ca="1" si="102"/>
        <v>11</v>
      </c>
      <c r="AF153" s="11">
        <v>2.5</v>
      </c>
      <c r="AG153" s="1">
        <v>37.5</v>
      </c>
      <c r="AH153" s="40"/>
      <c r="AI153" s="11">
        <f ca="1">IF($AG$1=1,($AG153-($AG153*COUNTIF($F153:F153,E153)/$X$1))*COUNTIF($AB$52:$AB$59,E153),COUNTIF($AB$52:$AB$59,E153)*$AG153)</f>
        <v>35</v>
      </c>
      <c r="AJ153" s="11">
        <f ca="1">IF($AG$1=1,($AG153-($AG153*COUNTIF($F153:U153,F153)/$X$1))*COUNTIF($AB$52:$AB$59,F153),COUNTIF($AB$52:$AB$59,F153)*$AG153)</f>
        <v>10</v>
      </c>
      <c r="AK153" s="11">
        <f ca="1">IF($AG$1=1,($AG153-($AG153*COUNTIF($F153:V153,G153)/$X$1))*COUNTIF($AB$52:$AB$59,G153),COUNTIF($AB$52:$AB$59,G153)*$AG153)</f>
        <v>10</v>
      </c>
      <c r="AL153" s="11">
        <f ca="1">IF($AG$1=1,($AG153-($AG153*COUNTIF($F153:W153,H153)/$X$1))*COUNTIF($AB$52:$AB$59,H153),COUNTIF($AB$52:$AB$59,H153)*$AG153)</f>
        <v>0</v>
      </c>
      <c r="AM153" s="11">
        <f ca="1">IF($AG$1=1,($AG153-($AG153*COUNTIF($F153:X153,I153)/$X$1))*COUNTIF($AB$52:$AB$59,I153),COUNTIF($AB$52:$AB$59,I153)*$AG153)</f>
        <v>10</v>
      </c>
      <c r="AN153" s="11">
        <f ca="1">IF($AG$1=1,($AG153-($AG153*COUNTIF($F153:Y153,J153)/$X$1))*COUNTIF($AB$52:$AB$59,J153),COUNTIF($AB$52:$AB$59,J153)*$AG153)</f>
        <v>10</v>
      </c>
      <c r="AO153" s="11">
        <f ca="1">IF($AG$1=1,($AG153-($AG153*COUNTIF($F153:Z153,K153)/$X$1))*COUNTIF($AB$52:$AB$59,K153),COUNTIF($AB$52:$AB$59,K153)*$AG153)</f>
        <v>0</v>
      </c>
      <c r="AP153" s="11">
        <f ca="1">IF($AG$1=1,($AG153-($AG153*COUNTIF($F153:AA153,L153)/$X$1))*COUNTIF($AB$52:$AB$59,L153),COUNTIF($AB$52:$AB$59,L153)*$AG153)</f>
        <v>7.5</v>
      </c>
      <c r="AQ153" s="11">
        <f ca="1">IF($AG$1=1,($AG153-($AG153*COUNTIF($F153:AB153,M153)/$X$1))*COUNTIF($AB$52:$AB$59,M153),COUNTIF($AB$52:$AB$59,M153)*$AG153)</f>
        <v>7.5</v>
      </c>
      <c r="AR153" s="11">
        <f ca="1">IF($AG$1=1,($AG153-($AG153*COUNTIF($F153:AC153,N153)/$X$1))*COUNTIF($AB$52:$AB$59,N153),COUNTIF($AB$52:$AB$59,N153)*$AG153)</f>
        <v>5</v>
      </c>
      <c r="AS153" s="11">
        <f ca="1">IF($AG$1=1,($AG153-($AG153*COUNTIF($F153:AD153,O153)/$X$1))*COUNTIF($AB$52:$AB$59,O153),COUNTIF($AB$52:$AB$59,O153)*$AG153)</f>
        <v>5</v>
      </c>
      <c r="AT153" s="11">
        <f ca="1">IF($AG$1=1,($AG153-($AG153*COUNTIF($F153:AE153,P153)/$X$1))*COUNTIF($AB$52:$AB$59,P153),COUNTIF($AB$52:$AB$59,P153)*$AG153)</f>
        <v>5</v>
      </c>
      <c r="AU153" s="11">
        <f ca="1">IF($AG$1=1,($AG153-($AG153*COUNTIF($F153:AF153,Q153)/$X$1))*COUNTIF($AB$52:$AB$59,Q153),COUNTIF($AB$52:$AB$59,Q153)*$AG153)</f>
        <v>5</v>
      </c>
      <c r="AV153" s="11">
        <f ca="1">IF($AG$1=1,($AG153-($AG153*COUNTIF($F153:AG153,R153)/$X$1))*COUNTIF($AB$52:$AB$59,R153),COUNTIF($AB$52:$AB$59,R153)*$AG153)</f>
        <v>0</v>
      </c>
      <c r="AW153" s="11">
        <f ca="1">IF($AG$1=1,($AG153-($AG153*COUNTIF($F153:AH153,S153)/$X$1))*COUNTIF($AB$52:$AB$59,S153),COUNTIF($AB$52:$AB$59,S153)*$AG153)</f>
        <v>0</v>
      </c>
      <c r="AX153" s="11">
        <f ca="1">IF($AG$1=1,($AG153-($AG153*COUNTIF($F153:AI153,T153)/$X$1))*COUNTIF($AB$52:$AB$59,T153),COUNTIF($AB$52:$AB$59,T153)*$AG153)</f>
        <v>5</v>
      </c>
      <c r="AY153" s="11"/>
      <c r="AZ153" s="32">
        <f t="shared" ca="1" si="107"/>
        <v>37.5</v>
      </c>
      <c r="BA153" s="5"/>
      <c r="BB153" s="9" t="s">
        <v>251</v>
      </c>
      <c r="BC153"/>
      <c r="BD153"/>
      <c r="BE153"/>
      <c r="BF153"/>
      <c r="BG153"/>
      <c r="BH153"/>
      <c r="BI153"/>
      <c r="BJ153"/>
      <c r="BK153"/>
      <c r="BL153"/>
      <c r="BM153"/>
      <c r="BN153"/>
      <c r="BO153"/>
      <c r="BP153"/>
      <c r="BQ153"/>
      <c r="BR153"/>
      <c r="BS153"/>
      <c r="BU153" s="9" t="str">
        <f t="shared" si="103"/>
        <v>Master!T32</v>
      </c>
      <c r="BW153" s="9" t="s">
        <v>239</v>
      </c>
      <c r="BX153" s="9" t="s">
        <v>241</v>
      </c>
      <c r="BZ153" s="9" t="str">
        <f t="shared" si="104"/>
        <v>Master!W16</v>
      </c>
      <c r="CA153" s="9" t="str">
        <f t="shared" si="105"/>
        <v>Master!W48</v>
      </c>
      <c r="CB153" s="9" t="str">
        <f t="shared" si="106"/>
        <v>Master!T32</v>
      </c>
    </row>
    <row r="154" spans="2:80" ht="15" thickBot="1">
      <c r="B154" s="1">
        <v>9</v>
      </c>
      <c r="C154" s="44" t="s">
        <v>159</v>
      </c>
      <c r="D154" s="33" t="str">
        <f t="shared" ca="1" si="98"/>
        <v xml:space="preserve"> 2 Oklahoma </v>
      </c>
      <c r="E154" s="74" t="s">
        <v>22</v>
      </c>
      <c r="F154" s="74" t="s">
        <v>58</v>
      </c>
      <c r="G154" s="74" t="s">
        <v>22</v>
      </c>
      <c r="H154" s="74" t="s">
        <v>22</v>
      </c>
      <c r="I154" s="74" t="s">
        <v>22</v>
      </c>
      <c r="J154" s="74" t="s">
        <v>22</v>
      </c>
      <c r="K154" s="74" t="s">
        <v>123</v>
      </c>
      <c r="L154" s="74" t="s">
        <v>22</v>
      </c>
      <c r="M154" s="74" t="s">
        <v>22</v>
      </c>
      <c r="N154" s="74" t="s">
        <v>22</v>
      </c>
      <c r="O154" s="74" t="s">
        <v>22</v>
      </c>
      <c r="P154" s="74" t="s">
        <v>22</v>
      </c>
      <c r="Q154" s="74" t="s">
        <v>22</v>
      </c>
      <c r="R154" s="74" t="s">
        <v>22</v>
      </c>
      <c r="S154" s="74" t="s">
        <v>83</v>
      </c>
      <c r="T154" s="74" t="s">
        <v>22</v>
      </c>
      <c r="U154" s="74"/>
      <c r="V154" s="36" t="str">
        <f t="shared" ca="1" si="98"/>
        <v xml:space="preserve"> 1 North Carolina </v>
      </c>
      <c r="X154" s="37">
        <f t="shared" ca="1" si="99"/>
        <v>7.5</v>
      </c>
      <c r="Y154" s="36">
        <f t="shared" ca="1" si="99"/>
        <v>35</v>
      </c>
      <c r="Z154" s="11" t="str">
        <f t="shared" ca="1" si="100"/>
        <v xml:space="preserve"> 1 North Carolina </v>
      </c>
      <c r="AA154" s="38" t="str">
        <f t="shared" ca="1" si="100"/>
        <v xml:space="preserve"> 2 Oklahoma </v>
      </c>
      <c r="AB154" s="45" t="str">
        <f t="shared" ca="1" si="100"/>
        <v xml:space="preserve"> 1 North Carolina </v>
      </c>
      <c r="AC154" s="11" t="str">
        <f t="shared" ca="1" si="101"/>
        <v xml:space="preserve"> 2 Oklahoma </v>
      </c>
      <c r="AD154" s="38">
        <f t="shared" ca="1" si="102"/>
        <v>1</v>
      </c>
      <c r="AE154" s="36">
        <f t="shared" ca="1" si="102"/>
        <v>10</v>
      </c>
      <c r="AF154" s="11">
        <v>2.5</v>
      </c>
      <c r="AG154" s="1">
        <v>37.5</v>
      </c>
      <c r="AH154" s="40"/>
      <c r="AI154" s="11">
        <f ca="1">IF($AG$1=1,($AG154-($AG154*COUNTIF($F154:F154,E154)/$X$1))*COUNTIF($AB$52:$AB$59,E154),COUNTIF($AB$52:$AB$59,E154)*$AG154)</f>
        <v>37.5</v>
      </c>
      <c r="AJ154" s="11">
        <f ca="1">IF($AG$1=1,($AG154-($AG154*COUNTIF($F154:U154,F154)/$X$1))*COUNTIF($AB$52:$AB$59,F154),COUNTIF($AB$52:$AB$59,F154)*$AG154)</f>
        <v>35</v>
      </c>
      <c r="AK154" s="11">
        <f ca="1">IF($AG$1=1,($AG154-($AG154*COUNTIF($F154:V154,G154)/$X$1))*COUNTIF($AB$52:$AB$59,G154),COUNTIF($AB$52:$AB$59,G154)*$AG154)</f>
        <v>5</v>
      </c>
      <c r="AL154" s="11">
        <f ca="1">IF($AG$1=1,($AG154-($AG154*COUNTIF($F154:W154,H154)/$X$1))*COUNTIF($AB$52:$AB$59,H154),COUNTIF($AB$52:$AB$59,H154)*$AG154)</f>
        <v>5</v>
      </c>
      <c r="AM154" s="11">
        <f ca="1">IF($AG$1=1,($AG154-($AG154*COUNTIF($F154:X154,I154)/$X$1))*COUNTIF($AB$52:$AB$59,I154),COUNTIF($AB$52:$AB$59,I154)*$AG154)</f>
        <v>5</v>
      </c>
      <c r="AN154" s="11">
        <f ca="1">IF($AG$1=1,($AG154-($AG154*COUNTIF($F154:Y154,J154)/$X$1))*COUNTIF($AB$52:$AB$59,J154),COUNTIF($AB$52:$AB$59,J154)*$AG154)</f>
        <v>5</v>
      </c>
      <c r="AO154" s="11">
        <f ca="1">IF($AG$1=1,($AG154-($AG154*COUNTIF($F154:Z154,K154)/$X$1))*COUNTIF($AB$52:$AB$59,K154),COUNTIF($AB$52:$AB$59,K154)*$AG154)</f>
        <v>0</v>
      </c>
      <c r="AP154" s="11">
        <f ca="1">IF($AG$1=1,($AG154-($AG154*COUNTIF($F154:AA154,L154)/$X$1))*COUNTIF($AB$52:$AB$59,L154),COUNTIF($AB$52:$AB$59,L154)*$AG154)</f>
        <v>2.5</v>
      </c>
      <c r="AQ154" s="11">
        <f ca="1">IF($AG$1=1,($AG154-($AG154*COUNTIF($F154:AB154,M154)/$X$1))*COUNTIF($AB$52:$AB$59,M154),COUNTIF($AB$52:$AB$59,M154)*$AG154)</f>
        <v>0</v>
      </c>
      <c r="AR154" s="11">
        <f ca="1">IF($AG$1=1,($AG154-($AG154*COUNTIF($F154:AC154,N154)/$X$1))*COUNTIF($AB$52:$AB$59,N154),COUNTIF($AB$52:$AB$59,N154)*$AG154)</f>
        <v>0</v>
      </c>
      <c r="AS154" s="11">
        <f ca="1">IF($AG$1=1,($AG154-($AG154*COUNTIF($F154:AD154,O154)/$X$1))*COUNTIF($AB$52:$AB$59,O154),COUNTIF($AB$52:$AB$59,O154)*$AG154)</f>
        <v>0</v>
      </c>
      <c r="AT154" s="11">
        <f ca="1">IF($AG$1=1,($AG154-($AG154*COUNTIF($F154:AE154,P154)/$X$1))*COUNTIF($AB$52:$AB$59,P154),COUNTIF($AB$52:$AB$59,P154)*$AG154)</f>
        <v>0</v>
      </c>
      <c r="AU154" s="11">
        <f ca="1">IF($AG$1=1,($AG154-($AG154*COUNTIF($F154:AF154,Q154)/$X$1))*COUNTIF($AB$52:$AB$59,Q154),COUNTIF($AB$52:$AB$59,Q154)*$AG154)</f>
        <v>0</v>
      </c>
      <c r="AV154" s="11">
        <f ca="1">IF($AG$1=1,($AG154-($AG154*COUNTIF($F154:AG154,R154)/$X$1))*COUNTIF($AB$52:$AB$59,R154),COUNTIF($AB$52:$AB$59,R154)*$AG154)</f>
        <v>0</v>
      </c>
      <c r="AW154" s="11">
        <f ca="1">IF($AG$1=1,($AG154-($AG154*COUNTIF($F154:AH154,S154)/$X$1))*COUNTIF($AB$52:$AB$59,S154),COUNTIF($AB$52:$AB$59,S154)*$AG154)</f>
        <v>0</v>
      </c>
      <c r="AX154" s="11">
        <f ca="1">IF($AG$1=1,($AG154-($AG154*COUNTIF($F154:AI154,T154)/$X$1))*COUNTIF($AB$52:$AB$59,T154),COUNTIF($AB$52:$AB$59,T154)*$AG154)</f>
        <v>0</v>
      </c>
      <c r="AY154" s="11"/>
      <c r="AZ154" s="32">
        <f t="shared" ca="1" si="107"/>
        <v>35</v>
      </c>
      <c r="BA154" s="5"/>
      <c r="BB154" s="9" t="s">
        <v>253</v>
      </c>
      <c r="BC154"/>
      <c r="BD154"/>
      <c r="BE154"/>
      <c r="BF154"/>
      <c r="BG154"/>
      <c r="BH154"/>
      <c r="BI154"/>
      <c r="BJ154"/>
      <c r="BK154"/>
      <c r="BL154"/>
      <c r="BM154"/>
      <c r="BN154"/>
      <c r="BO154"/>
      <c r="BP154"/>
      <c r="BQ154"/>
      <c r="BR154"/>
      <c r="BS154"/>
      <c r="BU154" s="9" t="str">
        <f t="shared" si="103"/>
        <v>Master!T98</v>
      </c>
      <c r="BW154" s="9" t="s">
        <v>243</v>
      </c>
      <c r="BX154" s="9" t="s">
        <v>245</v>
      </c>
      <c r="BZ154" s="9" t="str">
        <f t="shared" si="104"/>
        <v>Master!W82</v>
      </c>
      <c r="CA154" s="9" t="str">
        <f t="shared" si="105"/>
        <v>Master!W114</v>
      </c>
      <c r="CB154" s="9" t="str">
        <f t="shared" si="106"/>
        <v>Master!T98</v>
      </c>
    </row>
    <row r="155" spans="2:80" ht="14.4">
      <c r="B155" s="1">
        <v>9</v>
      </c>
      <c r="C155" s="7" t="s">
        <v>255</v>
      </c>
      <c r="D155" s="33" t="str">
        <f t="shared" ca="1" si="98"/>
        <v xml:space="preserve"> 1 Louisville </v>
      </c>
      <c r="E155" s="74" t="s">
        <v>19</v>
      </c>
      <c r="F155" s="74" t="s">
        <v>19</v>
      </c>
      <c r="G155" s="74" t="s">
        <v>15</v>
      </c>
      <c r="H155" s="74" t="s">
        <v>54</v>
      </c>
      <c r="I155" s="74" t="s">
        <v>19</v>
      </c>
      <c r="J155" s="74" t="s">
        <v>63</v>
      </c>
      <c r="K155" s="74" t="s">
        <v>148</v>
      </c>
      <c r="L155" s="74" t="s">
        <v>19</v>
      </c>
      <c r="M155" s="74" t="s">
        <v>19</v>
      </c>
      <c r="N155" s="74" t="s">
        <v>19</v>
      </c>
      <c r="O155" s="74" t="s">
        <v>15</v>
      </c>
      <c r="P155" s="74" t="s">
        <v>19</v>
      </c>
      <c r="Q155" s="74" t="s">
        <v>19</v>
      </c>
      <c r="R155" s="74" t="s">
        <v>49</v>
      </c>
      <c r="S155" s="74" t="s">
        <v>15</v>
      </c>
      <c r="T155" s="74" t="s">
        <v>19</v>
      </c>
      <c r="U155" s="74"/>
      <c r="V155" s="36" t="str">
        <f t="shared" ca="1" si="98"/>
        <v xml:space="preserve"> 2 Michigan State </v>
      </c>
      <c r="X155" s="37">
        <f t="shared" ca="1" si="99"/>
        <v>42</v>
      </c>
      <c r="Y155" s="36">
        <f t="shared" ca="1" si="99"/>
        <v>36</v>
      </c>
      <c r="Z155" s="11" t="str">
        <f t="shared" ca="1" si="100"/>
        <v xml:space="preserve"> 2 Michigan State </v>
      </c>
      <c r="AA155" s="38" t="str">
        <f t="shared" ca="1" si="100"/>
        <v xml:space="preserve"> 1 Connecticut </v>
      </c>
      <c r="AB155" s="46" t="str">
        <f t="shared" ca="1" si="100"/>
        <v xml:space="preserve"> 2 Michigan State </v>
      </c>
      <c r="AC155" s="11" t="str">
        <f t="shared" ca="1" si="101"/>
        <v xml:space="preserve"> 1 Connecticut </v>
      </c>
      <c r="AD155" s="38">
        <f t="shared" ca="1" si="102"/>
        <v>10</v>
      </c>
      <c r="AE155" s="36">
        <f t="shared" ca="1" si="102"/>
        <v>1</v>
      </c>
      <c r="AF155" s="11">
        <v>3</v>
      </c>
      <c r="AG155" s="1">
        <v>45</v>
      </c>
      <c r="AH155" s="40"/>
      <c r="AI155" s="11">
        <f ca="1">IF($AG$1=1,($AG155-($AG155*COUNTIF($F155:F155,E155)/$X$1))*COUNTIF($AB$52:$AB$59,E155),COUNTIF($AB$52:$AB$59,E155)*$AG155)</f>
        <v>42</v>
      </c>
      <c r="AJ155" s="11">
        <f ca="1">IF($AG$1=1,($AG155-($AG155*COUNTIF($F155:U155,F155)/$X$1))*COUNTIF($AB$52:$AB$59,F155),COUNTIF($AB$52:$AB$59,F155)*$AG155)</f>
        <v>21</v>
      </c>
      <c r="AK155" s="11">
        <f ca="1">IF($AG$1=1,($AG155-($AG155*COUNTIF($F155:V155,G155)/$X$1))*COUNTIF($AB$52:$AB$59,G155),COUNTIF($AB$52:$AB$59,G155)*$AG155)</f>
        <v>36</v>
      </c>
      <c r="AL155" s="11">
        <f ca="1">IF($AG$1=1,($AG155-($AG155*COUNTIF($F155:W155,H155)/$X$1))*COUNTIF($AB$52:$AB$59,H155),COUNTIF($AB$52:$AB$59,H155)*$AG155)</f>
        <v>39</v>
      </c>
      <c r="AM155" s="11">
        <f ca="1">IF($AG$1=1,($AG155-($AG155*COUNTIF($F155:X155,I155)/$X$1))*COUNTIF($AB$52:$AB$59,I155),COUNTIF($AB$52:$AB$59,I155)*$AG155)</f>
        <v>21</v>
      </c>
      <c r="AN155" s="11">
        <f ca="1">IF($AG$1=1,($AG155-($AG155*COUNTIF($F155:Y155,J155)/$X$1))*COUNTIF($AB$52:$AB$59,J155),COUNTIF($AB$52:$AB$59,J155)*$AG155)</f>
        <v>0</v>
      </c>
      <c r="AO155" s="11">
        <f ca="1">IF($AG$1=1,($AG155-($AG155*COUNTIF($F155:Z155,K155)/$X$1))*COUNTIF($AB$52:$AB$59,K155),COUNTIF($AB$52:$AB$59,K155)*$AG155)</f>
        <v>0</v>
      </c>
      <c r="AP155" s="11">
        <f ca="1">IF($AG$1=1,($AG155-($AG155*COUNTIF($F155:AA155,L155)/$X$1))*COUNTIF($AB$52:$AB$59,L155),COUNTIF($AB$52:$AB$59,L155)*$AG155)</f>
        <v>21</v>
      </c>
      <c r="AQ155" s="11">
        <f ca="1">IF($AG$1=1,($AG155-($AG155*COUNTIF($F155:AB155,M155)/$X$1))*COUNTIF($AB$52:$AB$59,M155),COUNTIF($AB$52:$AB$59,M155)*$AG155)</f>
        <v>21</v>
      </c>
      <c r="AR155" s="11">
        <f ca="1">IF($AG$1=1,($AG155-($AG155*COUNTIF($F155:AC155,N155)/$X$1))*COUNTIF($AB$52:$AB$59,N155),COUNTIF($AB$52:$AB$59,N155)*$AG155)</f>
        <v>21</v>
      </c>
      <c r="AS155" s="11">
        <f ca="1">IF($AG$1=1,($AG155-($AG155*COUNTIF($F155:AD155,O155)/$X$1))*COUNTIF($AB$52:$AB$59,O155),COUNTIF($AB$52:$AB$59,O155)*$AG155)</f>
        <v>30</v>
      </c>
      <c r="AT155" s="11">
        <f ca="1">IF($AG$1=1,($AG155-($AG155*COUNTIF($F155:AE155,P155)/$X$1))*COUNTIF($AB$52:$AB$59,P155),COUNTIF($AB$52:$AB$59,P155)*$AG155)</f>
        <v>21</v>
      </c>
      <c r="AU155" s="11">
        <f ca="1">IF($AG$1=1,($AG155-($AG155*COUNTIF($F155:AF155,Q155)/$X$1))*COUNTIF($AB$52:$AB$59,Q155),COUNTIF($AB$52:$AB$59,Q155)*$AG155)</f>
        <v>21</v>
      </c>
      <c r="AV155" s="11">
        <f ca="1">IF($AG$1=1,($AG155-($AG155*COUNTIF($F155:AG155,R155)/$X$1))*COUNTIF($AB$52:$AB$59,R155),COUNTIF($AB$52:$AB$59,R155)*$AG155)</f>
        <v>0</v>
      </c>
      <c r="AW155" s="11">
        <f ca="1">IF($AG$1=1,($AG155-($AG155*COUNTIF($F155:AH155,S155)/$X$1))*COUNTIF($AB$52:$AB$59,S155),COUNTIF($AB$52:$AB$59,S155)*$AG155)</f>
        <v>30</v>
      </c>
      <c r="AX155" s="11">
        <f ca="1">IF($AG$1=1,($AG155-($AG155*COUNTIF($F155:AI155,T155)/$X$1))*COUNTIF($AB$52:$AB$59,T155),COUNTIF($AB$52:$AB$59,T155)*$AG155)</f>
        <v>21</v>
      </c>
      <c r="AY155" s="11"/>
      <c r="AZ155" s="32">
        <f t="shared" ca="1" si="107"/>
        <v>45</v>
      </c>
      <c r="BA155" s="5"/>
      <c r="BB155" s="9" t="s">
        <v>256</v>
      </c>
      <c r="BC155"/>
      <c r="BD155"/>
      <c r="BE155"/>
      <c r="BF155"/>
      <c r="BG155"/>
      <c r="BH155"/>
      <c r="BI155"/>
      <c r="BJ155"/>
      <c r="BK155"/>
      <c r="BL155"/>
      <c r="BM155"/>
      <c r="BN155"/>
      <c r="BO155"/>
      <c r="BP155"/>
      <c r="BQ155"/>
      <c r="BR155"/>
      <c r="BS155"/>
      <c r="BU155" s="9" t="str">
        <f t="shared" si="103"/>
        <v>Master!Q48</v>
      </c>
      <c r="BW155" s="9" t="s">
        <v>247</v>
      </c>
      <c r="BX155" s="9" t="s">
        <v>249</v>
      </c>
      <c r="BZ155" s="9" t="str">
        <f t="shared" si="104"/>
        <v>Master!N32</v>
      </c>
      <c r="CA155" s="9" t="str">
        <f t="shared" si="105"/>
        <v>Master!N98</v>
      </c>
      <c r="CB155" s="9" t="str">
        <f t="shared" si="106"/>
        <v>Master!Q48</v>
      </c>
    </row>
    <row r="156" spans="2:80" ht="14.4">
      <c r="C156" s="32" t="s">
        <v>257</v>
      </c>
      <c r="D156" s="33" t="str">
        <f t="shared" ca="1" si="98"/>
        <v xml:space="preserve"> 2 Oklahoma </v>
      </c>
      <c r="E156" s="74" t="s">
        <v>38</v>
      </c>
      <c r="F156" s="74" t="s">
        <v>58</v>
      </c>
      <c r="G156" s="74" t="s">
        <v>38</v>
      </c>
      <c r="H156" s="74" t="s">
        <v>22</v>
      </c>
      <c r="I156" s="74" t="s">
        <v>38</v>
      </c>
      <c r="J156" s="74" t="s">
        <v>22</v>
      </c>
      <c r="K156" s="74" t="s">
        <v>123</v>
      </c>
      <c r="L156" s="74" t="s">
        <v>22</v>
      </c>
      <c r="M156" s="74" t="s">
        <v>38</v>
      </c>
      <c r="N156" s="74" t="s">
        <v>38</v>
      </c>
      <c r="O156" s="74" t="s">
        <v>22</v>
      </c>
      <c r="P156" s="74" t="s">
        <v>22</v>
      </c>
      <c r="Q156" s="74" t="s">
        <v>22</v>
      </c>
      <c r="R156" s="74" t="s">
        <v>22</v>
      </c>
      <c r="S156" s="74" t="s">
        <v>44</v>
      </c>
      <c r="T156" s="74" t="s">
        <v>22</v>
      </c>
      <c r="U156" s="74"/>
      <c r="V156" s="36" t="str">
        <f t="shared" ca="1" si="98"/>
        <v xml:space="preserve"> 1 North Carolina </v>
      </c>
      <c r="X156" s="37">
        <f t="shared" ca="1" si="99"/>
        <v>45</v>
      </c>
      <c r="Y156" s="36">
        <f t="shared" ca="1" si="99"/>
        <v>21</v>
      </c>
      <c r="Z156" s="11" t="str">
        <f t="shared" ca="1" si="100"/>
        <v xml:space="preserve"> 3 Villanova </v>
      </c>
      <c r="AA156" s="38" t="str">
        <f t="shared" ca="1" si="100"/>
        <v xml:space="preserve"> 1 North Carolina </v>
      </c>
      <c r="AB156" s="46" t="str">
        <f t="shared" ca="1" si="100"/>
        <v xml:space="preserve"> 1 North Carolina </v>
      </c>
      <c r="AC156" s="11" t="str">
        <f t="shared" ca="1" si="101"/>
        <v xml:space="preserve"> 3 Villanova </v>
      </c>
      <c r="AD156" s="38">
        <f t="shared" ca="1" si="102"/>
        <v>11</v>
      </c>
      <c r="AE156" s="36">
        <f t="shared" ca="1" si="102"/>
        <v>1</v>
      </c>
      <c r="AF156" s="11">
        <v>3</v>
      </c>
      <c r="AG156" s="1">
        <v>45</v>
      </c>
      <c r="AH156" s="40"/>
      <c r="AI156" s="11">
        <f ca="1">IF($AG$1=1,($AG156-($AG156*COUNTIF($F156:F156,E156)/$X$1))*COUNTIF($AB$52:$AB$59,E156),COUNTIF($AB$52:$AB$59,E156)*$AG156)</f>
        <v>45</v>
      </c>
      <c r="AJ156" s="11">
        <f ca="1">IF($AG$1=1,($AG156-($AG156*COUNTIF($F156:U156,F156)/$X$1))*COUNTIF($AB$52:$AB$59,F156),COUNTIF($AB$52:$AB$59,F156)*$AG156)</f>
        <v>42</v>
      </c>
      <c r="AK156" s="11">
        <f ca="1">IF($AG$1=1,($AG156-($AG156*COUNTIF($F156:V156,G156)/$X$1))*COUNTIF($AB$52:$AB$59,G156),COUNTIF($AB$52:$AB$59,G156)*$AG156)</f>
        <v>33</v>
      </c>
      <c r="AL156" s="11">
        <f ca="1">IF($AG$1=1,($AG156-($AG156*COUNTIF($F156:W156,H156)/$X$1))*COUNTIF($AB$52:$AB$59,H156),COUNTIF($AB$52:$AB$59,H156)*$AG156)</f>
        <v>18</v>
      </c>
      <c r="AM156" s="11">
        <f ca="1">IF($AG$1=1,($AG156-($AG156*COUNTIF($F156:X156,I156)/$X$1))*COUNTIF($AB$52:$AB$59,I156),COUNTIF($AB$52:$AB$59,I156)*$AG156)</f>
        <v>33</v>
      </c>
      <c r="AN156" s="11">
        <f ca="1">IF($AG$1=1,($AG156-($AG156*COUNTIF($F156:Y156,J156)/$X$1))*COUNTIF($AB$52:$AB$59,J156),COUNTIF($AB$52:$AB$59,J156)*$AG156)</f>
        <v>18</v>
      </c>
      <c r="AO156" s="11">
        <f ca="1">IF($AG$1=1,($AG156-($AG156*COUNTIF($F156:Z156,K156)/$X$1))*COUNTIF($AB$52:$AB$59,K156),COUNTIF($AB$52:$AB$59,K156)*$AG156)</f>
        <v>0</v>
      </c>
      <c r="AP156" s="11">
        <f ca="1">IF($AG$1=1,($AG156-($AG156*COUNTIF($F156:AA156,L156)/$X$1))*COUNTIF($AB$52:$AB$59,L156),COUNTIF($AB$52:$AB$59,L156)*$AG156)</f>
        <v>15</v>
      </c>
      <c r="AQ156" s="11">
        <f ca="1">IF($AG$1=1,($AG156-($AG156*COUNTIF($F156:AB156,M156)/$X$1))*COUNTIF($AB$52:$AB$59,M156),COUNTIF($AB$52:$AB$59,M156)*$AG156)</f>
        <v>33</v>
      </c>
      <c r="AR156" s="11">
        <f ca="1">IF($AG$1=1,($AG156-($AG156*COUNTIF($F156:AC156,N156)/$X$1))*COUNTIF($AB$52:$AB$59,N156),COUNTIF($AB$52:$AB$59,N156)*$AG156)</f>
        <v>33</v>
      </c>
      <c r="AS156" s="11">
        <f ca="1">IF($AG$1=1,($AG156-($AG156*COUNTIF($F156:AD156,O156)/$X$1))*COUNTIF($AB$52:$AB$59,O156),COUNTIF($AB$52:$AB$59,O156)*$AG156)</f>
        <v>12</v>
      </c>
      <c r="AT156" s="11">
        <f ca="1">IF($AG$1=1,($AG156-($AG156*COUNTIF($F156:AE156,P156)/$X$1))*COUNTIF($AB$52:$AB$59,P156),COUNTIF($AB$52:$AB$59,P156)*$AG156)</f>
        <v>12</v>
      </c>
      <c r="AU156" s="11">
        <f ca="1">IF($AG$1=1,($AG156-($AG156*COUNTIF($F156:AF156,Q156)/$X$1))*COUNTIF($AB$52:$AB$59,Q156),COUNTIF($AB$52:$AB$59,Q156)*$AG156)</f>
        <v>12</v>
      </c>
      <c r="AV156" s="11">
        <f ca="1">IF($AG$1=1,($AG156-($AG156*COUNTIF($F156:AG156,R156)/$X$1))*COUNTIF($AB$52:$AB$59,R156),COUNTIF($AB$52:$AB$59,R156)*$AG156)</f>
        <v>12</v>
      </c>
      <c r="AW156" s="11">
        <f ca="1">IF($AG$1=1,($AG156-($AG156*COUNTIF($F156:AH156,S156)/$X$1))*COUNTIF($AB$52:$AB$59,S156),COUNTIF($AB$52:$AB$59,S156)*$AG156)</f>
        <v>0</v>
      </c>
      <c r="AX156" s="11">
        <f ca="1">IF($AG$1=1,($AG156-($AG156*COUNTIF($F156:AI156,T156)/$X$1))*COUNTIF($AB$52:$AB$59,T156),COUNTIF($AB$52:$AB$59,T156)*$AG156)</f>
        <v>12</v>
      </c>
      <c r="AY156" s="11"/>
      <c r="AZ156" s="32">
        <f t="shared" ca="1" si="107"/>
        <v>45</v>
      </c>
      <c r="BA156" s="5"/>
      <c r="BB156" s="9" t="s">
        <v>258</v>
      </c>
      <c r="BC156"/>
      <c r="BD156"/>
      <c r="BE156"/>
      <c r="BF156"/>
      <c r="BG156"/>
      <c r="BH156"/>
      <c r="BI156"/>
      <c r="BJ156"/>
      <c r="BK156"/>
      <c r="BL156"/>
      <c r="BM156"/>
      <c r="BN156"/>
      <c r="BO156"/>
      <c r="BP156"/>
      <c r="BQ156"/>
      <c r="BR156"/>
      <c r="BS156"/>
      <c r="BU156" s="9" t="str">
        <f t="shared" si="103"/>
        <v>Master!Q82</v>
      </c>
      <c r="BW156" s="9" t="s">
        <v>251</v>
      </c>
      <c r="BX156" s="9" t="s">
        <v>253</v>
      </c>
      <c r="BZ156" s="9" t="str">
        <f t="shared" si="104"/>
        <v>Master!T32</v>
      </c>
      <c r="CA156" s="9" t="str">
        <f t="shared" si="105"/>
        <v>Master!T98</v>
      </c>
      <c r="CB156" s="9" t="str">
        <f t="shared" si="106"/>
        <v>Master!Q82</v>
      </c>
    </row>
    <row r="157" spans="2:80" ht="15" thickBot="1">
      <c r="C157" s="44" t="s">
        <v>259</v>
      </c>
      <c r="D157" s="47" t="str">
        <f t="shared" ca="1" si="98"/>
        <v xml:space="preserve"> 1 Louisville </v>
      </c>
      <c r="E157" s="75" t="s">
        <v>19</v>
      </c>
      <c r="F157" s="75" t="s">
        <v>19</v>
      </c>
      <c r="G157" s="75" t="s">
        <v>15</v>
      </c>
      <c r="H157" s="75" t="s">
        <v>22</v>
      </c>
      <c r="I157" s="75" t="s">
        <v>19</v>
      </c>
      <c r="J157" s="75" t="s">
        <v>63</v>
      </c>
      <c r="K157" s="75" t="s">
        <v>123</v>
      </c>
      <c r="L157" s="75" t="s">
        <v>19</v>
      </c>
      <c r="M157" s="75" t="s">
        <v>38</v>
      </c>
      <c r="N157" s="75" t="s">
        <v>19</v>
      </c>
      <c r="O157" s="75" t="s">
        <v>22</v>
      </c>
      <c r="P157" s="75" t="s">
        <v>22</v>
      </c>
      <c r="Q157" s="75" t="s">
        <v>22</v>
      </c>
      <c r="R157" s="75" t="s">
        <v>49</v>
      </c>
      <c r="S157" s="75" t="s">
        <v>44</v>
      </c>
      <c r="T157" s="75" t="s">
        <v>22</v>
      </c>
      <c r="U157" s="75"/>
      <c r="V157" s="49">
        <f t="shared" ca="1" si="98"/>
        <v>0</v>
      </c>
      <c r="X157" s="50">
        <f t="shared" ca="1" si="99"/>
        <v>52.5</v>
      </c>
      <c r="Y157" s="49">
        <f t="shared" ca="1" si="99"/>
        <v>35</v>
      </c>
      <c r="Z157" s="24" t="str">
        <f t="shared" ca="1" si="100"/>
        <v xml:space="preserve"> 2 Michigan State </v>
      </c>
      <c r="AA157" s="51" t="str">
        <f t="shared" ca="1" si="100"/>
        <v xml:space="preserve"> 1 North Carolina </v>
      </c>
      <c r="AB157" s="52">
        <f t="shared" ca="1" si="100"/>
        <v>0</v>
      </c>
      <c r="AC157" s="11" t="str">
        <f t="shared" ca="1" si="101"/>
        <v xml:space="preserve"> 2 Michigan State </v>
      </c>
      <c r="AD157" s="51">
        <f t="shared" ca="1" si="102"/>
        <v>10</v>
      </c>
      <c r="AE157" s="49">
        <f t="shared" ca="1" si="102"/>
        <v>1</v>
      </c>
      <c r="AF157" s="11">
        <v>3.5</v>
      </c>
      <c r="AG157" s="1">
        <v>52.5</v>
      </c>
      <c r="AH157" s="40"/>
      <c r="AI157" s="11">
        <f ca="1">IF($AG$1=1,($AG157-($AG157*COUNTIF($F157:F157,E157)/$X$1))*COUNTIF($AB$52:$AB$59,E157),COUNTIF($AB$52:$AB$59,E157)*$AG157)</f>
        <v>49</v>
      </c>
      <c r="AJ157" s="11">
        <f ca="1">IF($AG$1=1,($AG157-($AG157*COUNTIF($F157:U157,F157)/$X$1))*COUNTIF($AB$52:$AB$59,F157),COUNTIF($AB$52:$AB$59,F157)*$AG157)</f>
        <v>38.5</v>
      </c>
      <c r="AK157" s="11">
        <f ca="1">IF($AG$1=1,($AG157-($AG157*COUNTIF($F157:V157,G157)/$X$1))*COUNTIF($AB$52:$AB$59,G157),COUNTIF($AB$52:$AB$59,G157)*$AG157)</f>
        <v>49</v>
      </c>
      <c r="AL157" s="11">
        <f ca="1">IF($AG$1=1,($AG157-($AG157*COUNTIF($F157:W157,H157)/$X$1))*COUNTIF($AB$52:$AB$59,H157),COUNTIF($AB$52:$AB$59,H157)*$AG157)</f>
        <v>35</v>
      </c>
      <c r="AM157" s="11">
        <f ca="1">IF($AG$1=1,($AG157-($AG157*COUNTIF($F157:X157,I157)/$X$1))*COUNTIF($AB$52:$AB$59,I157),COUNTIF($AB$52:$AB$59,I157)*$AG157)</f>
        <v>38.5</v>
      </c>
      <c r="AN157" s="11">
        <f ca="1">IF($AG$1=1,($AG157-($AG157*COUNTIF($F157:Y157,J157)/$X$1))*COUNTIF($AB$52:$AB$59,J157),COUNTIF($AB$52:$AB$59,J157)*$AG157)</f>
        <v>0</v>
      </c>
      <c r="AO157" s="11">
        <f ca="1">IF($AG$1=1,($AG157-($AG157*COUNTIF($F157:Z157,K157)/$X$1))*COUNTIF($AB$52:$AB$59,K157),COUNTIF($AB$52:$AB$59,K157)*$AG157)</f>
        <v>0</v>
      </c>
      <c r="AP157" s="11">
        <f ca="1">IF($AG$1=1,($AG157-($AG157*COUNTIF($F157:AA157,L157)/$X$1))*COUNTIF($AB$52:$AB$59,L157),COUNTIF($AB$52:$AB$59,L157)*$AG157)</f>
        <v>38.5</v>
      </c>
      <c r="AQ157" s="11">
        <f ca="1">IF($AG$1=1,($AG157-($AG157*COUNTIF($F157:AB157,M157)/$X$1))*COUNTIF($AB$52:$AB$59,M157),COUNTIF($AB$52:$AB$59,M157)*$AG157)</f>
        <v>49</v>
      </c>
      <c r="AR157" s="11">
        <f ca="1">IF($AG$1=1,($AG157-($AG157*COUNTIF($F157:AC157,N157)/$X$1))*COUNTIF($AB$52:$AB$59,N157),COUNTIF($AB$52:$AB$59,N157)*$AG157)</f>
        <v>38.5</v>
      </c>
      <c r="AS157" s="11">
        <f ca="1">IF($AG$1=1,($AG157-($AG157*COUNTIF($F157:AD157,O157)/$X$1))*COUNTIF($AB$52:$AB$59,O157),COUNTIF($AB$52:$AB$59,O157)*$AG157)</f>
        <v>31.5</v>
      </c>
      <c r="AT157" s="11">
        <f ca="1">IF($AG$1=1,($AG157-($AG157*COUNTIF($F157:AE157,P157)/$X$1))*COUNTIF($AB$52:$AB$59,P157),COUNTIF($AB$52:$AB$59,P157)*$AG157)</f>
        <v>31.5</v>
      </c>
      <c r="AU157" s="11">
        <f ca="1">IF($AG$1=1,($AG157-($AG157*COUNTIF($F157:AF157,Q157)/$X$1))*COUNTIF($AB$52:$AB$59,Q157),COUNTIF($AB$52:$AB$59,Q157)*$AG157)</f>
        <v>31.5</v>
      </c>
      <c r="AV157" s="11">
        <f ca="1">IF($AG$1=1,($AG157-($AG157*COUNTIF($F157:AG157,R157)/$X$1))*COUNTIF($AB$52:$AB$59,R157),COUNTIF($AB$52:$AB$59,R157)*$AG157)</f>
        <v>0</v>
      </c>
      <c r="AW157" s="11">
        <f ca="1">IF($AG$1=1,($AG157-($AG157*COUNTIF($F157:AH157,S157)/$X$1))*COUNTIF($AB$52:$AB$59,S157),COUNTIF($AB$52:$AB$59,S157)*$AG157)</f>
        <v>0</v>
      </c>
      <c r="AX157" s="11">
        <f ca="1">IF($AG$1=1,($AG157-($AG157*COUNTIF($F157:AI157,T157)/$X$1))*COUNTIF($AB$52:$AB$59,T157),COUNTIF($AB$52:$AB$59,T157)*$AG157)</f>
        <v>31.5</v>
      </c>
      <c r="AY157" s="11"/>
      <c r="AZ157" s="32">
        <f t="shared" ca="1" si="107"/>
        <v>52.5</v>
      </c>
      <c r="BA157" s="5"/>
      <c r="BB157" s="9" t="s">
        <v>260</v>
      </c>
      <c r="BC157"/>
      <c r="BD157"/>
      <c r="BE157"/>
      <c r="BF157"/>
      <c r="BG157"/>
      <c r="BH157"/>
      <c r="BI157"/>
      <c r="BJ157"/>
      <c r="BK157"/>
      <c r="BL157"/>
      <c r="BM157"/>
      <c r="BN157"/>
      <c r="BO157"/>
      <c r="BP157"/>
      <c r="BQ157"/>
      <c r="BR157"/>
      <c r="BS157"/>
      <c r="BU157" s="9" t="str">
        <f t="shared" si="103"/>
        <v>Master!Q64</v>
      </c>
      <c r="BW157" s="9" t="s">
        <v>256</v>
      </c>
      <c r="BX157" s="9" t="s">
        <v>258</v>
      </c>
      <c r="BZ157" s="9" t="str">
        <f t="shared" si="104"/>
        <v>Master!Q48</v>
      </c>
      <c r="CA157" s="9" t="str">
        <f t="shared" si="105"/>
        <v>Master!Q82</v>
      </c>
      <c r="CB157" s="9" t="str">
        <f t="shared" si="106"/>
        <v>Master!Q64</v>
      </c>
    </row>
    <row r="158" spans="2:80" ht="15" thickBot="1">
      <c r="AG158" s="53" t="s">
        <v>261</v>
      </c>
      <c r="AH158" s="54"/>
      <c r="AI158" s="55">
        <f t="shared" ref="AI158:AX158" ca="1" si="108">SUM(AI151:AI157)</f>
        <v>281</v>
      </c>
      <c r="AJ158" s="56">
        <f t="shared" ca="1" si="108"/>
        <v>159</v>
      </c>
      <c r="AK158" s="56">
        <f t="shared" ca="1" si="108"/>
        <v>168</v>
      </c>
      <c r="AL158" s="56">
        <f t="shared" ca="1" si="108"/>
        <v>159.5</v>
      </c>
      <c r="AM158" s="56">
        <f t="shared" ca="1" si="108"/>
        <v>120</v>
      </c>
      <c r="AN158" s="56">
        <f t="shared" ca="1" si="108"/>
        <v>33</v>
      </c>
      <c r="AO158" s="56">
        <f t="shared" ca="1" si="108"/>
        <v>0</v>
      </c>
      <c r="AP158" s="56">
        <f t="shared" ca="1" si="108"/>
        <v>94.5</v>
      </c>
      <c r="AQ158" s="56">
        <f t="shared" ca="1" si="108"/>
        <v>120.5</v>
      </c>
      <c r="AR158" s="56">
        <f t="shared" ca="1" si="108"/>
        <v>122.5</v>
      </c>
      <c r="AS158" s="56">
        <f t="shared" ca="1" si="108"/>
        <v>118.5</v>
      </c>
      <c r="AT158" s="56">
        <f t="shared" ca="1" si="108"/>
        <v>77</v>
      </c>
      <c r="AU158" s="56">
        <f t="shared" ca="1" si="108"/>
        <v>77</v>
      </c>
      <c r="AV158" s="56">
        <f t="shared" ca="1" si="108"/>
        <v>19.5</v>
      </c>
      <c r="AW158" s="56">
        <f t="shared" ca="1" si="108"/>
        <v>70</v>
      </c>
      <c r="AX158" s="56">
        <f t="shared" ca="1" si="108"/>
        <v>94.5</v>
      </c>
      <c r="AY158" s="57"/>
      <c r="AZ158" s="58">
        <f ca="1">SUM(AZ151:AZ157)</f>
        <v>287.5</v>
      </c>
      <c r="BA158" s="5"/>
      <c r="BC158"/>
      <c r="BD158"/>
      <c r="BE158"/>
      <c r="BF158"/>
      <c r="BG158"/>
      <c r="BH158"/>
      <c r="BI158"/>
      <c r="BJ158"/>
      <c r="BK158"/>
      <c r="BL158"/>
      <c r="BM158"/>
      <c r="BN158"/>
      <c r="BO158"/>
      <c r="BP158"/>
      <c r="BQ158"/>
      <c r="BR158"/>
      <c r="BS158"/>
    </row>
    <row r="159" spans="2:80" ht="14.4">
      <c r="AG159" s="32" t="s">
        <v>264</v>
      </c>
      <c r="AI159" s="63">
        <f t="shared" ref="AI159:AX159" ca="1" si="109">SUM(AI151:AI154)</f>
        <v>145</v>
      </c>
      <c r="AJ159" s="64">
        <f t="shared" ca="1" si="109"/>
        <v>57.5</v>
      </c>
      <c r="AK159" s="64">
        <f t="shared" ca="1" si="109"/>
        <v>50</v>
      </c>
      <c r="AL159" s="64">
        <f t="shared" ca="1" si="109"/>
        <v>67.5</v>
      </c>
      <c r="AM159" s="64">
        <f t="shared" ca="1" si="109"/>
        <v>27.5</v>
      </c>
      <c r="AN159" s="64">
        <f t="shared" ca="1" si="109"/>
        <v>15</v>
      </c>
      <c r="AO159" s="64">
        <f t="shared" ca="1" si="109"/>
        <v>0</v>
      </c>
      <c r="AP159" s="64">
        <f t="shared" ca="1" si="109"/>
        <v>20</v>
      </c>
      <c r="AQ159" s="64">
        <f t="shared" ca="1" si="109"/>
        <v>17.5</v>
      </c>
      <c r="AR159" s="64">
        <f t="shared" ca="1" si="109"/>
        <v>30</v>
      </c>
      <c r="AS159" s="64">
        <f t="shared" ca="1" si="109"/>
        <v>45</v>
      </c>
      <c r="AT159" s="64">
        <f t="shared" ca="1" si="109"/>
        <v>12.5</v>
      </c>
      <c r="AU159" s="64">
        <f t="shared" ca="1" si="109"/>
        <v>12.5</v>
      </c>
      <c r="AV159" s="64">
        <f t="shared" ca="1" si="109"/>
        <v>7.5</v>
      </c>
      <c r="AW159" s="64">
        <f t="shared" ca="1" si="109"/>
        <v>40</v>
      </c>
      <c r="AX159" s="64">
        <f t="shared" ca="1" si="109"/>
        <v>30</v>
      </c>
      <c r="AY159" s="65"/>
      <c r="AZ159" s="66">
        <f ca="1">SUM(AZ151:AZ154)</f>
        <v>145</v>
      </c>
      <c r="BA159" s="5"/>
      <c r="BC159"/>
      <c r="BD159"/>
      <c r="BE159"/>
      <c r="BF159"/>
      <c r="BG159"/>
      <c r="BH159"/>
      <c r="BI159"/>
      <c r="BJ159"/>
      <c r="BK159"/>
      <c r="BL159"/>
      <c r="BM159"/>
      <c r="BN159"/>
      <c r="BO159"/>
      <c r="BP159"/>
      <c r="BQ159"/>
      <c r="BR159"/>
      <c r="BS159"/>
    </row>
    <row r="160" spans="2:80" ht="14.4">
      <c r="AG160" s="32" t="s">
        <v>265</v>
      </c>
      <c r="AI160" s="63">
        <f t="shared" ref="AI160:AX160" ca="1" si="110">SUM(AI155:AI156)</f>
        <v>87</v>
      </c>
      <c r="AJ160" s="64">
        <f t="shared" ca="1" si="110"/>
        <v>63</v>
      </c>
      <c r="AK160" s="64">
        <f t="shared" ca="1" si="110"/>
        <v>69</v>
      </c>
      <c r="AL160" s="64">
        <f t="shared" ca="1" si="110"/>
        <v>57</v>
      </c>
      <c r="AM160" s="64">
        <f t="shared" ca="1" si="110"/>
        <v>54</v>
      </c>
      <c r="AN160" s="64">
        <f t="shared" ca="1" si="110"/>
        <v>18</v>
      </c>
      <c r="AO160" s="64">
        <f t="shared" ca="1" si="110"/>
        <v>0</v>
      </c>
      <c r="AP160" s="64">
        <f t="shared" ca="1" si="110"/>
        <v>36</v>
      </c>
      <c r="AQ160" s="64">
        <f t="shared" ca="1" si="110"/>
        <v>54</v>
      </c>
      <c r="AR160" s="64">
        <f t="shared" ca="1" si="110"/>
        <v>54</v>
      </c>
      <c r="AS160" s="64">
        <f t="shared" ca="1" si="110"/>
        <v>42</v>
      </c>
      <c r="AT160" s="64">
        <f t="shared" ca="1" si="110"/>
        <v>33</v>
      </c>
      <c r="AU160" s="64">
        <f t="shared" ca="1" si="110"/>
        <v>33</v>
      </c>
      <c r="AV160" s="64">
        <f t="shared" ca="1" si="110"/>
        <v>12</v>
      </c>
      <c r="AW160" s="64">
        <f t="shared" ca="1" si="110"/>
        <v>30</v>
      </c>
      <c r="AX160" s="64">
        <f t="shared" ca="1" si="110"/>
        <v>33</v>
      </c>
      <c r="AY160" s="65"/>
      <c r="AZ160" s="66">
        <f ca="1">SUM(AZ155:AZ156)</f>
        <v>90</v>
      </c>
      <c r="BA160" s="5"/>
      <c r="BC160"/>
      <c r="BD160"/>
      <c r="BE160"/>
      <c r="BF160"/>
      <c r="BG160"/>
      <c r="BH160"/>
      <c r="BI160"/>
      <c r="BJ160"/>
      <c r="BK160"/>
      <c r="BL160"/>
      <c r="BM160"/>
      <c r="BN160"/>
      <c r="BO160"/>
      <c r="BP160"/>
      <c r="BQ160"/>
      <c r="BR160"/>
      <c r="BS160"/>
    </row>
    <row r="161" spans="2:80" ht="15" thickBot="1">
      <c r="AG161" s="32" t="s">
        <v>266</v>
      </c>
      <c r="AI161" s="67">
        <f t="shared" ref="AI161:AX161" ca="1" si="111">AI157</f>
        <v>49</v>
      </c>
      <c r="AJ161" s="68">
        <f t="shared" ca="1" si="111"/>
        <v>38.5</v>
      </c>
      <c r="AK161" s="68">
        <f t="shared" ca="1" si="111"/>
        <v>49</v>
      </c>
      <c r="AL161" s="68">
        <f t="shared" ca="1" si="111"/>
        <v>35</v>
      </c>
      <c r="AM161" s="68">
        <f t="shared" ca="1" si="111"/>
        <v>38.5</v>
      </c>
      <c r="AN161" s="68">
        <f t="shared" ca="1" si="111"/>
        <v>0</v>
      </c>
      <c r="AO161" s="68">
        <f t="shared" ca="1" si="111"/>
        <v>0</v>
      </c>
      <c r="AP161" s="68">
        <f t="shared" ca="1" si="111"/>
        <v>38.5</v>
      </c>
      <c r="AQ161" s="68">
        <f t="shared" ca="1" si="111"/>
        <v>49</v>
      </c>
      <c r="AR161" s="68">
        <f t="shared" ca="1" si="111"/>
        <v>38.5</v>
      </c>
      <c r="AS161" s="68">
        <f t="shared" ca="1" si="111"/>
        <v>31.5</v>
      </c>
      <c r="AT161" s="68">
        <f t="shared" ca="1" si="111"/>
        <v>31.5</v>
      </c>
      <c r="AU161" s="68">
        <f t="shared" ca="1" si="111"/>
        <v>31.5</v>
      </c>
      <c r="AV161" s="68">
        <f t="shared" ca="1" si="111"/>
        <v>0</v>
      </c>
      <c r="AW161" s="68">
        <f t="shared" ca="1" si="111"/>
        <v>0</v>
      </c>
      <c r="AX161" s="68">
        <f t="shared" ca="1" si="111"/>
        <v>31.5</v>
      </c>
      <c r="AY161" s="69"/>
      <c r="AZ161" s="70">
        <f ca="1">AZ157</f>
        <v>52.5</v>
      </c>
      <c r="BA161" s="5"/>
      <c r="BC161"/>
      <c r="BD161"/>
      <c r="BE161"/>
      <c r="BF161"/>
      <c r="BG161"/>
      <c r="BH161"/>
      <c r="BI161"/>
      <c r="BJ161"/>
      <c r="BK161"/>
      <c r="BL161"/>
      <c r="BM161"/>
      <c r="BN161"/>
      <c r="BO161"/>
      <c r="BP161"/>
      <c r="BQ161"/>
      <c r="BR161"/>
      <c r="BS161"/>
    </row>
    <row r="162" spans="2:80" ht="14.4">
      <c r="BC162"/>
      <c r="BD162"/>
      <c r="BE162"/>
      <c r="BF162"/>
      <c r="BG162"/>
      <c r="BH162"/>
      <c r="BI162"/>
      <c r="BJ162"/>
      <c r="BK162"/>
      <c r="BL162"/>
      <c r="BM162"/>
      <c r="BN162"/>
      <c r="BO162"/>
      <c r="BP162"/>
      <c r="BQ162"/>
      <c r="BR162"/>
      <c r="BS162"/>
    </row>
    <row r="163" spans="2:80" ht="14.4">
      <c r="BC163"/>
      <c r="BD163"/>
      <c r="BE163"/>
      <c r="BF163"/>
      <c r="BG163"/>
      <c r="BH163"/>
      <c r="BI163"/>
      <c r="BJ163"/>
      <c r="BK163"/>
      <c r="BL163"/>
      <c r="BM163"/>
      <c r="BN163"/>
      <c r="BO163"/>
      <c r="BP163"/>
      <c r="BQ163"/>
      <c r="BR163"/>
      <c r="BS163"/>
    </row>
    <row r="164" spans="2:80" ht="15" thickBot="1">
      <c r="BC164"/>
      <c r="BD164"/>
      <c r="BE164"/>
      <c r="BF164"/>
      <c r="BG164"/>
      <c r="BH164"/>
      <c r="BI164"/>
      <c r="BJ164"/>
      <c r="BK164"/>
      <c r="BL164"/>
      <c r="BM164"/>
      <c r="BN164"/>
      <c r="BO164"/>
      <c r="BP164"/>
      <c r="BQ164"/>
      <c r="BR164"/>
      <c r="BS164"/>
    </row>
    <row r="165" spans="2:80" ht="15" thickBot="1">
      <c r="B165" s="1">
        <v>1</v>
      </c>
      <c r="C165" s="1" t="s">
        <v>265</v>
      </c>
      <c r="E165" s="10"/>
      <c r="F165" s="10"/>
      <c r="G165" s="10"/>
      <c r="H165" s="10"/>
      <c r="I165" s="10"/>
      <c r="J165" s="10"/>
      <c r="K165" s="10"/>
      <c r="L165" s="10"/>
      <c r="M165" s="10"/>
      <c r="N165" s="10"/>
      <c r="O165" s="10"/>
      <c r="P165" s="10"/>
      <c r="Q165" s="10"/>
      <c r="R165" s="10"/>
      <c r="S165" s="10"/>
      <c r="T165" s="10"/>
      <c r="U165" s="10"/>
      <c r="V165" s="11"/>
      <c r="X165" s="5"/>
      <c r="AI165" s="12" t="str">
        <f t="shared" ref="AI165:AX165" si="112">AI149</f>
        <v>HiSeeds</v>
      </c>
      <c r="AJ165" s="71" t="str">
        <f t="shared" si="112"/>
        <v>AnthonyP</v>
      </c>
      <c r="AK165" s="71" t="str">
        <f t="shared" si="112"/>
        <v>BenC</v>
      </c>
      <c r="AL165" s="71" t="str">
        <f t="shared" si="112"/>
        <v>CandaceP</v>
      </c>
      <c r="AM165" s="71" t="str">
        <f t="shared" si="112"/>
        <v>ChrisR</v>
      </c>
      <c r="AN165" s="71" t="str">
        <f t="shared" si="112"/>
        <v>DanielV</v>
      </c>
      <c r="AO165" s="71" t="str">
        <f t="shared" si="112"/>
        <v>DavidS</v>
      </c>
      <c r="AP165" s="71" t="str">
        <f t="shared" si="112"/>
        <v>EricP</v>
      </c>
      <c r="AQ165" s="71" t="str">
        <f t="shared" si="112"/>
        <v>JamesB</v>
      </c>
      <c r="AR165" s="71" t="str">
        <f t="shared" si="112"/>
        <v>JoeG</v>
      </c>
      <c r="AS165" s="71" t="str">
        <f t="shared" si="112"/>
        <v>JohnP</v>
      </c>
      <c r="AT165" s="71" t="str">
        <f t="shared" si="112"/>
        <v>JoshF</v>
      </c>
      <c r="AU165" s="71" t="str">
        <f t="shared" si="112"/>
        <v>MasonC</v>
      </c>
      <c r="AV165" s="71" t="str">
        <f t="shared" si="112"/>
        <v>MelodyS</v>
      </c>
      <c r="AW165" s="71" t="str">
        <f t="shared" si="112"/>
        <v>MichaelJ</v>
      </c>
      <c r="AX165" s="71" t="str">
        <f t="shared" si="112"/>
        <v>ScottP</v>
      </c>
      <c r="AY165" s="72"/>
      <c r="AZ165" s="11" t="s">
        <v>21</v>
      </c>
      <c r="BA165" s="5"/>
      <c r="BC165"/>
      <c r="BD165"/>
      <c r="BE165"/>
      <c r="BF165"/>
      <c r="BG165"/>
      <c r="BH165"/>
      <c r="BI165"/>
      <c r="BJ165"/>
      <c r="BK165"/>
      <c r="BL165"/>
      <c r="BM165"/>
      <c r="BN165"/>
      <c r="BO165"/>
      <c r="BP165"/>
      <c r="BQ165"/>
      <c r="BR165"/>
      <c r="BS165"/>
    </row>
    <row r="166" spans="2:80" ht="15" thickBot="1">
      <c r="B166" s="1">
        <v>1</v>
      </c>
      <c r="C166" s="15" t="s">
        <v>23</v>
      </c>
      <c r="D166" s="16" t="s">
        <v>24</v>
      </c>
      <c r="E166" s="73">
        <v>0</v>
      </c>
      <c r="F166" s="73">
        <v>1</v>
      </c>
      <c r="G166" s="73">
        <v>2</v>
      </c>
      <c r="H166" s="73">
        <v>3</v>
      </c>
      <c r="I166" s="73">
        <v>4</v>
      </c>
      <c r="J166" s="73">
        <v>5</v>
      </c>
      <c r="K166" s="73">
        <v>6</v>
      </c>
      <c r="L166" s="73">
        <v>7</v>
      </c>
      <c r="M166" s="73">
        <v>8</v>
      </c>
      <c r="N166" s="73">
        <v>9</v>
      </c>
      <c r="O166" s="73">
        <v>10</v>
      </c>
      <c r="P166" s="73">
        <v>11</v>
      </c>
      <c r="Q166" s="73">
        <v>12</v>
      </c>
      <c r="R166" s="73">
        <v>13</v>
      </c>
      <c r="S166" s="73">
        <v>14</v>
      </c>
      <c r="T166" s="73">
        <v>15</v>
      </c>
      <c r="U166" s="73"/>
      <c r="V166" s="18">
        <f ca="1">V150</f>
        <v>15</v>
      </c>
      <c r="X166" s="19" t="s">
        <v>25</v>
      </c>
      <c r="Y166" s="20" t="s">
        <v>26</v>
      </c>
      <c r="Z166" s="21" t="s">
        <v>27</v>
      </c>
      <c r="AA166" s="20" t="s">
        <v>28</v>
      </c>
      <c r="AB166" s="21" t="s">
        <v>29</v>
      </c>
      <c r="AC166" s="22" t="s">
        <v>30</v>
      </c>
      <c r="AD166" s="5" t="s">
        <v>31</v>
      </c>
      <c r="AE166" s="5" t="s">
        <v>32</v>
      </c>
      <c r="AF166" s="11"/>
      <c r="AH166" s="16" t="s">
        <v>35</v>
      </c>
      <c r="AI166" s="16" t="e">
        <f>#REF!+1</f>
        <v>#REF!</v>
      </c>
      <c r="AJ166" s="16" t="e">
        <f>#REF!+1</f>
        <v>#REF!</v>
      </c>
      <c r="AK166" s="16" t="e">
        <f>#REF!+1</f>
        <v>#REF!</v>
      </c>
      <c r="AL166" s="16" t="e">
        <f>#REF!+1</f>
        <v>#REF!</v>
      </c>
      <c r="AM166" s="16" t="e">
        <f>#REF!+1</f>
        <v>#REF!</v>
      </c>
      <c r="AN166" s="16" t="e">
        <f>#REF!+1</f>
        <v>#REF!</v>
      </c>
      <c r="AO166" s="16" t="e">
        <f>#REF!+1</f>
        <v>#REF!</v>
      </c>
      <c r="AP166" s="16" t="e">
        <f>#REF!+1</f>
        <v>#REF!</v>
      </c>
      <c r="AQ166" s="16" t="e">
        <f>#REF!+1</f>
        <v>#REF!</v>
      </c>
      <c r="AR166" s="16" t="e">
        <f>#REF!+1</f>
        <v>#REF!</v>
      </c>
      <c r="AS166" s="16" t="e">
        <f>#REF!+1</f>
        <v>#REF!</v>
      </c>
      <c r="AT166" s="16" t="e">
        <f>#REF!+1</f>
        <v>#REF!</v>
      </c>
      <c r="AU166" s="16" t="e">
        <f>#REF!+1</f>
        <v>#REF!</v>
      </c>
      <c r="AV166" s="16" t="e">
        <f>#REF!+1</f>
        <v>#REF!</v>
      </c>
      <c r="AW166" s="16" t="e">
        <f>#REF!+1</f>
        <v>#REF!</v>
      </c>
      <c r="AX166" s="16" t="e">
        <f>#REF!+1</f>
        <v>#REF!</v>
      </c>
      <c r="AY166" s="16"/>
      <c r="AZ166" s="21">
        <v>0</v>
      </c>
      <c r="BA166" s="5"/>
      <c r="BC166"/>
      <c r="BD166"/>
      <c r="BE166"/>
      <c r="BF166"/>
      <c r="BG166"/>
      <c r="BH166"/>
      <c r="BI166"/>
      <c r="BJ166"/>
      <c r="BK166"/>
      <c r="BL166"/>
      <c r="BM166"/>
      <c r="BN166"/>
      <c r="BO166"/>
      <c r="BP166"/>
      <c r="BQ166"/>
      <c r="BR166"/>
      <c r="BS166"/>
      <c r="BZ166" s="9" t="s">
        <v>36</v>
      </c>
      <c r="CA166" s="9" t="s">
        <v>37</v>
      </c>
    </row>
    <row r="167" spans="2:80" ht="14.4">
      <c r="B167" s="1">
        <v>9</v>
      </c>
      <c r="C167" s="7" t="s">
        <v>255</v>
      </c>
      <c r="D167" s="33" t="str">
        <f ca="1">D155</f>
        <v xml:space="preserve"> 1 Louisville </v>
      </c>
      <c r="E167" s="74" t="s">
        <v>19</v>
      </c>
      <c r="F167" s="74" t="s">
        <v>19</v>
      </c>
      <c r="G167" s="74" t="s">
        <v>15</v>
      </c>
      <c r="H167" s="74" t="s">
        <v>54</v>
      </c>
      <c r="I167" s="74" t="s">
        <v>19</v>
      </c>
      <c r="J167" s="74" t="s">
        <v>63</v>
      </c>
      <c r="K167" s="74" t="s">
        <v>148</v>
      </c>
      <c r="L167" s="74" t="s">
        <v>19</v>
      </c>
      <c r="M167" s="74" t="s">
        <v>19</v>
      </c>
      <c r="N167" s="74" t="s">
        <v>19</v>
      </c>
      <c r="O167" s="74" t="s">
        <v>15</v>
      </c>
      <c r="P167" s="74" t="s">
        <v>19</v>
      </c>
      <c r="Q167" s="74" t="s">
        <v>19</v>
      </c>
      <c r="R167" s="74" t="s">
        <v>49</v>
      </c>
      <c r="S167" s="74" t="s">
        <v>15</v>
      </c>
      <c r="T167" s="74" t="s">
        <v>19</v>
      </c>
      <c r="U167" s="74"/>
      <c r="V167" s="36" t="str">
        <f t="shared" ref="V167:V169" ca="1" si="113">V155</f>
        <v xml:space="preserve"> 2 Michigan State </v>
      </c>
      <c r="X167" s="37">
        <f t="shared" ref="X167:Y169" ca="1" si="114">X155</f>
        <v>42</v>
      </c>
      <c r="Y167" s="36">
        <f t="shared" ca="1" si="114"/>
        <v>36</v>
      </c>
      <c r="Z167" s="11" t="str">
        <f t="shared" ref="Z167:AB169" ca="1" si="115">INDIRECT(BZ167)</f>
        <v xml:space="preserve"> 2 Michigan State </v>
      </c>
      <c r="AA167" s="38" t="str">
        <f t="shared" ca="1" si="115"/>
        <v xml:space="preserve"> 1 Connecticut </v>
      </c>
      <c r="AB167" s="46" t="str">
        <f t="shared" ca="1" si="115"/>
        <v xml:space="preserve"> 2 Michigan State </v>
      </c>
      <c r="AC167" s="11" t="str">
        <f ca="1">IF(Z167=AB167,AA167,Z167)</f>
        <v xml:space="preserve"> 1 Connecticut </v>
      </c>
      <c r="AD167" s="38">
        <f t="shared" ref="AD167:AE169" ca="1" si="116">VLOOKUP(Z167,$A$1:$B$64,2)</f>
        <v>10</v>
      </c>
      <c r="AE167" s="36">
        <f t="shared" ca="1" si="116"/>
        <v>1</v>
      </c>
      <c r="AF167" s="11">
        <v>3</v>
      </c>
      <c r="AG167" s="1">
        <v>45</v>
      </c>
      <c r="AH167" s="40"/>
      <c r="AI167" s="11">
        <f ca="1">IF($AG$1=1,($AG167-($AG167*COUNTIF($F167:F167,E167)/$X$1))*COUNTIF($AB$60:$AB$63,E167),COUNTIF($AB$60:$AB$63,E167)*$AG167)</f>
        <v>0</v>
      </c>
      <c r="AJ167" s="11">
        <f ca="1">IF($AG$1=1,($AG167-($AG167*COUNTIF($F167:V167,F167)/$X$1))*COUNTIF($AB$60:$AB$63,F167),COUNTIF($AB$60:$AB$63,F167)*$AG167)</f>
        <v>0</v>
      </c>
      <c r="AK167" s="11">
        <f ca="1">IF($AG$1=1,($AG167-($AG167*COUNTIF($F167:W167,G167)/$X$1))*COUNTIF($AB$60:$AB$63,G167),COUNTIF($AB$60:$AB$63,G167)*$AG167)</f>
        <v>36</v>
      </c>
      <c r="AL167" s="11">
        <f ca="1">IF($AG$1=1,($AG167-($AG167*COUNTIF($F167:X167,H167)/$X$1))*COUNTIF($AB$60:$AB$63,H167),COUNTIF($AB$60:$AB$63,H167)*$AG167)</f>
        <v>39</v>
      </c>
      <c r="AM167" s="11">
        <f ca="1">IF($AG$1=1,($AG167-($AG167*COUNTIF($F167:Y167,I167)/$X$1))*COUNTIF($AB$60:$AB$63,I167),COUNTIF($AB$60:$AB$63,I167)*$AG167)</f>
        <v>0</v>
      </c>
      <c r="AN167" s="11">
        <f ca="1">IF($AG$1=1,($AG167-($AG167*COUNTIF($F167:Z167,J167)/$X$1))*COUNTIF($AB$60:$AB$63,J167),COUNTIF($AB$60:$AB$63,J167)*$AG167)</f>
        <v>0</v>
      </c>
      <c r="AO167" s="11">
        <f ca="1">IF($AG$1=1,($AG167-($AG167*COUNTIF($F167:AA167,K167)/$X$1))*COUNTIF($AB$60:$AB$63,K167),COUNTIF($AB$60:$AB$63,K167)*$AG167)</f>
        <v>0</v>
      </c>
      <c r="AP167" s="11">
        <f ca="1">IF($AG$1=1,($AG167-($AG167*COUNTIF($F167:AB167,L167)/$X$1))*COUNTIF($AB$60:$AB$63,L167),COUNTIF($AB$60:$AB$63,L167)*$AG167)</f>
        <v>0</v>
      </c>
      <c r="AQ167" s="11">
        <f ca="1">IF($AG$1=1,($AG167-($AG167*COUNTIF($F167:AC167,M167)/$X$1))*COUNTIF($AB$60:$AB$63,M167),COUNTIF($AB$60:$AB$63,M167)*$AG167)</f>
        <v>0</v>
      </c>
      <c r="AR167" s="11">
        <f ca="1">IF($AG$1=1,($AG167-($AG167*COUNTIF($F167:AD167,N167)/$X$1))*COUNTIF($AB$60:$AB$63,N167),COUNTIF($AB$60:$AB$63,N167)*$AG167)</f>
        <v>0</v>
      </c>
      <c r="AS167" s="11">
        <f ca="1">IF($AG$1=1,($AG167-($AG167*COUNTIF($F167:AE167,O167)/$X$1))*COUNTIF($AB$60:$AB$63,O167),COUNTIF($AB$60:$AB$63,O167)*$AG167)</f>
        <v>30</v>
      </c>
      <c r="AT167" s="11">
        <f ca="1">IF($AG$1=1,($AG167-($AG167*COUNTIF($F167:AF167,P167)/$X$1))*COUNTIF($AB$60:$AB$63,P167),COUNTIF($AB$60:$AB$63,P167)*$AG167)</f>
        <v>0</v>
      </c>
      <c r="AU167" s="11">
        <f ca="1">IF($AG$1=1,($AG167-($AG167*COUNTIF($F167:AG167,Q167)/$X$1))*COUNTIF($AB$60:$AB$63,Q167),COUNTIF($AB$60:$AB$63,Q167)*$AG167)</f>
        <v>0</v>
      </c>
      <c r="AV167" s="11">
        <f ca="1">IF($AG$1=1,($AG167-($AG167*COUNTIF($F167:AH167,R167)/$X$1))*COUNTIF($AB$60:$AB$63,R167),COUNTIF($AB$60:$AB$63,R167)*$AG167)</f>
        <v>0</v>
      </c>
      <c r="AW167" s="11">
        <f ca="1">IF($AG$1=1,($AG167-($AG167*COUNTIF($F167:AI167,S167)/$X$1))*COUNTIF($AB$60:$AB$63,S167),COUNTIF($AB$60:$AB$63,S167)*$AG167)</f>
        <v>30</v>
      </c>
      <c r="AX167" s="11">
        <f ca="1">IF($AG$1=1,($AG167-($AG167*COUNTIF($F167:AJ167,T167)/$X$1))*COUNTIF($AB$60:$AB$63,T167),COUNTIF($AB$60:$AB$63,T167)*$AG167)</f>
        <v>0</v>
      </c>
      <c r="AY167" s="11"/>
      <c r="AZ167" s="32">
        <f ca="1">$AG167-($AG167*COUNTIF($E167:$F167,V167)/$X$1)*COUNTIF($AB$60:$AB$63,V167)</f>
        <v>45</v>
      </c>
      <c r="BA167" s="5"/>
      <c r="BB167" s="9" t="s">
        <v>256</v>
      </c>
      <c r="BC167"/>
      <c r="BD167"/>
      <c r="BE167"/>
      <c r="BF167"/>
      <c r="BG167"/>
      <c r="BH167"/>
      <c r="BI167"/>
      <c r="BJ167"/>
      <c r="BK167"/>
      <c r="BL167"/>
      <c r="BM167"/>
      <c r="BN167"/>
      <c r="BO167"/>
      <c r="BP167"/>
      <c r="BQ167"/>
      <c r="BR167"/>
      <c r="BS167"/>
      <c r="BU167" s="9" t="str">
        <f>CONCATENATE(AZ$1,"!",$BB167)</f>
        <v>Master!Q48</v>
      </c>
      <c r="BW167" s="9" t="s">
        <v>247</v>
      </c>
      <c r="BX167" s="9" t="s">
        <v>249</v>
      </c>
      <c r="BZ167" s="9" t="str">
        <f>CONCATENATE(Z$1,"!",$BW167)</f>
        <v>Master!N32</v>
      </c>
      <c r="CA167" s="9" t="str">
        <f>CONCATENATE(AA$1,"!",$BX167)</f>
        <v>Master!N98</v>
      </c>
      <c r="CB167" s="9" t="str">
        <f>CONCATENATE(AB$1,"!",$BB167)</f>
        <v>Master!Q48</v>
      </c>
    </row>
    <row r="168" spans="2:80" ht="14.4">
      <c r="C168" s="32" t="s">
        <v>257</v>
      </c>
      <c r="D168" s="33" t="str">
        <f ca="1">D156</f>
        <v xml:space="preserve"> 2 Oklahoma </v>
      </c>
      <c r="E168" s="74" t="s">
        <v>38</v>
      </c>
      <c r="F168" s="74" t="s">
        <v>58</v>
      </c>
      <c r="G168" s="74" t="s">
        <v>38</v>
      </c>
      <c r="H168" s="74" t="s">
        <v>22</v>
      </c>
      <c r="I168" s="74" t="s">
        <v>38</v>
      </c>
      <c r="J168" s="74" t="s">
        <v>22</v>
      </c>
      <c r="K168" s="74" t="s">
        <v>123</v>
      </c>
      <c r="L168" s="74" t="s">
        <v>22</v>
      </c>
      <c r="M168" s="74" t="s">
        <v>38</v>
      </c>
      <c r="N168" s="74" t="s">
        <v>38</v>
      </c>
      <c r="O168" s="74" t="s">
        <v>22</v>
      </c>
      <c r="P168" s="74" t="s">
        <v>22</v>
      </c>
      <c r="Q168" s="74" t="s">
        <v>22</v>
      </c>
      <c r="R168" s="74" t="s">
        <v>22</v>
      </c>
      <c r="S168" s="74" t="s">
        <v>44</v>
      </c>
      <c r="T168" s="74" t="s">
        <v>22</v>
      </c>
      <c r="U168" s="74"/>
      <c r="V168" s="36" t="str">
        <f t="shared" ca="1" si="113"/>
        <v xml:space="preserve"> 1 North Carolina </v>
      </c>
      <c r="X168" s="37">
        <f t="shared" ca="1" si="114"/>
        <v>45</v>
      </c>
      <c r="Y168" s="36">
        <f t="shared" ca="1" si="114"/>
        <v>21</v>
      </c>
      <c r="Z168" s="11" t="str">
        <f t="shared" ca="1" si="115"/>
        <v xml:space="preserve"> 3 Villanova </v>
      </c>
      <c r="AA168" s="38" t="str">
        <f t="shared" ca="1" si="115"/>
        <v xml:space="preserve"> 1 North Carolina </v>
      </c>
      <c r="AB168" s="46" t="str">
        <f t="shared" ca="1" si="115"/>
        <v xml:space="preserve"> 1 North Carolina </v>
      </c>
      <c r="AC168" s="11" t="str">
        <f ca="1">IF(Z168=AB168,AA168,Z168)</f>
        <v xml:space="preserve"> 3 Villanova </v>
      </c>
      <c r="AD168" s="38">
        <f t="shared" ca="1" si="116"/>
        <v>11</v>
      </c>
      <c r="AE168" s="36">
        <f t="shared" ca="1" si="116"/>
        <v>1</v>
      </c>
      <c r="AF168" s="11">
        <v>3</v>
      </c>
      <c r="AG168" s="1">
        <v>45</v>
      </c>
      <c r="AH168" s="40"/>
      <c r="AI168" s="11">
        <f ca="1">IF($AG$1=1,($AG168-($AG168*COUNTIF($F168:F168,E168)/$X$1))*COUNTIF($AB$60:$AB$63,E168),COUNTIF($AB$60:$AB$63,E168)*$AG168)</f>
        <v>0</v>
      </c>
      <c r="AJ168" s="11">
        <f ca="1">IF($AG$1=1,($AG168-($AG168*COUNTIF($F168:V168,F168)/$X$1))*COUNTIF($AB$60:$AB$63,F168),COUNTIF($AB$60:$AB$63,F168)*$AG168)</f>
        <v>0</v>
      </c>
      <c r="AK168" s="11">
        <f ca="1">IF($AG$1=1,($AG168-($AG168*COUNTIF($F168:W168,G168)/$X$1))*COUNTIF($AB$60:$AB$63,G168),COUNTIF($AB$60:$AB$63,G168)*$AG168)</f>
        <v>0</v>
      </c>
      <c r="AL168" s="11">
        <f ca="1">IF($AG$1=1,($AG168-($AG168*COUNTIF($F168:X168,H168)/$X$1))*COUNTIF($AB$60:$AB$63,H168),COUNTIF($AB$60:$AB$63,H168)*$AG168)</f>
        <v>18</v>
      </c>
      <c r="AM168" s="11">
        <f ca="1">IF($AG$1=1,($AG168-($AG168*COUNTIF($F168:Y168,I168)/$X$1))*COUNTIF($AB$60:$AB$63,I168),COUNTIF($AB$60:$AB$63,I168)*$AG168)</f>
        <v>0</v>
      </c>
      <c r="AN168" s="11">
        <f ca="1">IF($AG$1=1,($AG168-($AG168*COUNTIF($F168:Z168,J168)/$X$1))*COUNTIF($AB$60:$AB$63,J168),COUNTIF($AB$60:$AB$63,J168)*$AG168)</f>
        <v>18</v>
      </c>
      <c r="AO168" s="11">
        <f ca="1">IF($AG$1=1,($AG168-($AG168*COUNTIF($F168:AA168,K168)/$X$1))*COUNTIF($AB$60:$AB$63,K168),COUNTIF($AB$60:$AB$63,K168)*$AG168)</f>
        <v>0</v>
      </c>
      <c r="AP168" s="11">
        <f ca="1">IF($AG$1=1,($AG168-($AG168*COUNTIF($F168:AB168,L168)/$X$1))*COUNTIF($AB$60:$AB$63,L168),COUNTIF($AB$60:$AB$63,L168)*$AG168)</f>
        <v>12</v>
      </c>
      <c r="AQ168" s="11">
        <f ca="1">IF($AG$1=1,($AG168-($AG168*COUNTIF($F168:AC168,M168)/$X$1))*COUNTIF($AB$60:$AB$63,M168),COUNTIF($AB$60:$AB$63,M168)*$AG168)</f>
        <v>0</v>
      </c>
      <c r="AR168" s="11">
        <f ca="1">IF($AG$1=1,($AG168-($AG168*COUNTIF($F168:AD168,N168)/$X$1))*COUNTIF($AB$60:$AB$63,N168),COUNTIF($AB$60:$AB$63,N168)*$AG168)</f>
        <v>0</v>
      </c>
      <c r="AS168" s="11">
        <f ca="1">IF($AG$1=1,($AG168-($AG168*COUNTIF($F168:AE168,O168)/$X$1))*COUNTIF($AB$60:$AB$63,O168),COUNTIF($AB$60:$AB$63,O168)*$AG168)</f>
        <v>12</v>
      </c>
      <c r="AT168" s="11">
        <f ca="1">IF($AG$1=1,($AG168-($AG168*COUNTIF($F168:AF168,P168)/$X$1))*COUNTIF($AB$60:$AB$63,P168),COUNTIF($AB$60:$AB$63,P168)*$AG168)</f>
        <v>12</v>
      </c>
      <c r="AU168" s="11">
        <f ca="1">IF($AG$1=1,($AG168-($AG168*COUNTIF($F168:AG168,Q168)/$X$1))*COUNTIF($AB$60:$AB$63,Q168),COUNTIF($AB$60:$AB$63,Q168)*$AG168)</f>
        <v>12</v>
      </c>
      <c r="AV168" s="11">
        <f ca="1">IF($AG$1=1,($AG168-($AG168*COUNTIF($F168:AH168,R168)/$X$1))*COUNTIF($AB$60:$AB$63,R168),COUNTIF($AB$60:$AB$63,R168)*$AG168)</f>
        <v>12</v>
      </c>
      <c r="AW168" s="11">
        <f ca="1">IF($AG$1=1,($AG168-($AG168*COUNTIF($F168:AI168,S168)/$X$1))*COUNTIF($AB$60:$AB$63,S168),COUNTIF($AB$60:$AB$63,S168)*$AG168)</f>
        <v>0</v>
      </c>
      <c r="AX168" s="11">
        <f ca="1">IF($AG$1=1,($AG168-($AG168*COUNTIF($F168:AJ168,T168)/$X$1))*COUNTIF($AB$60:$AB$63,T168),COUNTIF($AB$60:$AB$63,T168)*$AG168)</f>
        <v>12</v>
      </c>
      <c r="AY168" s="11"/>
      <c r="AZ168" s="32">
        <f ca="1">$AG168-($AG168*COUNTIF($E168:$F168,V168)/$X$1)*COUNTIF($AB$60:$AB$63,V168)</f>
        <v>45</v>
      </c>
      <c r="BA168" s="5"/>
      <c r="BB168" s="9" t="s">
        <v>258</v>
      </c>
      <c r="BC168"/>
      <c r="BD168"/>
      <c r="BE168"/>
      <c r="BF168"/>
      <c r="BG168"/>
      <c r="BH168"/>
      <c r="BI168"/>
      <c r="BJ168"/>
      <c r="BK168"/>
      <c r="BL168"/>
      <c r="BM168"/>
      <c r="BN168"/>
      <c r="BO168"/>
      <c r="BP168"/>
      <c r="BQ168"/>
      <c r="BR168"/>
      <c r="BS168"/>
      <c r="BU168" s="9" t="str">
        <f>CONCATENATE(AZ$1,"!",$BB168)</f>
        <v>Master!Q82</v>
      </c>
      <c r="BW168" s="9" t="s">
        <v>251</v>
      </c>
      <c r="BX168" s="9" t="s">
        <v>253</v>
      </c>
      <c r="BZ168" s="9" t="str">
        <f>CONCATENATE(Z$1,"!",$BW168)</f>
        <v>Master!T32</v>
      </c>
      <c r="CA168" s="9" t="str">
        <f>CONCATENATE(AA$1,"!",$BX168)</f>
        <v>Master!T98</v>
      </c>
      <c r="CB168" s="9" t="str">
        <f>CONCATENATE(AB$1,"!",$BB168)</f>
        <v>Master!Q82</v>
      </c>
    </row>
    <row r="169" spans="2:80" ht="15" thickBot="1">
      <c r="C169" s="44" t="s">
        <v>259</v>
      </c>
      <c r="D169" s="47" t="str">
        <f ca="1">D157</f>
        <v xml:space="preserve"> 1 Louisville </v>
      </c>
      <c r="E169" s="75" t="s">
        <v>19</v>
      </c>
      <c r="F169" s="75" t="s">
        <v>19</v>
      </c>
      <c r="G169" s="75" t="s">
        <v>15</v>
      </c>
      <c r="H169" s="75" t="s">
        <v>22</v>
      </c>
      <c r="I169" s="75" t="s">
        <v>19</v>
      </c>
      <c r="J169" s="75" t="s">
        <v>63</v>
      </c>
      <c r="K169" s="75" t="s">
        <v>123</v>
      </c>
      <c r="L169" s="75" t="s">
        <v>19</v>
      </c>
      <c r="M169" s="75" t="s">
        <v>38</v>
      </c>
      <c r="N169" s="75" t="s">
        <v>19</v>
      </c>
      <c r="O169" s="75" t="s">
        <v>22</v>
      </c>
      <c r="P169" s="75" t="s">
        <v>22</v>
      </c>
      <c r="Q169" s="75" t="s">
        <v>22</v>
      </c>
      <c r="R169" s="75" t="s">
        <v>49</v>
      </c>
      <c r="S169" s="75" t="s">
        <v>44</v>
      </c>
      <c r="T169" s="75" t="s">
        <v>22</v>
      </c>
      <c r="U169" s="75"/>
      <c r="V169" s="49">
        <f t="shared" ca="1" si="113"/>
        <v>0</v>
      </c>
      <c r="X169" s="50">
        <f t="shared" ca="1" si="114"/>
        <v>52.5</v>
      </c>
      <c r="Y169" s="49">
        <f t="shared" ca="1" si="114"/>
        <v>35</v>
      </c>
      <c r="Z169" s="24" t="str">
        <f t="shared" ca="1" si="115"/>
        <v xml:space="preserve"> 2 Michigan State </v>
      </c>
      <c r="AA169" s="51" t="str">
        <f t="shared" ca="1" si="115"/>
        <v xml:space="preserve"> 1 North Carolina </v>
      </c>
      <c r="AB169" s="52">
        <f t="shared" ca="1" si="115"/>
        <v>0</v>
      </c>
      <c r="AC169" s="11" t="str">
        <f ca="1">IF(Z169=AB169,AA169,Z169)</f>
        <v xml:space="preserve"> 2 Michigan State </v>
      </c>
      <c r="AD169" s="51">
        <f t="shared" ca="1" si="116"/>
        <v>10</v>
      </c>
      <c r="AE169" s="49">
        <f t="shared" ca="1" si="116"/>
        <v>1</v>
      </c>
      <c r="AF169" s="11">
        <v>3.5</v>
      </c>
      <c r="AG169" s="1">
        <v>52.5</v>
      </c>
      <c r="AH169" s="40"/>
      <c r="AI169" s="11">
        <f ca="1">IF($AG$1=1,($AG169-($AG169*COUNTIF($F169:F169,E169)/$X$1))*COUNTIF($AB$60:$AB$63,E169),COUNTIF($AB$60:$AB$63,E169)*$AG169)</f>
        <v>0</v>
      </c>
      <c r="AJ169" s="11">
        <f ca="1">IF($AG$1=1,($AG169-($AG169*COUNTIF($F169:V169,F169)/$X$1))*COUNTIF($AB$60:$AB$63,F169),COUNTIF($AB$60:$AB$63,F169)*$AG169)</f>
        <v>0</v>
      </c>
      <c r="AK169" s="11">
        <f ca="1">IF($AG$1=1,($AG169-($AG169*COUNTIF($F169:W169,G169)/$X$1))*COUNTIF($AB$60:$AB$63,G169),COUNTIF($AB$60:$AB$63,G169)*$AG169)</f>
        <v>49</v>
      </c>
      <c r="AL169" s="11">
        <f ca="1">IF($AG$1=1,($AG169-($AG169*COUNTIF($F169:X169,H169)/$X$1))*COUNTIF($AB$60:$AB$63,H169),COUNTIF($AB$60:$AB$63,H169)*$AG169)</f>
        <v>35</v>
      </c>
      <c r="AM169" s="11">
        <f ca="1">IF($AG$1=1,($AG169-($AG169*COUNTIF($F169:Y169,I169)/$X$1))*COUNTIF($AB$60:$AB$63,I169),COUNTIF($AB$60:$AB$63,I169)*$AG169)</f>
        <v>0</v>
      </c>
      <c r="AN169" s="11">
        <f ca="1">IF($AG$1=1,($AG169-($AG169*COUNTIF($F169:Z169,J169)/$X$1))*COUNTIF($AB$60:$AB$63,J169),COUNTIF($AB$60:$AB$63,J169)*$AG169)</f>
        <v>0</v>
      </c>
      <c r="AO169" s="11">
        <f ca="1">IF($AG$1=1,($AG169-($AG169*COUNTIF($F169:AA169,K169)/$X$1))*COUNTIF($AB$60:$AB$63,K169),COUNTIF($AB$60:$AB$63,K169)*$AG169)</f>
        <v>0</v>
      </c>
      <c r="AP169" s="11">
        <f ca="1">IF($AG$1=1,($AG169-($AG169*COUNTIF($F169:AB169,L169)/$X$1))*COUNTIF($AB$60:$AB$63,L169),COUNTIF($AB$60:$AB$63,L169)*$AG169)</f>
        <v>0</v>
      </c>
      <c r="AQ169" s="11">
        <f ca="1">IF($AG$1=1,($AG169-($AG169*COUNTIF($F169:AC169,M169)/$X$1))*COUNTIF($AB$60:$AB$63,M169),COUNTIF($AB$60:$AB$63,M169)*$AG169)</f>
        <v>0</v>
      </c>
      <c r="AR169" s="11">
        <f ca="1">IF($AG$1=1,($AG169-($AG169*COUNTIF($F169:AD169,N169)/$X$1))*COUNTIF($AB$60:$AB$63,N169),COUNTIF($AB$60:$AB$63,N169)*$AG169)</f>
        <v>0</v>
      </c>
      <c r="AS169" s="11">
        <f ca="1">IF($AG$1=1,($AG169-($AG169*COUNTIF($F169:AE169,O169)/$X$1))*COUNTIF($AB$60:$AB$63,O169),COUNTIF($AB$60:$AB$63,O169)*$AG169)</f>
        <v>31.5</v>
      </c>
      <c r="AT169" s="11">
        <f ca="1">IF($AG$1=1,($AG169-($AG169*COUNTIF($F169:AF169,P169)/$X$1))*COUNTIF($AB$60:$AB$63,P169),COUNTIF($AB$60:$AB$63,P169)*$AG169)</f>
        <v>31.5</v>
      </c>
      <c r="AU169" s="11">
        <f ca="1">IF($AG$1=1,($AG169-($AG169*COUNTIF($F169:AG169,Q169)/$X$1))*COUNTIF($AB$60:$AB$63,Q169),COUNTIF($AB$60:$AB$63,Q169)*$AG169)</f>
        <v>31.5</v>
      </c>
      <c r="AV169" s="11">
        <f ca="1">IF($AG$1=1,($AG169-($AG169*COUNTIF($F169:AH169,R169)/$X$1))*COUNTIF($AB$60:$AB$63,R169),COUNTIF($AB$60:$AB$63,R169)*$AG169)</f>
        <v>0</v>
      </c>
      <c r="AW169" s="11">
        <f ca="1">IF($AG$1=1,($AG169-($AG169*COUNTIF($F169:AI169,S169)/$X$1))*COUNTIF($AB$60:$AB$63,S169),COUNTIF($AB$60:$AB$63,S169)*$AG169)</f>
        <v>0</v>
      </c>
      <c r="AX169" s="11">
        <f ca="1">IF($AG$1=1,($AG169-($AG169*COUNTIF($F169:AJ169,T169)/$X$1))*COUNTIF($AB$60:$AB$63,T169),COUNTIF($AB$60:$AB$63,T169)*$AG169)</f>
        <v>31.5</v>
      </c>
      <c r="AY169" s="11"/>
      <c r="AZ169" s="32">
        <f ca="1">$AG169-($AG169*COUNTIF($E169:$F169,V169)/$X$1)*COUNTIF($AB$60:$AB$63,V169)</f>
        <v>52.5</v>
      </c>
      <c r="BA169" s="5"/>
      <c r="BB169" s="9" t="s">
        <v>260</v>
      </c>
      <c r="BC169"/>
      <c r="BD169"/>
      <c r="BE169"/>
      <c r="BF169"/>
      <c r="BG169"/>
      <c r="BH169"/>
      <c r="BI169"/>
      <c r="BJ169"/>
      <c r="BK169"/>
      <c r="BL169"/>
      <c r="BM169"/>
      <c r="BN169"/>
      <c r="BO169"/>
      <c r="BP169"/>
      <c r="BQ169"/>
      <c r="BR169"/>
      <c r="BS169"/>
      <c r="BU169" s="9" t="str">
        <f>CONCATENATE(AZ$1,"!",$BB169)</f>
        <v>Master!Q64</v>
      </c>
      <c r="BW169" s="9" t="s">
        <v>256</v>
      </c>
      <c r="BX169" s="9" t="s">
        <v>258</v>
      </c>
      <c r="BZ169" s="9" t="str">
        <f>CONCATENATE(Z$1,"!",$BW169)</f>
        <v>Master!Q48</v>
      </c>
      <c r="CA169" s="9" t="str">
        <f>CONCATENATE(AA$1,"!",$BX169)</f>
        <v>Master!Q82</v>
      </c>
      <c r="CB169" s="9" t="str">
        <f>CONCATENATE(AB$1,"!",$BB169)</f>
        <v>Master!Q64</v>
      </c>
    </row>
    <row r="170" spans="2:80" ht="15" thickBot="1">
      <c r="AG170" s="53" t="s">
        <v>261</v>
      </c>
      <c r="AH170" s="54"/>
      <c r="AI170" s="55">
        <f t="shared" ref="AI170:AX170" ca="1" si="117">SUM(AI167:AI169)</f>
        <v>0</v>
      </c>
      <c r="AJ170" s="56">
        <f t="shared" ca="1" si="117"/>
        <v>0</v>
      </c>
      <c r="AK170" s="56">
        <f t="shared" ca="1" si="117"/>
        <v>85</v>
      </c>
      <c r="AL170" s="56">
        <f t="shared" ca="1" si="117"/>
        <v>92</v>
      </c>
      <c r="AM170" s="56">
        <f t="shared" ca="1" si="117"/>
        <v>0</v>
      </c>
      <c r="AN170" s="56">
        <f t="shared" ca="1" si="117"/>
        <v>18</v>
      </c>
      <c r="AO170" s="56">
        <f t="shared" ca="1" si="117"/>
        <v>0</v>
      </c>
      <c r="AP170" s="56">
        <f t="shared" ca="1" si="117"/>
        <v>12</v>
      </c>
      <c r="AQ170" s="56">
        <f t="shared" ca="1" si="117"/>
        <v>0</v>
      </c>
      <c r="AR170" s="56">
        <f t="shared" ca="1" si="117"/>
        <v>0</v>
      </c>
      <c r="AS170" s="56">
        <f t="shared" ca="1" si="117"/>
        <v>73.5</v>
      </c>
      <c r="AT170" s="56">
        <f t="shared" ca="1" si="117"/>
        <v>43.5</v>
      </c>
      <c r="AU170" s="56">
        <f t="shared" ca="1" si="117"/>
        <v>43.5</v>
      </c>
      <c r="AV170" s="56">
        <f t="shared" ca="1" si="117"/>
        <v>12</v>
      </c>
      <c r="AW170" s="56">
        <f t="shared" ca="1" si="117"/>
        <v>30</v>
      </c>
      <c r="AX170" s="56">
        <f t="shared" ca="1" si="117"/>
        <v>43.5</v>
      </c>
      <c r="AY170" s="57"/>
      <c r="AZ170" s="58">
        <f ca="1">SUM(AZ167:AZ169)</f>
        <v>142.5</v>
      </c>
      <c r="BA170" s="5"/>
      <c r="BC170"/>
      <c r="BD170"/>
      <c r="BE170"/>
      <c r="BF170"/>
      <c r="BG170"/>
      <c r="BH170"/>
      <c r="BI170"/>
      <c r="BJ170"/>
      <c r="BK170"/>
      <c r="BL170"/>
      <c r="BM170"/>
      <c r="BN170"/>
      <c r="BO170"/>
      <c r="BP170"/>
      <c r="BQ170"/>
      <c r="BR170"/>
      <c r="BS170"/>
    </row>
    <row r="171" spans="2:80" ht="14.4">
      <c r="AG171" s="32" t="s">
        <v>265</v>
      </c>
      <c r="AI171" s="63">
        <f t="shared" ref="AI171:AX171" ca="1" si="118">SUM(AI167:AI168)</f>
        <v>0</v>
      </c>
      <c r="AJ171" s="64">
        <f t="shared" ca="1" si="118"/>
        <v>0</v>
      </c>
      <c r="AK171" s="64">
        <f t="shared" ca="1" si="118"/>
        <v>36</v>
      </c>
      <c r="AL171" s="64">
        <f t="shared" ca="1" si="118"/>
        <v>57</v>
      </c>
      <c r="AM171" s="64">
        <f t="shared" ca="1" si="118"/>
        <v>0</v>
      </c>
      <c r="AN171" s="64">
        <f t="shared" ca="1" si="118"/>
        <v>18</v>
      </c>
      <c r="AO171" s="64">
        <f t="shared" ca="1" si="118"/>
        <v>0</v>
      </c>
      <c r="AP171" s="64">
        <f t="shared" ca="1" si="118"/>
        <v>12</v>
      </c>
      <c r="AQ171" s="64">
        <f t="shared" ca="1" si="118"/>
        <v>0</v>
      </c>
      <c r="AR171" s="64">
        <f t="shared" ca="1" si="118"/>
        <v>0</v>
      </c>
      <c r="AS171" s="64">
        <f t="shared" ca="1" si="118"/>
        <v>42</v>
      </c>
      <c r="AT171" s="64">
        <f t="shared" ca="1" si="118"/>
        <v>12</v>
      </c>
      <c r="AU171" s="64">
        <f t="shared" ca="1" si="118"/>
        <v>12</v>
      </c>
      <c r="AV171" s="64">
        <f t="shared" ca="1" si="118"/>
        <v>12</v>
      </c>
      <c r="AW171" s="64">
        <f t="shared" ca="1" si="118"/>
        <v>30</v>
      </c>
      <c r="AX171" s="64">
        <f t="shared" ca="1" si="118"/>
        <v>12</v>
      </c>
      <c r="AY171" s="65"/>
      <c r="AZ171" s="66">
        <f ca="1">SUM(AZ167:AZ168)</f>
        <v>90</v>
      </c>
      <c r="BA171" s="5"/>
      <c r="BC171"/>
      <c r="BD171"/>
      <c r="BE171"/>
      <c r="BF171"/>
      <c r="BG171"/>
      <c r="BH171"/>
      <c r="BI171"/>
      <c r="BJ171"/>
      <c r="BK171"/>
      <c r="BL171"/>
      <c r="BM171"/>
      <c r="BN171"/>
      <c r="BO171"/>
      <c r="BP171"/>
      <c r="BQ171"/>
      <c r="BR171"/>
      <c r="BS171"/>
    </row>
    <row r="172" spans="2:80" ht="15" thickBot="1">
      <c r="AG172" s="32" t="s">
        <v>266</v>
      </c>
      <c r="AI172" s="67">
        <f t="shared" ref="AI172:AX172" ca="1" si="119">AI169</f>
        <v>0</v>
      </c>
      <c r="AJ172" s="68">
        <f t="shared" ca="1" si="119"/>
        <v>0</v>
      </c>
      <c r="AK172" s="68">
        <f t="shared" ca="1" si="119"/>
        <v>49</v>
      </c>
      <c r="AL172" s="68">
        <f t="shared" ca="1" si="119"/>
        <v>35</v>
      </c>
      <c r="AM172" s="68">
        <f t="shared" ca="1" si="119"/>
        <v>0</v>
      </c>
      <c r="AN172" s="68">
        <f t="shared" ca="1" si="119"/>
        <v>0</v>
      </c>
      <c r="AO172" s="68">
        <f t="shared" ca="1" si="119"/>
        <v>0</v>
      </c>
      <c r="AP172" s="68">
        <f t="shared" ca="1" si="119"/>
        <v>0</v>
      </c>
      <c r="AQ172" s="68">
        <f t="shared" ca="1" si="119"/>
        <v>0</v>
      </c>
      <c r="AR172" s="68">
        <f t="shared" ca="1" si="119"/>
        <v>0</v>
      </c>
      <c r="AS172" s="68">
        <f t="shared" ca="1" si="119"/>
        <v>31.5</v>
      </c>
      <c r="AT172" s="68">
        <f t="shared" ca="1" si="119"/>
        <v>31.5</v>
      </c>
      <c r="AU172" s="68">
        <f t="shared" ca="1" si="119"/>
        <v>31.5</v>
      </c>
      <c r="AV172" s="68">
        <f t="shared" ca="1" si="119"/>
        <v>0</v>
      </c>
      <c r="AW172" s="68">
        <f t="shared" ca="1" si="119"/>
        <v>0</v>
      </c>
      <c r="AX172" s="68">
        <f t="shared" ca="1" si="119"/>
        <v>31.5</v>
      </c>
      <c r="AY172" s="69"/>
      <c r="AZ172" s="70">
        <f ca="1">AZ169</f>
        <v>52.5</v>
      </c>
      <c r="BA172" s="5"/>
      <c r="BC172"/>
      <c r="BD172"/>
      <c r="BE172"/>
      <c r="BF172"/>
      <c r="BG172"/>
      <c r="BH172"/>
      <c r="BI172"/>
      <c r="BJ172"/>
      <c r="BK172"/>
      <c r="BL172"/>
      <c r="BM172"/>
      <c r="BN172"/>
      <c r="BO172"/>
      <c r="BP172"/>
      <c r="BQ172"/>
      <c r="BR172"/>
      <c r="BS172"/>
    </row>
    <row r="173" spans="2:80" ht="14.4">
      <c r="BC173"/>
      <c r="BD173"/>
      <c r="BE173"/>
      <c r="BF173"/>
      <c r="BG173"/>
      <c r="BH173"/>
      <c r="BI173"/>
      <c r="BJ173"/>
      <c r="BK173"/>
      <c r="BL173"/>
      <c r="BM173"/>
      <c r="BN173"/>
      <c r="BO173"/>
      <c r="BP173"/>
      <c r="BQ173"/>
      <c r="BR173"/>
      <c r="BS173"/>
    </row>
    <row r="174" spans="2:80" ht="14.4">
      <c r="BC174"/>
      <c r="BD174"/>
      <c r="BE174"/>
      <c r="BF174"/>
      <c r="BG174"/>
      <c r="BH174"/>
      <c r="BI174"/>
      <c r="BJ174"/>
      <c r="BK174"/>
      <c r="BL174"/>
      <c r="BM174"/>
      <c r="BN174"/>
      <c r="BO174"/>
      <c r="BP174"/>
      <c r="BQ174"/>
      <c r="BR174"/>
      <c r="BS174"/>
    </row>
    <row r="175" spans="2:80" ht="15" thickBot="1">
      <c r="BC175"/>
      <c r="BD175"/>
      <c r="BE175"/>
      <c r="BF175"/>
      <c r="BG175"/>
      <c r="BH175"/>
      <c r="BI175"/>
      <c r="BJ175"/>
      <c r="BK175"/>
      <c r="BL175"/>
      <c r="BM175"/>
      <c r="BN175"/>
      <c r="BO175"/>
      <c r="BP175"/>
      <c r="BQ175"/>
      <c r="BR175"/>
      <c r="BS175"/>
    </row>
    <row r="176" spans="2:80" ht="15" thickBot="1">
      <c r="B176" s="1">
        <v>1</v>
      </c>
      <c r="C176" s="1" t="s">
        <v>266</v>
      </c>
      <c r="E176" s="10"/>
      <c r="F176" s="10"/>
      <c r="G176" s="10"/>
      <c r="H176" s="10"/>
      <c r="I176" s="10"/>
      <c r="J176" s="10"/>
      <c r="K176" s="10"/>
      <c r="L176" s="10"/>
      <c r="M176" s="10"/>
      <c r="N176" s="10"/>
      <c r="O176" s="10"/>
      <c r="P176" s="10"/>
      <c r="Q176" s="10"/>
      <c r="R176" s="10"/>
      <c r="S176" s="10"/>
      <c r="T176" s="10"/>
      <c r="U176" s="10"/>
      <c r="V176" s="11"/>
      <c r="X176" s="5"/>
      <c r="AI176" s="12" t="s">
        <v>272</v>
      </c>
      <c r="AJ176" s="71" t="s">
        <v>272</v>
      </c>
      <c r="AK176" s="71" t="s">
        <v>272</v>
      </c>
      <c r="AL176" s="71" t="s">
        <v>272</v>
      </c>
      <c r="AM176" s="71" t="s">
        <v>272</v>
      </c>
      <c r="AN176" s="71" t="s">
        <v>272</v>
      </c>
      <c r="AO176" s="71" t="s">
        <v>272</v>
      </c>
      <c r="AP176" s="71" t="s">
        <v>272</v>
      </c>
      <c r="AQ176" s="71" t="s">
        <v>272</v>
      </c>
      <c r="AR176" s="71" t="s">
        <v>272</v>
      </c>
      <c r="AS176" s="71" t="s">
        <v>272</v>
      </c>
      <c r="AT176" s="71" t="s">
        <v>272</v>
      </c>
      <c r="AU176" s="71" t="s">
        <v>272</v>
      </c>
      <c r="AV176" s="71" t="s">
        <v>272</v>
      </c>
      <c r="AW176" s="71" t="s">
        <v>272</v>
      </c>
      <c r="AX176" s="71" t="s">
        <v>272</v>
      </c>
      <c r="AY176" s="72"/>
      <c r="AZ176" s="11" t="s">
        <v>21</v>
      </c>
      <c r="BA176" s="5"/>
      <c r="BC176"/>
      <c r="BD176"/>
      <c r="BE176"/>
      <c r="BF176"/>
      <c r="BG176"/>
      <c r="BH176"/>
      <c r="BI176"/>
      <c r="BJ176"/>
      <c r="BK176"/>
      <c r="BL176"/>
      <c r="BM176"/>
      <c r="BN176"/>
      <c r="BO176"/>
      <c r="BP176"/>
      <c r="BQ176"/>
      <c r="BR176"/>
      <c r="BS176"/>
    </row>
    <row r="177" spans="1:80" ht="15" thickBot="1">
      <c r="B177" s="1">
        <v>1</v>
      </c>
      <c r="C177" s="15" t="s">
        <v>23</v>
      </c>
      <c r="D177" s="16" t="s">
        <v>24</v>
      </c>
      <c r="E177" s="73">
        <v>0</v>
      </c>
      <c r="F177" s="73">
        <v>1</v>
      </c>
      <c r="G177" s="73">
        <v>2</v>
      </c>
      <c r="H177" s="73">
        <v>3</v>
      </c>
      <c r="I177" s="73">
        <v>4</v>
      </c>
      <c r="J177" s="73">
        <v>5</v>
      </c>
      <c r="K177" s="73">
        <v>6</v>
      </c>
      <c r="L177" s="73">
        <v>7</v>
      </c>
      <c r="M177" s="73">
        <v>8</v>
      </c>
      <c r="N177" s="73">
        <v>9</v>
      </c>
      <c r="O177" s="73">
        <v>10</v>
      </c>
      <c r="P177" s="73">
        <v>11</v>
      </c>
      <c r="Q177" s="73">
        <v>12</v>
      </c>
      <c r="R177" s="73">
        <v>13</v>
      </c>
      <c r="S177" s="73">
        <v>14</v>
      </c>
      <c r="T177" s="73">
        <v>15</v>
      </c>
      <c r="U177" s="73"/>
      <c r="V177" s="18">
        <f ca="1">V166</f>
        <v>15</v>
      </c>
      <c r="X177" s="19" t="s">
        <v>25</v>
      </c>
      <c r="Y177" s="20" t="s">
        <v>26</v>
      </c>
      <c r="Z177" s="21" t="s">
        <v>27</v>
      </c>
      <c r="AA177" s="20" t="s">
        <v>28</v>
      </c>
      <c r="AB177" s="21" t="s">
        <v>29</v>
      </c>
      <c r="AC177" s="22" t="s">
        <v>30</v>
      </c>
      <c r="AD177" s="5" t="s">
        <v>31</v>
      </c>
      <c r="AE177" s="5" t="s">
        <v>32</v>
      </c>
      <c r="AF177" s="11"/>
      <c r="AH177" s="16" t="s">
        <v>35</v>
      </c>
      <c r="AI177" s="16" t="e">
        <f>#REF!+1</f>
        <v>#REF!</v>
      </c>
      <c r="AJ177" s="16" t="e">
        <f>#REF!+1</f>
        <v>#REF!</v>
      </c>
      <c r="AK177" s="16" t="e">
        <f>#REF!+1</f>
        <v>#REF!</v>
      </c>
      <c r="AL177" s="16" t="e">
        <f>#REF!+1</f>
        <v>#REF!</v>
      </c>
      <c r="AM177" s="16" t="e">
        <f>#REF!+1</f>
        <v>#REF!</v>
      </c>
      <c r="AN177" s="16" t="e">
        <f>#REF!+1</f>
        <v>#REF!</v>
      </c>
      <c r="AO177" s="16" t="e">
        <f>#REF!+1</f>
        <v>#REF!</v>
      </c>
      <c r="AP177" s="16" t="e">
        <f>#REF!+1</f>
        <v>#REF!</v>
      </c>
      <c r="AQ177" s="16" t="e">
        <f>#REF!+1</f>
        <v>#REF!</v>
      </c>
      <c r="AR177" s="16" t="e">
        <f>#REF!+1</f>
        <v>#REF!</v>
      </c>
      <c r="AS177" s="16" t="e">
        <f>#REF!+1</f>
        <v>#REF!</v>
      </c>
      <c r="AT177" s="16" t="e">
        <f>#REF!+1</f>
        <v>#REF!</v>
      </c>
      <c r="AU177" s="16" t="e">
        <f>#REF!+1</f>
        <v>#REF!</v>
      </c>
      <c r="AV177" s="16" t="e">
        <f>#REF!+1</f>
        <v>#REF!</v>
      </c>
      <c r="AW177" s="16" t="e">
        <f>#REF!+1</f>
        <v>#REF!</v>
      </c>
      <c r="AX177" s="16" t="e">
        <f>#REF!+1</f>
        <v>#REF!</v>
      </c>
      <c r="AY177" s="16"/>
      <c r="AZ177" s="21">
        <v>0</v>
      </c>
      <c r="BA177" s="5"/>
      <c r="BC177"/>
      <c r="BD177"/>
      <c r="BE177"/>
      <c r="BF177"/>
      <c r="BG177"/>
      <c r="BH177"/>
      <c r="BI177"/>
      <c r="BJ177"/>
      <c r="BK177"/>
      <c r="BL177"/>
      <c r="BM177"/>
      <c r="BN177"/>
      <c r="BO177"/>
      <c r="BP177"/>
      <c r="BQ177"/>
      <c r="BR177"/>
      <c r="BS177"/>
      <c r="BZ177" s="9" t="s">
        <v>36</v>
      </c>
      <c r="CA177" s="9" t="s">
        <v>37</v>
      </c>
    </row>
    <row r="178" spans="1:80" ht="15" thickBot="1">
      <c r="C178" s="44" t="s">
        <v>259</v>
      </c>
      <c r="D178" s="47" t="str">
        <f ca="1">D169</f>
        <v xml:space="preserve"> 1 Louisville </v>
      </c>
      <c r="E178" s="75" t="s">
        <v>19</v>
      </c>
      <c r="F178" s="75" t="s">
        <v>19</v>
      </c>
      <c r="G178" s="75" t="s">
        <v>15</v>
      </c>
      <c r="H178" s="75" t="s">
        <v>22</v>
      </c>
      <c r="I178" s="75" t="s">
        <v>19</v>
      </c>
      <c r="J178" s="75" t="s">
        <v>63</v>
      </c>
      <c r="K178" s="75" t="s">
        <v>123</v>
      </c>
      <c r="L178" s="75" t="s">
        <v>19</v>
      </c>
      <c r="M178" s="75" t="s">
        <v>38</v>
      </c>
      <c r="N178" s="75" t="s">
        <v>19</v>
      </c>
      <c r="O178" s="75" t="s">
        <v>22</v>
      </c>
      <c r="P178" s="75" t="s">
        <v>22</v>
      </c>
      <c r="Q178" s="75" t="s">
        <v>22</v>
      </c>
      <c r="R178" s="75" t="s">
        <v>49</v>
      </c>
      <c r="S178" s="75" t="s">
        <v>44</v>
      </c>
      <c r="T178" s="75" t="s">
        <v>22</v>
      </c>
      <c r="U178" s="75"/>
      <c r="V178" s="49">
        <f ca="1">V169</f>
        <v>0</v>
      </c>
      <c r="X178" s="50">
        <f ca="1">X169</f>
        <v>52.5</v>
      </c>
      <c r="Y178" s="49">
        <f ca="1">Y169</f>
        <v>35</v>
      </c>
      <c r="Z178" s="24" t="str">
        <f ca="1">INDIRECT(BZ178)</f>
        <v xml:space="preserve"> 2 Michigan State </v>
      </c>
      <c r="AA178" s="51" t="str">
        <f ca="1">INDIRECT(CA178)</f>
        <v xml:space="preserve"> 1 North Carolina </v>
      </c>
      <c r="AB178" s="52">
        <f ca="1">INDIRECT(CB178)</f>
        <v>0</v>
      </c>
      <c r="AC178" s="11" t="str">
        <f ca="1">IF(Z178=AB178,AA178,Z178)</f>
        <v xml:space="preserve"> 2 Michigan State </v>
      </c>
      <c r="AD178" s="51">
        <f ca="1">VLOOKUP(Z178,$A$1:$B$64,2)</f>
        <v>10</v>
      </c>
      <c r="AE178" s="49">
        <f ca="1">VLOOKUP(AA178,$A$1:$B$64,2)</f>
        <v>1</v>
      </c>
      <c r="AF178" s="11">
        <v>3.5</v>
      </c>
      <c r="AG178" s="1">
        <v>52.5</v>
      </c>
      <c r="AH178" s="40"/>
      <c r="AI178" s="11">
        <f ca="1">IF($AG$1=1,($AG178-($AG178*COUNTIF($F178:F178,E178)/$X$1))*COUNTIF($AB$112:$AB$113,E178),COUNTIF($AB$112:$AB$113,E178)*$AG178)</f>
        <v>0</v>
      </c>
      <c r="AJ178" s="11">
        <f ca="1">IF($AG$1=1,($AG178-($AG178*COUNTIF($F178:V178,F178)/$X$1))*COUNTIF($AB$112:$AB$113,F178),COUNTIF($AB$112:$AB$113,F178)*$AG178)</f>
        <v>0</v>
      </c>
      <c r="AK178" s="11">
        <f ca="1">IF($AG$1=1,($AG178-($AG178*COUNTIF($F178:W178,G178)/$X$1))*COUNTIF($AB$112:$AB$113,G178),COUNTIF($AB$112:$AB$113,G178)*$AG178)</f>
        <v>0</v>
      </c>
      <c r="AL178" s="11">
        <f ca="1">IF($AG$1=1,($AG178-($AG178*COUNTIF($F178:X178,H178)/$X$1))*COUNTIF($AB$112:$AB$113,H178),COUNTIF($AB$112:$AB$113,H178)*$AG178)</f>
        <v>35</v>
      </c>
      <c r="AM178" s="11">
        <f ca="1">IF($AG$1=1,($AG178-($AG178*COUNTIF($F178:Y178,I178)/$X$1))*COUNTIF($AB$112:$AB$113,I178),COUNTIF($AB$112:$AB$113,I178)*$AG178)</f>
        <v>0</v>
      </c>
      <c r="AN178" s="11">
        <f ca="1">IF($AG$1=1,($AG178-($AG178*COUNTIF($F178:Z178,J178)/$X$1))*COUNTIF($AB$112:$AB$113,J178),COUNTIF($AB$112:$AB$113,J178)*$AG178)</f>
        <v>0</v>
      </c>
      <c r="AO178" s="11">
        <f ca="1">IF($AG$1=1,($AG178-($AG178*COUNTIF($F178:AA178,K178)/$X$1))*COUNTIF($AB$112:$AB$113,K178),COUNTIF($AB$112:$AB$113,K178)*$AG178)</f>
        <v>0</v>
      </c>
      <c r="AP178" s="11">
        <f ca="1">IF($AG$1=1,($AG178-($AG178*COUNTIF($F178:AB178,L178)/$X$1))*COUNTIF($AB$112:$AB$113,L178),COUNTIF($AB$112:$AB$113,L178)*$AG178)</f>
        <v>0</v>
      </c>
      <c r="AQ178" s="11">
        <f ca="1">IF($AG$1=1,($AG178-($AG178*COUNTIF($F178:AC178,M178)/$X$1))*COUNTIF($AB$112:$AB$113,M178),COUNTIF($AB$112:$AB$113,M178)*$AG178)</f>
        <v>0</v>
      </c>
      <c r="AR178" s="11">
        <f ca="1">IF($AG$1=1,($AG178-($AG178*COUNTIF($F178:AD178,N178)/$X$1))*COUNTIF($AB$112:$AB$113,N178),COUNTIF($AB$112:$AB$113,N178)*$AG178)</f>
        <v>0</v>
      </c>
      <c r="AS178" s="11">
        <f ca="1">IF($AG$1=1,($AG178-($AG178*COUNTIF($F178:AE178,O178)/$X$1))*COUNTIF($AB$112:$AB$113,O178),COUNTIF($AB$112:$AB$113,O178)*$AG178)</f>
        <v>31.5</v>
      </c>
      <c r="AT178" s="11">
        <f ca="1">IF($AG$1=1,($AG178-($AG178*COUNTIF($F178:AF178,P178)/$X$1))*COUNTIF($AB$112:$AB$113,P178),COUNTIF($AB$112:$AB$113,P178)*$AG178)</f>
        <v>31.5</v>
      </c>
      <c r="AU178" s="11">
        <f ca="1">IF($AG$1=1,($AG178-($AG178*COUNTIF($F178:AG178,Q178)/$X$1))*COUNTIF($AB$112:$AB$113,Q178),COUNTIF($AB$112:$AB$113,Q178)*$AG178)</f>
        <v>31.5</v>
      </c>
      <c r="AV178" s="11">
        <f ca="1">IF($AG$1=1,($AG178-($AG178*COUNTIF($F178:AH178,R178)/$X$1))*COUNTIF($AB$112:$AB$113,R178),COUNTIF($AB$112:$AB$113,R178)*$AG178)</f>
        <v>0</v>
      </c>
      <c r="AW178" s="11">
        <f ca="1">IF($AG$1=1,($AG178-($AG178*COUNTIF($F178:AI178,S178)/$X$1))*COUNTIF($AB$112:$AB$113,S178),COUNTIF($AB$112:$AB$113,S178)*$AG178)</f>
        <v>0</v>
      </c>
      <c r="AX178" s="11">
        <f ca="1">IF($AG$1=1,($AG178-($AG178*COUNTIF($F178:AJ178,T178)/$X$1))*COUNTIF($AB$112:$AB$113,T178),COUNTIF($AB$112:$AB$113,T178)*$AG178)</f>
        <v>31.5</v>
      </c>
      <c r="AY178" s="11"/>
      <c r="AZ178" s="32">
        <f ca="1">$AG178-($AG178*COUNTIF($E178:$F178,V178)/$X$1)*COUNTIF($AB$64:$AB$65,V178)</f>
        <v>52.5</v>
      </c>
      <c r="BA178" s="5"/>
      <c r="BB178" s="9" t="s">
        <v>260</v>
      </c>
      <c r="BC178"/>
      <c r="BD178"/>
      <c r="BE178"/>
      <c r="BF178"/>
      <c r="BG178"/>
      <c r="BH178"/>
      <c r="BI178"/>
      <c r="BJ178"/>
      <c r="BK178"/>
      <c r="BL178"/>
      <c r="BM178"/>
      <c r="BN178"/>
      <c r="BO178"/>
      <c r="BP178"/>
      <c r="BQ178"/>
      <c r="BR178"/>
      <c r="BS178"/>
      <c r="BU178" s="9" t="str">
        <f>CONCATENATE(AZ$1,"!",$BB178)</f>
        <v>Master!Q64</v>
      </c>
      <c r="BW178" s="9" t="s">
        <v>256</v>
      </c>
      <c r="BX178" s="9" t="s">
        <v>258</v>
      </c>
      <c r="BZ178" s="9" t="str">
        <f>CONCATENATE(Z$1,"!",$BW178)</f>
        <v>Master!Q48</v>
      </c>
      <c r="CA178" s="9" t="str">
        <f>CONCATENATE(AA$1,"!",$BX178)</f>
        <v>Master!Q82</v>
      </c>
      <c r="CB178" s="9" t="str">
        <f>CONCATENATE(AB$1,"!",$BB178)</f>
        <v>Master!Q64</v>
      </c>
    </row>
    <row r="179" spans="1:80" ht="15" thickBot="1">
      <c r="A179" s="21" t="s">
        <v>29</v>
      </c>
      <c r="B179" s="22" t="s">
        <v>30</v>
      </c>
      <c r="AG179" s="53" t="s">
        <v>261</v>
      </c>
      <c r="AH179" s="54"/>
      <c r="AI179" s="55">
        <f t="shared" ref="AI179:AX179" ca="1" si="120">SUM(AI178:AI178)</f>
        <v>0</v>
      </c>
      <c r="AJ179" s="56">
        <f t="shared" ca="1" si="120"/>
        <v>0</v>
      </c>
      <c r="AK179" s="56">
        <f t="shared" ca="1" si="120"/>
        <v>0</v>
      </c>
      <c r="AL179" s="56">
        <f t="shared" ca="1" si="120"/>
        <v>35</v>
      </c>
      <c r="AM179" s="56">
        <f t="shared" ca="1" si="120"/>
        <v>0</v>
      </c>
      <c r="AN179" s="56">
        <f t="shared" ca="1" si="120"/>
        <v>0</v>
      </c>
      <c r="AO179" s="56">
        <f t="shared" ca="1" si="120"/>
        <v>0</v>
      </c>
      <c r="AP179" s="56">
        <f t="shared" ca="1" si="120"/>
        <v>0</v>
      </c>
      <c r="AQ179" s="56">
        <f t="shared" ca="1" si="120"/>
        <v>0</v>
      </c>
      <c r="AR179" s="56">
        <f t="shared" ca="1" si="120"/>
        <v>0</v>
      </c>
      <c r="AS179" s="56">
        <f t="shared" ca="1" si="120"/>
        <v>31.5</v>
      </c>
      <c r="AT179" s="56">
        <f t="shared" ca="1" si="120"/>
        <v>31.5</v>
      </c>
      <c r="AU179" s="56">
        <f t="shared" ca="1" si="120"/>
        <v>31.5</v>
      </c>
      <c r="AV179" s="56">
        <f t="shared" ca="1" si="120"/>
        <v>0</v>
      </c>
      <c r="AW179" s="56">
        <f t="shared" ca="1" si="120"/>
        <v>0</v>
      </c>
      <c r="AX179" s="56">
        <f t="shared" ca="1" si="120"/>
        <v>31.5</v>
      </c>
      <c r="AY179" s="57"/>
      <c r="AZ179" s="58">
        <f ca="1">SUM(AZ178:AZ178)</f>
        <v>52.5</v>
      </c>
      <c r="BA179" s="5"/>
      <c r="BC179"/>
      <c r="BD179"/>
      <c r="BE179"/>
      <c r="BF179"/>
      <c r="BG179"/>
      <c r="BH179"/>
      <c r="BI179"/>
      <c r="BJ179"/>
      <c r="BK179"/>
      <c r="BL179"/>
      <c r="BM179"/>
      <c r="BN179"/>
      <c r="BO179"/>
      <c r="BP179"/>
      <c r="BQ179"/>
      <c r="BR179"/>
      <c r="BS179"/>
    </row>
    <row r="180" spans="1:80" ht="13.8" thickBot="1">
      <c r="A180" s="76" t="str">
        <f t="shared" ref="A180:B242" ca="1" si="121">AB4</f>
        <v xml:space="preserve"> 1 Louisville </v>
      </c>
      <c r="B180" s="20" t="str">
        <f ca="1">AC4</f>
        <v xml:space="preserve"> 16 Alabama State-Morehead State winner</v>
      </c>
      <c r="F180" s="7">
        <f t="shared" ref="F180:T180" ca="1" si="122">IF(F4=$AB4,1,0)</f>
        <v>1</v>
      </c>
      <c r="G180" s="7">
        <f t="shared" ca="1" si="122"/>
        <v>1</v>
      </c>
      <c r="H180" s="7">
        <f t="shared" ca="1" si="122"/>
        <v>1</v>
      </c>
      <c r="I180" s="7">
        <f t="shared" ca="1" si="122"/>
        <v>1</v>
      </c>
      <c r="J180" s="7">
        <f t="shared" ca="1" si="122"/>
        <v>1</v>
      </c>
      <c r="K180" s="7">
        <f t="shared" ca="1" si="122"/>
        <v>1</v>
      </c>
      <c r="L180" s="7">
        <f t="shared" ca="1" si="122"/>
        <v>1</v>
      </c>
      <c r="M180" s="7">
        <f t="shared" ca="1" si="122"/>
        <v>1</v>
      </c>
      <c r="N180" s="7">
        <f t="shared" ca="1" si="122"/>
        <v>1</v>
      </c>
      <c r="O180" s="7">
        <f t="shared" ca="1" si="122"/>
        <v>1</v>
      </c>
      <c r="P180" s="7">
        <f t="shared" ca="1" si="122"/>
        <v>1</v>
      </c>
      <c r="Q180" s="7">
        <f t="shared" ca="1" si="122"/>
        <v>1</v>
      </c>
      <c r="R180" s="7">
        <f t="shared" ca="1" si="122"/>
        <v>1</v>
      </c>
      <c r="S180" s="7">
        <f t="shared" ca="1" si="122"/>
        <v>1</v>
      </c>
      <c r="T180" s="7">
        <f t="shared" ca="1" si="122"/>
        <v>1</v>
      </c>
      <c r="U180" s="7"/>
      <c r="AG180" s="32" t="s">
        <v>266</v>
      </c>
      <c r="AI180" s="67">
        <f t="shared" ref="AI180:AX180" ca="1" si="123">AI178</f>
        <v>0</v>
      </c>
      <c r="AJ180" s="68">
        <f t="shared" ca="1" si="123"/>
        <v>0</v>
      </c>
      <c r="AK180" s="68">
        <f t="shared" ca="1" si="123"/>
        <v>0</v>
      </c>
      <c r="AL180" s="68">
        <f t="shared" ca="1" si="123"/>
        <v>35</v>
      </c>
      <c r="AM180" s="68">
        <f t="shared" ca="1" si="123"/>
        <v>0</v>
      </c>
      <c r="AN180" s="68">
        <f t="shared" ca="1" si="123"/>
        <v>0</v>
      </c>
      <c r="AO180" s="68">
        <f t="shared" ca="1" si="123"/>
        <v>0</v>
      </c>
      <c r="AP180" s="68">
        <f t="shared" ca="1" si="123"/>
        <v>0</v>
      </c>
      <c r="AQ180" s="68">
        <f t="shared" ca="1" si="123"/>
        <v>0</v>
      </c>
      <c r="AR180" s="68">
        <f t="shared" ca="1" si="123"/>
        <v>0</v>
      </c>
      <c r="AS180" s="68">
        <f t="shared" ca="1" si="123"/>
        <v>31.5</v>
      </c>
      <c r="AT180" s="68">
        <f t="shared" ca="1" si="123"/>
        <v>31.5</v>
      </c>
      <c r="AU180" s="68">
        <f t="shared" ca="1" si="123"/>
        <v>31.5</v>
      </c>
      <c r="AV180" s="68">
        <f t="shared" ca="1" si="123"/>
        <v>0</v>
      </c>
      <c r="AW180" s="68">
        <f t="shared" ca="1" si="123"/>
        <v>0</v>
      </c>
      <c r="AX180" s="68">
        <f t="shared" ca="1" si="123"/>
        <v>31.5</v>
      </c>
      <c r="AY180" s="69"/>
      <c r="AZ180" s="70">
        <f ca="1">AZ178</f>
        <v>52.5</v>
      </c>
      <c r="BA180" s="5"/>
    </row>
    <row r="181" spans="1:80">
      <c r="A181" s="77" t="str">
        <f t="shared" ca="1" si="121"/>
        <v xml:space="preserve"> 9 Siena</v>
      </c>
      <c r="B181" s="36" t="str">
        <f t="shared" ca="1" si="121"/>
        <v xml:space="preserve"> 8 Ohio State </v>
      </c>
      <c r="F181" s="32">
        <f t="shared" ref="F181:T196" ca="1" si="124">IF(F5=$AB5,1,0)</f>
        <v>0</v>
      </c>
      <c r="G181" s="32">
        <f t="shared" ca="1" si="124"/>
        <v>1</v>
      </c>
      <c r="H181" s="32">
        <f t="shared" ca="1" si="124"/>
        <v>0</v>
      </c>
      <c r="I181" s="32">
        <f t="shared" ca="1" si="124"/>
        <v>1</v>
      </c>
      <c r="J181" s="32">
        <f t="shared" ca="1" si="124"/>
        <v>0</v>
      </c>
      <c r="K181" s="32">
        <f t="shared" ca="1" si="124"/>
        <v>0</v>
      </c>
      <c r="L181" s="32">
        <f t="shared" ca="1" si="124"/>
        <v>0</v>
      </c>
      <c r="M181" s="32">
        <f t="shared" ca="1" si="124"/>
        <v>1</v>
      </c>
      <c r="N181" s="32">
        <f t="shared" ca="1" si="124"/>
        <v>0</v>
      </c>
      <c r="O181" s="32">
        <f t="shared" ca="1" si="124"/>
        <v>0</v>
      </c>
      <c r="P181" s="32">
        <f t="shared" ca="1" si="124"/>
        <v>0</v>
      </c>
      <c r="Q181" s="32">
        <f t="shared" ca="1" si="124"/>
        <v>0</v>
      </c>
      <c r="R181" s="32">
        <f t="shared" ca="1" si="124"/>
        <v>0</v>
      </c>
      <c r="S181" s="32">
        <f t="shared" ca="1" si="124"/>
        <v>0</v>
      </c>
      <c r="T181" s="32">
        <f t="shared" ca="1" si="124"/>
        <v>0</v>
      </c>
      <c r="U181" s="32"/>
    </row>
    <row r="182" spans="1:80">
      <c r="A182" s="77" t="str">
        <f t="shared" ca="1" si="121"/>
        <v xml:space="preserve"> 13 Cleveland State</v>
      </c>
      <c r="B182" s="36" t="str">
        <f t="shared" ca="1" si="121"/>
        <v xml:space="preserve"> 4 Wake Forest </v>
      </c>
      <c r="F182" s="32">
        <f t="shared" ca="1" si="124"/>
        <v>0</v>
      </c>
      <c r="G182" s="32">
        <f t="shared" ca="1" si="124"/>
        <v>0</v>
      </c>
      <c r="H182" s="32">
        <f t="shared" ca="1" si="124"/>
        <v>0</v>
      </c>
      <c r="I182" s="32">
        <f t="shared" ca="1" si="124"/>
        <v>0</v>
      </c>
      <c r="J182" s="32">
        <f t="shared" ca="1" si="124"/>
        <v>0</v>
      </c>
      <c r="K182" s="32">
        <f t="shared" ca="1" si="124"/>
        <v>1</v>
      </c>
      <c r="L182" s="32">
        <f t="shared" ca="1" si="124"/>
        <v>0</v>
      </c>
      <c r="M182" s="32">
        <f t="shared" ca="1" si="124"/>
        <v>0</v>
      </c>
      <c r="N182" s="32">
        <f t="shared" ca="1" si="124"/>
        <v>0</v>
      </c>
      <c r="O182" s="32">
        <f t="shared" ca="1" si="124"/>
        <v>0</v>
      </c>
      <c r="P182" s="32">
        <f t="shared" ca="1" si="124"/>
        <v>0</v>
      </c>
      <c r="Q182" s="32">
        <f t="shared" ca="1" si="124"/>
        <v>0</v>
      </c>
      <c r="R182" s="32">
        <f t="shared" ca="1" si="124"/>
        <v>0</v>
      </c>
      <c r="S182" s="32">
        <f t="shared" ca="1" si="124"/>
        <v>0</v>
      </c>
      <c r="T182" s="32">
        <f t="shared" ca="1" si="124"/>
        <v>0</v>
      </c>
      <c r="U182" s="32"/>
    </row>
    <row r="183" spans="1:80">
      <c r="A183" s="77" t="str">
        <f t="shared" ca="1" si="121"/>
        <v xml:space="preserve"> 12 Arizona</v>
      </c>
      <c r="B183" s="36" t="str">
        <f t="shared" ca="1" si="121"/>
        <v xml:space="preserve"> 5 Utah </v>
      </c>
      <c r="F183" s="32">
        <f t="shared" ca="1" si="124"/>
        <v>1</v>
      </c>
      <c r="G183" s="32">
        <f t="shared" ca="1" si="124"/>
        <v>0</v>
      </c>
      <c r="H183" s="32">
        <f t="shared" ca="1" si="124"/>
        <v>1</v>
      </c>
      <c r="I183" s="32">
        <f t="shared" ca="1" si="124"/>
        <v>0</v>
      </c>
      <c r="J183" s="32">
        <f t="shared" ca="1" si="124"/>
        <v>0</v>
      </c>
      <c r="K183" s="32">
        <f t="shared" ca="1" si="124"/>
        <v>0</v>
      </c>
      <c r="L183" s="32">
        <f t="shared" ca="1" si="124"/>
        <v>0</v>
      </c>
      <c r="M183" s="32">
        <f t="shared" ca="1" si="124"/>
        <v>1</v>
      </c>
      <c r="N183" s="32">
        <f t="shared" ca="1" si="124"/>
        <v>0</v>
      </c>
      <c r="O183" s="32">
        <f t="shared" ca="1" si="124"/>
        <v>0</v>
      </c>
      <c r="P183" s="32">
        <f t="shared" ca="1" si="124"/>
        <v>1</v>
      </c>
      <c r="Q183" s="32">
        <f t="shared" ca="1" si="124"/>
        <v>1</v>
      </c>
      <c r="R183" s="32">
        <f t="shared" ca="1" si="124"/>
        <v>1</v>
      </c>
      <c r="S183" s="32">
        <f t="shared" ca="1" si="124"/>
        <v>0</v>
      </c>
      <c r="T183" s="32">
        <f t="shared" ca="1" si="124"/>
        <v>1</v>
      </c>
      <c r="U183" s="32"/>
    </row>
    <row r="184" spans="1:80">
      <c r="A184" s="77" t="str">
        <f t="shared" ca="1" si="121"/>
        <v xml:space="preserve"> 2 Michigan State </v>
      </c>
      <c r="B184" s="36" t="str">
        <f t="shared" ca="1" si="121"/>
        <v xml:space="preserve"> 15 Robert Morris</v>
      </c>
      <c r="F184" s="32">
        <f t="shared" ca="1" si="124"/>
        <v>1</v>
      </c>
      <c r="G184" s="32">
        <f t="shared" ca="1" si="124"/>
        <v>1</v>
      </c>
      <c r="H184" s="32">
        <f t="shared" ca="1" si="124"/>
        <v>1</v>
      </c>
      <c r="I184" s="32">
        <f t="shared" ca="1" si="124"/>
        <v>1</v>
      </c>
      <c r="J184" s="32">
        <f t="shared" ca="1" si="124"/>
        <v>1</v>
      </c>
      <c r="K184" s="32">
        <f t="shared" ca="1" si="124"/>
        <v>1</v>
      </c>
      <c r="L184" s="32">
        <f t="shared" ca="1" si="124"/>
        <v>1</v>
      </c>
      <c r="M184" s="32">
        <f t="shared" ca="1" si="124"/>
        <v>1</v>
      </c>
      <c r="N184" s="32">
        <f t="shared" ca="1" si="124"/>
        <v>1</v>
      </c>
      <c r="O184" s="32">
        <f t="shared" ca="1" si="124"/>
        <v>1</v>
      </c>
      <c r="P184" s="32">
        <f t="shared" ca="1" si="124"/>
        <v>1</v>
      </c>
      <c r="Q184" s="32">
        <f t="shared" ca="1" si="124"/>
        <v>1</v>
      </c>
      <c r="R184" s="32">
        <f t="shared" ca="1" si="124"/>
        <v>1</v>
      </c>
      <c r="S184" s="32">
        <f t="shared" ca="1" si="124"/>
        <v>1</v>
      </c>
      <c r="T184" s="32">
        <f t="shared" ca="1" si="124"/>
        <v>1</v>
      </c>
      <c r="U184" s="32"/>
    </row>
    <row r="185" spans="1:80">
      <c r="A185" s="77" t="str">
        <f t="shared" ca="1" si="121"/>
        <v xml:space="preserve"> 10 USC</v>
      </c>
      <c r="B185" s="36" t="str">
        <f t="shared" ca="1" si="121"/>
        <v xml:space="preserve"> 7 Boston College </v>
      </c>
      <c r="F185" s="32">
        <f t="shared" ca="1" si="124"/>
        <v>1</v>
      </c>
      <c r="G185" s="32">
        <f t="shared" ca="1" si="124"/>
        <v>0</v>
      </c>
      <c r="H185" s="32">
        <f t="shared" ca="1" si="124"/>
        <v>1</v>
      </c>
      <c r="I185" s="32">
        <f t="shared" ca="1" si="124"/>
        <v>1</v>
      </c>
      <c r="J185" s="32">
        <f t="shared" ca="1" si="124"/>
        <v>1</v>
      </c>
      <c r="K185" s="32">
        <f t="shared" ca="1" si="124"/>
        <v>1</v>
      </c>
      <c r="L185" s="32">
        <f t="shared" ca="1" si="124"/>
        <v>1</v>
      </c>
      <c r="M185" s="32">
        <f t="shared" ca="1" si="124"/>
        <v>1</v>
      </c>
      <c r="N185" s="32">
        <f t="shared" ca="1" si="124"/>
        <v>0</v>
      </c>
      <c r="O185" s="32">
        <f t="shared" ca="1" si="124"/>
        <v>1</v>
      </c>
      <c r="P185" s="32">
        <f t="shared" ca="1" si="124"/>
        <v>0</v>
      </c>
      <c r="Q185" s="32">
        <f t="shared" ca="1" si="124"/>
        <v>1</v>
      </c>
      <c r="R185" s="32">
        <f t="shared" ca="1" si="124"/>
        <v>1</v>
      </c>
      <c r="S185" s="32">
        <f t="shared" ca="1" si="124"/>
        <v>0</v>
      </c>
      <c r="T185" s="32">
        <f t="shared" ca="1" si="124"/>
        <v>0</v>
      </c>
      <c r="U185" s="32"/>
    </row>
    <row r="186" spans="1:80">
      <c r="A186" s="77" t="str">
        <f t="shared" ca="1" si="121"/>
        <v xml:space="preserve"> 3 Kansas </v>
      </c>
      <c r="B186" s="36" t="str">
        <f t="shared" ca="1" si="121"/>
        <v xml:space="preserve"> 14 North Dakota State</v>
      </c>
      <c r="F186" s="32">
        <f t="shared" ca="1" si="124"/>
        <v>1</v>
      </c>
      <c r="G186" s="32">
        <f t="shared" ca="1" si="124"/>
        <v>1</v>
      </c>
      <c r="H186" s="32">
        <f t="shared" ca="1" si="124"/>
        <v>1</v>
      </c>
      <c r="I186" s="32">
        <f t="shared" ca="1" si="124"/>
        <v>1</v>
      </c>
      <c r="J186" s="32">
        <f t="shared" ca="1" si="124"/>
        <v>1</v>
      </c>
      <c r="K186" s="32">
        <f t="shared" ca="1" si="124"/>
        <v>1</v>
      </c>
      <c r="L186" s="32">
        <f t="shared" ca="1" si="124"/>
        <v>1</v>
      </c>
      <c r="M186" s="32">
        <f t="shared" ca="1" si="124"/>
        <v>1</v>
      </c>
      <c r="N186" s="32">
        <f t="shared" ca="1" si="124"/>
        <v>1</v>
      </c>
      <c r="O186" s="32">
        <f t="shared" ca="1" si="124"/>
        <v>1</v>
      </c>
      <c r="P186" s="32">
        <f t="shared" ca="1" si="124"/>
        <v>1</v>
      </c>
      <c r="Q186" s="32">
        <f t="shared" ca="1" si="124"/>
        <v>1</v>
      </c>
      <c r="R186" s="32">
        <f t="shared" ca="1" si="124"/>
        <v>1</v>
      </c>
      <c r="S186" s="32">
        <f t="shared" ca="1" si="124"/>
        <v>0</v>
      </c>
      <c r="T186" s="32">
        <f t="shared" ca="1" si="124"/>
        <v>1</v>
      </c>
      <c r="U186" s="32"/>
    </row>
    <row r="187" spans="1:80">
      <c r="A187" s="77" t="str">
        <f t="shared" ca="1" si="121"/>
        <v xml:space="preserve"> 11 Dayton</v>
      </c>
      <c r="B187" s="36" t="str">
        <f t="shared" ca="1" si="121"/>
        <v xml:space="preserve"> 6 West Virginia </v>
      </c>
      <c r="F187" s="32">
        <f t="shared" ca="1" si="124"/>
        <v>0</v>
      </c>
      <c r="G187" s="32">
        <f t="shared" ca="1" si="124"/>
        <v>0</v>
      </c>
      <c r="H187" s="32">
        <f t="shared" ca="1" si="124"/>
        <v>0</v>
      </c>
      <c r="I187" s="32">
        <f t="shared" ca="1" si="124"/>
        <v>0</v>
      </c>
      <c r="J187" s="32">
        <f t="shared" ca="1" si="124"/>
        <v>1</v>
      </c>
      <c r="K187" s="32">
        <f t="shared" ca="1" si="124"/>
        <v>1</v>
      </c>
      <c r="L187" s="32">
        <f t="shared" ca="1" si="124"/>
        <v>0</v>
      </c>
      <c r="M187" s="32">
        <f t="shared" ca="1" si="124"/>
        <v>0</v>
      </c>
      <c r="N187" s="32">
        <f t="shared" ca="1" si="124"/>
        <v>0</v>
      </c>
      <c r="O187" s="32">
        <f t="shared" ca="1" si="124"/>
        <v>0</v>
      </c>
      <c r="P187" s="32">
        <f t="shared" ca="1" si="124"/>
        <v>0</v>
      </c>
      <c r="Q187" s="32">
        <f t="shared" ca="1" si="124"/>
        <v>0</v>
      </c>
      <c r="R187" s="32">
        <f t="shared" ca="1" si="124"/>
        <v>1</v>
      </c>
      <c r="S187" s="32">
        <f t="shared" ca="1" si="124"/>
        <v>0</v>
      </c>
      <c r="T187" s="32">
        <f t="shared" ca="1" si="124"/>
        <v>0</v>
      </c>
      <c r="U187" s="32"/>
    </row>
    <row r="188" spans="1:80">
      <c r="A188" s="77" t="str">
        <f t="shared" ca="1" si="121"/>
        <v xml:space="preserve"> 1 Connecticut </v>
      </c>
      <c r="B188" s="36" t="str">
        <f t="shared" ca="1" si="121"/>
        <v xml:space="preserve"> 16 Chattanooga</v>
      </c>
      <c r="F188" s="32">
        <f t="shared" ca="1" si="124"/>
        <v>1</v>
      </c>
      <c r="G188" s="32">
        <f t="shared" ca="1" si="124"/>
        <v>1</v>
      </c>
      <c r="H188" s="32">
        <f t="shared" ca="1" si="124"/>
        <v>1</v>
      </c>
      <c r="I188" s="32">
        <f t="shared" ca="1" si="124"/>
        <v>1</v>
      </c>
      <c r="J188" s="32">
        <f t="shared" ca="1" si="124"/>
        <v>1</v>
      </c>
      <c r="K188" s="32">
        <f t="shared" ca="1" si="124"/>
        <v>1</v>
      </c>
      <c r="L188" s="32">
        <f t="shared" ca="1" si="124"/>
        <v>1</v>
      </c>
      <c r="M188" s="32">
        <f t="shared" ca="1" si="124"/>
        <v>1</v>
      </c>
      <c r="N188" s="32">
        <f t="shared" ca="1" si="124"/>
        <v>1</v>
      </c>
      <c r="O188" s="32">
        <f t="shared" ca="1" si="124"/>
        <v>1</v>
      </c>
      <c r="P188" s="32">
        <f t="shared" ca="1" si="124"/>
        <v>1</v>
      </c>
      <c r="Q188" s="32">
        <f t="shared" ca="1" si="124"/>
        <v>1</v>
      </c>
      <c r="R188" s="32">
        <f t="shared" ca="1" si="124"/>
        <v>1</v>
      </c>
      <c r="S188" s="32">
        <f t="shared" ca="1" si="124"/>
        <v>1</v>
      </c>
      <c r="T188" s="32">
        <f t="shared" ca="1" si="124"/>
        <v>1</v>
      </c>
      <c r="U188" s="32"/>
    </row>
    <row r="189" spans="1:80">
      <c r="A189" s="77" t="str">
        <f t="shared" ca="1" si="121"/>
        <v xml:space="preserve"> 9 Texas A&amp;M</v>
      </c>
      <c r="B189" s="36" t="str">
        <f t="shared" ca="1" si="121"/>
        <v xml:space="preserve"> 8 BYU </v>
      </c>
      <c r="F189" s="32">
        <f t="shared" ca="1" si="124"/>
        <v>1</v>
      </c>
      <c r="G189" s="32">
        <f t="shared" ca="1" si="124"/>
        <v>1</v>
      </c>
      <c r="H189" s="32">
        <f t="shared" ca="1" si="124"/>
        <v>1</v>
      </c>
      <c r="I189" s="32">
        <f t="shared" ca="1" si="124"/>
        <v>1</v>
      </c>
      <c r="J189" s="32">
        <f t="shared" ca="1" si="124"/>
        <v>1</v>
      </c>
      <c r="K189" s="32">
        <f t="shared" ca="1" si="124"/>
        <v>1</v>
      </c>
      <c r="L189" s="32">
        <f t="shared" ca="1" si="124"/>
        <v>1</v>
      </c>
      <c r="M189" s="32">
        <f t="shared" ca="1" si="124"/>
        <v>1</v>
      </c>
      <c r="N189" s="32">
        <f t="shared" ca="1" si="124"/>
        <v>0</v>
      </c>
      <c r="O189" s="32">
        <f t="shared" ca="1" si="124"/>
        <v>1</v>
      </c>
      <c r="P189" s="32">
        <f t="shared" ca="1" si="124"/>
        <v>0</v>
      </c>
      <c r="Q189" s="32">
        <f t="shared" ca="1" si="124"/>
        <v>1</v>
      </c>
      <c r="R189" s="32">
        <f t="shared" ca="1" si="124"/>
        <v>1</v>
      </c>
      <c r="S189" s="32">
        <f t="shared" ca="1" si="124"/>
        <v>0</v>
      </c>
      <c r="T189" s="32">
        <f t="shared" ca="1" si="124"/>
        <v>1</v>
      </c>
      <c r="U189" s="32"/>
    </row>
    <row r="190" spans="1:80">
      <c r="A190" s="77" t="str">
        <f t="shared" ca="1" si="121"/>
        <v xml:space="preserve"> 5 Purdue </v>
      </c>
      <c r="B190" s="36" t="str">
        <f t="shared" ca="1" si="121"/>
        <v xml:space="preserve"> 12 Northern Iowa</v>
      </c>
      <c r="F190" s="32">
        <f t="shared" ca="1" si="124"/>
        <v>1</v>
      </c>
      <c r="G190" s="32">
        <f t="shared" ca="1" si="124"/>
        <v>1</v>
      </c>
      <c r="H190" s="32">
        <f t="shared" ca="1" si="124"/>
        <v>1</v>
      </c>
      <c r="I190" s="32">
        <f t="shared" ca="1" si="124"/>
        <v>1</v>
      </c>
      <c r="J190" s="32">
        <f t="shared" ca="1" si="124"/>
        <v>1</v>
      </c>
      <c r="K190" s="32">
        <f t="shared" ca="1" si="124"/>
        <v>1</v>
      </c>
      <c r="L190" s="32">
        <f t="shared" ca="1" si="124"/>
        <v>1</v>
      </c>
      <c r="M190" s="32">
        <f t="shared" ca="1" si="124"/>
        <v>1</v>
      </c>
      <c r="N190" s="32">
        <f t="shared" ca="1" si="124"/>
        <v>1</v>
      </c>
      <c r="O190" s="32">
        <f t="shared" ca="1" si="124"/>
        <v>1</v>
      </c>
      <c r="P190" s="32">
        <f t="shared" ca="1" si="124"/>
        <v>1</v>
      </c>
      <c r="Q190" s="32">
        <f t="shared" ca="1" si="124"/>
        <v>1</v>
      </c>
      <c r="R190" s="32">
        <f t="shared" ca="1" si="124"/>
        <v>1</v>
      </c>
      <c r="S190" s="32">
        <f t="shared" ca="1" si="124"/>
        <v>1</v>
      </c>
      <c r="T190" s="32">
        <f t="shared" ca="1" si="124"/>
        <v>1</v>
      </c>
      <c r="U190" s="32"/>
    </row>
    <row r="191" spans="1:80">
      <c r="A191" s="77" t="str">
        <f t="shared" ca="1" si="121"/>
        <v xml:space="preserve"> 4 Washington </v>
      </c>
      <c r="B191" s="36" t="str">
        <f t="shared" ca="1" si="121"/>
        <v xml:space="preserve"> 13 Mississippi State</v>
      </c>
      <c r="F191" s="32">
        <f t="shared" ca="1" si="124"/>
        <v>1</v>
      </c>
      <c r="G191" s="32">
        <f t="shared" ca="1" si="124"/>
        <v>1</v>
      </c>
      <c r="H191" s="32">
        <f t="shared" ca="1" si="124"/>
        <v>1</v>
      </c>
      <c r="I191" s="32">
        <f t="shared" ca="1" si="124"/>
        <v>1</v>
      </c>
      <c r="J191" s="32">
        <f t="shared" ca="1" si="124"/>
        <v>1</v>
      </c>
      <c r="K191" s="32">
        <f t="shared" ca="1" si="124"/>
        <v>1</v>
      </c>
      <c r="L191" s="32">
        <f t="shared" ca="1" si="124"/>
        <v>1</v>
      </c>
      <c r="M191" s="32">
        <f t="shared" ca="1" si="124"/>
        <v>1</v>
      </c>
      <c r="N191" s="32">
        <f t="shared" ca="1" si="124"/>
        <v>1</v>
      </c>
      <c r="O191" s="32">
        <f t="shared" ca="1" si="124"/>
        <v>1</v>
      </c>
      <c r="P191" s="32">
        <f t="shared" ca="1" si="124"/>
        <v>0</v>
      </c>
      <c r="Q191" s="32">
        <f t="shared" ca="1" si="124"/>
        <v>1</v>
      </c>
      <c r="R191" s="32">
        <f t="shared" ca="1" si="124"/>
        <v>1</v>
      </c>
      <c r="S191" s="32">
        <f t="shared" ca="1" si="124"/>
        <v>1</v>
      </c>
      <c r="T191" s="32">
        <f t="shared" ca="1" si="124"/>
        <v>1</v>
      </c>
      <c r="U191" s="32"/>
    </row>
    <row r="192" spans="1:80">
      <c r="A192" s="77" t="str">
        <f t="shared" ca="1" si="121"/>
        <v xml:space="preserve"> 2 Memphis </v>
      </c>
      <c r="B192" s="36" t="str">
        <f t="shared" ca="1" si="121"/>
        <v xml:space="preserve"> 15 Cal State-Northridge</v>
      </c>
      <c r="F192" s="32">
        <f t="shared" ca="1" si="124"/>
        <v>1</v>
      </c>
      <c r="G192" s="32">
        <f t="shared" ca="1" si="124"/>
        <v>1</v>
      </c>
      <c r="H192" s="32">
        <f t="shared" ca="1" si="124"/>
        <v>1</v>
      </c>
      <c r="I192" s="32">
        <f t="shared" ca="1" si="124"/>
        <v>1</v>
      </c>
      <c r="J192" s="32">
        <f t="shared" ca="1" si="124"/>
        <v>1</v>
      </c>
      <c r="K192" s="32">
        <f t="shared" ca="1" si="124"/>
        <v>1</v>
      </c>
      <c r="L192" s="32">
        <f t="shared" ca="1" si="124"/>
        <v>1</v>
      </c>
      <c r="M192" s="32">
        <f t="shared" ca="1" si="124"/>
        <v>1</v>
      </c>
      <c r="N192" s="32">
        <f t="shared" ca="1" si="124"/>
        <v>1</v>
      </c>
      <c r="O192" s="32">
        <f t="shared" ca="1" si="124"/>
        <v>1</v>
      </c>
      <c r="P192" s="32">
        <f t="shared" ca="1" si="124"/>
        <v>1</v>
      </c>
      <c r="Q192" s="32">
        <f t="shared" ca="1" si="124"/>
        <v>1</v>
      </c>
      <c r="R192" s="32">
        <f t="shared" ca="1" si="124"/>
        <v>1</v>
      </c>
      <c r="S192" s="32">
        <f t="shared" ca="1" si="124"/>
        <v>1</v>
      </c>
      <c r="T192" s="32">
        <f t="shared" ca="1" si="124"/>
        <v>1</v>
      </c>
      <c r="U192" s="32"/>
    </row>
    <row r="193" spans="1:21">
      <c r="A193" s="77" t="str">
        <f t="shared" ca="1" si="121"/>
        <v xml:space="preserve"> 10 Maryland</v>
      </c>
      <c r="B193" s="36" t="str">
        <f t="shared" ca="1" si="121"/>
        <v xml:space="preserve"> 7 California </v>
      </c>
      <c r="F193" s="32">
        <f t="shared" ca="1" si="124"/>
        <v>1</v>
      </c>
      <c r="G193" s="32">
        <f t="shared" ca="1" si="124"/>
        <v>0</v>
      </c>
      <c r="H193" s="32">
        <f t="shared" ca="1" si="124"/>
        <v>0</v>
      </c>
      <c r="I193" s="32">
        <f t="shared" ca="1" si="124"/>
        <v>1</v>
      </c>
      <c r="J193" s="32">
        <f t="shared" ca="1" si="124"/>
        <v>0</v>
      </c>
      <c r="K193" s="32">
        <f t="shared" ca="1" si="124"/>
        <v>0</v>
      </c>
      <c r="L193" s="32">
        <f t="shared" ca="1" si="124"/>
        <v>1</v>
      </c>
      <c r="M193" s="32">
        <f t="shared" ca="1" si="124"/>
        <v>0</v>
      </c>
      <c r="N193" s="32">
        <f t="shared" ca="1" si="124"/>
        <v>0</v>
      </c>
      <c r="O193" s="32">
        <f t="shared" ca="1" si="124"/>
        <v>1</v>
      </c>
      <c r="P193" s="32">
        <f t="shared" ca="1" si="124"/>
        <v>1</v>
      </c>
      <c r="Q193" s="32">
        <f t="shared" ca="1" si="124"/>
        <v>1</v>
      </c>
      <c r="R193" s="32">
        <f t="shared" ca="1" si="124"/>
        <v>0</v>
      </c>
      <c r="S193" s="32">
        <f t="shared" ca="1" si="124"/>
        <v>1</v>
      </c>
      <c r="T193" s="32">
        <f t="shared" ca="1" si="124"/>
        <v>1</v>
      </c>
      <c r="U193" s="32"/>
    </row>
    <row r="194" spans="1:21">
      <c r="A194" s="77" t="str">
        <f t="shared" ca="1" si="121"/>
        <v xml:space="preserve"> 3 Missouri </v>
      </c>
      <c r="B194" s="36" t="str">
        <f t="shared" ca="1" si="121"/>
        <v xml:space="preserve"> 14 Cornell</v>
      </c>
      <c r="F194" s="32">
        <f t="shared" ca="1" si="124"/>
        <v>1</v>
      </c>
      <c r="G194" s="32">
        <f t="shared" ca="1" si="124"/>
        <v>1</v>
      </c>
      <c r="H194" s="32">
        <f t="shared" ca="1" si="124"/>
        <v>1</v>
      </c>
      <c r="I194" s="32">
        <f t="shared" ca="1" si="124"/>
        <v>1</v>
      </c>
      <c r="J194" s="32">
        <f t="shared" ca="1" si="124"/>
        <v>1</v>
      </c>
      <c r="K194" s="32">
        <f t="shared" ca="1" si="124"/>
        <v>1</v>
      </c>
      <c r="L194" s="32">
        <f t="shared" ca="1" si="124"/>
        <v>1</v>
      </c>
      <c r="M194" s="32">
        <f t="shared" ca="1" si="124"/>
        <v>1</v>
      </c>
      <c r="N194" s="32">
        <f t="shared" ca="1" si="124"/>
        <v>1</v>
      </c>
      <c r="O194" s="32">
        <f t="shared" ca="1" si="124"/>
        <v>1</v>
      </c>
      <c r="P194" s="32">
        <f t="shared" ca="1" si="124"/>
        <v>0</v>
      </c>
      <c r="Q194" s="32">
        <f t="shared" ca="1" si="124"/>
        <v>1</v>
      </c>
      <c r="R194" s="32">
        <f t="shared" ca="1" si="124"/>
        <v>1</v>
      </c>
      <c r="S194" s="32">
        <f t="shared" ca="1" si="124"/>
        <v>1</v>
      </c>
      <c r="T194" s="32">
        <f t="shared" ca="1" si="124"/>
        <v>1</v>
      </c>
      <c r="U194" s="32"/>
    </row>
    <row r="195" spans="1:21">
      <c r="A195" s="77" t="str">
        <f t="shared" ca="1" si="121"/>
        <v xml:space="preserve"> 6 Marquette </v>
      </c>
      <c r="B195" s="36" t="str">
        <f t="shared" ca="1" si="121"/>
        <v xml:space="preserve"> 11 Utah State</v>
      </c>
      <c r="F195" s="32">
        <f t="shared" ca="1" si="124"/>
        <v>1</v>
      </c>
      <c r="G195" s="32">
        <f t="shared" ca="1" si="124"/>
        <v>0</v>
      </c>
      <c r="H195" s="32">
        <f t="shared" ca="1" si="124"/>
        <v>1</v>
      </c>
      <c r="I195" s="32">
        <f t="shared" ca="1" si="124"/>
        <v>0</v>
      </c>
      <c r="J195" s="32">
        <f t="shared" ca="1" si="124"/>
        <v>0</v>
      </c>
      <c r="K195" s="32">
        <f t="shared" ca="1" si="124"/>
        <v>1</v>
      </c>
      <c r="L195" s="32">
        <f t="shared" ca="1" si="124"/>
        <v>1</v>
      </c>
      <c r="M195" s="32">
        <f t="shared" ca="1" si="124"/>
        <v>1</v>
      </c>
      <c r="N195" s="32">
        <f t="shared" ca="1" si="124"/>
        <v>1</v>
      </c>
      <c r="O195" s="32">
        <f t="shared" ca="1" si="124"/>
        <v>1</v>
      </c>
      <c r="P195" s="32">
        <f t="shared" ca="1" si="124"/>
        <v>0</v>
      </c>
      <c r="Q195" s="32">
        <f t="shared" ca="1" si="124"/>
        <v>1</v>
      </c>
      <c r="R195" s="32">
        <f t="shared" ca="1" si="124"/>
        <v>1</v>
      </c>
      <c r="S195" s="32">
        <f t="shared" ca="1" si="124"/>
        <v>0</v>
      </c>
      <c r="T195" s="32">
        <f t="shared" ca="1" si="124"/>
        <v>1</v>
      </c>
      <c r="U195" s="32"/>
    </row>
    <row r="196" spans="1:21">
      <c r="A196" s="77" t="str">
        <f t="shared" ca="1" si="121"/>
        <v xml:space="preserve"> 1 Pittsburgh </v>
      </c>
      <c r="B196" s="36" t="str">
        <f t="shared" ca="1" si="121"/>
        <v xml:space="preserve"> 16 East Tennessee State</v>
      </c>
      <c r="F196" s="32">
        <f t="shared" ca="1" si="124"/>
        <v>1</v>
      </c>
      <c r="G196" s="32">
        <f t="shared" ca="1" si="124"/>
        <v>1</v>
      </c>
      <c r="H196" s="32">
        <f t="shared" ca="1" si="124"/>
        <v>1</v>
      </c>
      <c r="I196" s="32">
        <f t="shared" ca="1" si="124"/>
        <v>1</v>
      </c>
      <c r="J196" s="32">
        <f t="shared" ca="1" si="124"/>
        <v>1</v>
      </c>
      <c r="K196" s="32">
        <f t="shared" ca="1" si="124"/>
        <v>1</v>
      </c>
      <c r="L196" s="32">
        <f t="shared" ca="1" si="124"/>
        <v>1</v>
      </c>
      <c r="M196" s="32">
        <f t="shared" ca="1" si="124"/>
        <v>1</v>
      </c>
      <c r="N196" s="32">
        <f t="shared" ca="1" si="124"/>
        <v>1</v>
      </c>
      <c r="O196" s="32">
        <f t="shared" ca="1" si="124"/>
        <v>1</v>
      </c>
      <c r="P196" s="32">
        <f t="shared" ca="1" si="124"/>
        <v>1</v>
      </c>
      <c r="Q196" s="32">
        <f t="shared" ca="1" si="124"/>
        <v>1</v>
      </c>
      <c r="R196" s="32">
        <f t="shared" ca="1" si="124"/>
        <v>1</v>
      </c>
      <c r="S196" s="32">
        <f t="shared" ca="1" si="124"/>
        <v>1</v>
      </c>
      <c r="T196" s="32">
        <f t="shared" ca="1" si="124"/>
        <v>1</v>
      </c>
      <c r="U196" s="32"/>
    </row>
    <row r="197" spans="1:21">
      <c r="A197" s="77" t="str">
        <f t="shared" ca="1" si="121"/>
        <v xml:space="preserve"> 8 Oklahoma State </v>
      </c>
      <c r="B197" s="36" t="str">
        <f t="shared" ca="1" si="121"/>
        <v xml:space="preserve"> 9 Tennessee</v>
      </c>
      <c r="F197" s="32">
        <f t="shared" ref="F197:T212" ca="1" si="125">IF(F21=$AB21,1,0)</f>
        <v>0</v>
      </c>
      <c r="G197" s="32">
        <f t="shared" ca="1" si="125"/>
        <v>1</v>
      </c>
      <c r="H197" s="32">
        <f t="shared" ca="1" si="125"/>
        <v>1</v>
      </c>
      <c r="I197" s="32">
        <f t="shared" ca="1" si="125"/>
        <v>1</v>
      </c>
      <c r="J197" s="32">
        <f t="shared" ca="1" si="125"/>
        <v>0</v>
      </c>
      <c r="K197" s="32">
        <f t="shared" ca="1" si="125"/>
        <v>1</v>
      </c>
      <c r="L197" s="32">
        <f t="shared" ca="1" si="125"/>
        <v>1</v>
      </c>
      <c r="M197" s="32">
        <f t="shared" ca="1" si="125"/>
        <v>1</v>
      </c>
      <c r="N197" s="32">
        <f t="shared" ca="1" si="125"/>
        <v>1</v>
      </c>
      <c r="O197" s="32">
        <f t="shared" ca="1" si="125"/>
        <v>1</v>
      </c>
      <c r="P197" s="32">
        <f t="shared" ca="1" si="125"/>
        <v>1</v>
      </c>
      <c r="Q197" s="32">
        <f t="shared" ca="1" si="125"/>
        <v>0</v>
      </c>
      <c r="R197" s="32">
        <f t="shared" ca="1" si="125"/>
        <v>0</v>
      </c>
      <c r="S197" s="32">
        <f t="shared" ca="1" si="125"/>
        <v>1</v>
      </c>
      <c r="T197" s="32">
        <f t="shared" ca="1" si="125"/>
        <v>1</v>
      </c>
      <c r="U197" s="32"/>
    </row>
    <row r="198" spans="1:21">
      <c r="A198" s="77" t="str">
        <f t="shared" ca="1" si="121"/>
        <v xml:space="preserve"> 4 Xavier </v>
      </c>
      <c r="B198" s="36" t="str">
        <f t="shared" ca="1" si="121"/>
        <v xml:space="preserve"> 13 Portland State</v>
      </c>
      <c r="F198" s="32">
        <f t="shared" ca="1" si="125"/>
        <v>1</v>
      </c>
      <c r="G198" s="32">
        <f t="shared" ca="1" si="125"/>
        <v>1</v>
      </c>
      <c r="H198" s="32">
        <f t="shared" ca="1" si="125"/>
        <v>1</v>
      </c>
      <c r="I198" s="32">
        <f t="shared" ca="1" si="125"/>
        <v>1</v>
      </c>
      <c r="J198" s="32">
        <f t="shared" ca="1" si="125"/>
        <v>1</v>
      </c>
      <c r="K198" s="32">
        <f t="shared" ca="1" si="125"/>
        <v>0</v>
      </c>
      <c r="L198" s="32">
        <f t="shared" ca="1" si="125"/>
        <v>0</v>
      </c>
      <c r="M198" s="32">
        <f t="shared" ca="1" si="125"/>
        <v>1</v>
      </c>
      <c r="N198" s="32">
        <f t="shared" ca="1" si="125"/>
        <v>1</v>
      </c>
      <c r="O198" s="32">
        <f t="shared" ca="1" si="125"/>
        <v>0</v>
      </c>
      <c r="P198" s="32">
        <f t="shared" ca="1" si="125"/>
        <v>1</v>
      </c>
      <c r="Q198" s="32">
        <f t="shared" ca="1" si="125"/>
        <v>1</v>
      </c>
      <c r="R198" s="32">
        <f t="shared" ca="1" si="125"/>
        <v>1</v>
      </c>
      <c r="S198" s="32">
        <f t="shared" ca="1" si="125"/>
        <v>1</v>
      </c>
      <c r="T198" s="32">
        <f t="shared" ca="1" si="125"/>
        <v>1</v>
      </c>
      <c r="U198" s="32"/>
    </row>
    <row r="199" spans="1:21">
      <c r="A199" s="77" t="str">
        <f t="shared" ca="1" si="121"/>
        <v xml:space="preserve"> 12 Wisconsin</v>
      </c>
      <c r="B199" s="36" t="str">
        <f t="shared" ca="1" si="121"/>
        <v xml:space="preserve"> 5 Florida State </v>
      </c>
      <c r="F199" s="32">
        <f t="shared" ca="1" si="125"/>
        <v>0</v>
      </c>
      <c r="G199" s="32">
        <f t="shared" ca="1" si="125"/>
        <v>0</v>
      </c>
      <c r="H199" s="32">
        <f t="shared" ca="1" si="125"/>
        <v>0</v>
      </c>
      <c r="I199" s="32">
        <f t="shared" ca="1" si="125"/>
        <v>0</v>
      </c>
      <c r="J199" s="32">
        <f t="shared" ca="1" si="125"/>
        <v>0</v>
      </c>
      <c r="K199" s="32">
        <f t="shared" ca="1" si="125"/>
        <v>0</v>
      </c>
      <c r="L199" s="32">
        <f t="shared" ca="1" si="125"/>
        <v>0</v>
      </c>
      <c r="M199" s="32">
        <f t="shared" ca="1" si="125"/>
        <v>0</v>
      </c>
      <c r="N199" s="32">
        <f t="shared" ca="1" si="125"/>
        <v>0</v>
      </c>
      <c r="O199" s="32">
        <f t="shared" ca="1" si="125"/>
        <v>0</v>
      </c>
      <c r="P199" s="32">
        <f t="shared" ca="1" si="125"/>
        <v>0</v>
      </c>
      <c r="Q199" s="32">
        <f t="shared" ca="1" si="125"/>
        <v>0</v>
      </c>
      <c r="R199" s="32">
        <f t="shared" ca="1" si="125"/>
        <v>0</v>
      </c>
      <c r="S199" s="32">
        <f t="shared" ca="1" si="125"/>
        <v>0</v>
      </c>
      <c r="T199" s="32">
        <f t="shared" ca="1" si="125"/>
        <v>1</v>
      </c>
      <c r="U199" s="32"/>
    </row>
    <row r="200" spans="1:21">
      <c r="A200" s="77" t="str">
        <f t="shared" ca="1" si="121"/>
        <v xml:space="preserve"> 2 Duke </v>
      </c>
      <c r="B200" s="36" t="str">
        <f t="shared" ca="1" si="121"/>
        <v xml:space="preserve"> 15 Binghamton</v>
      </c>
      <c r="F200" s="32">
        <f t="shared" ca="1" si="125"/>
        <v>1</v>
      </c>
      <c r="G200" s="32">
        <f t="shared" ca="1" si="125"/>
        <v>1</v>
      </c>
      <c r="H200" s="32">
        <f t="shared" ca="1" si="125"/>
        <v>1</v>
      </c>
      <c r="I200" s="32">
        <f t="shared" ca="1" si="125"/>
        <v>1</v>
      </c>
      <c r="J200" s="32">
        <f t="shared" ca="1" si="125"/>
        <v>1</v>
      </c>
      <c r="K200" s="32">
        <f t="shared" ca="1" si="125"/>
        <v>1</v>
      </c>
      <c r="L200" s="32">
        <f t="shared" ca="1" si="125"/>
        <v>1</v>
      </c>
      <c r="M200" s="32">
        <f t="shared" ca="1" si="125"/>
        <v>1</v>
      </c>
      <c r="N200" s="32">
        <f t="shared" ca="1" si="125"/>
        <v>1</v>
      </c>
      <c r="O200" s="32">
        <f t="shared" ca="1" si="125"/>
        <v>1</v>
      </c>
      <c r="P200" s="32">
        <f t="shared" ca="1" si="125"/>
        <v>1</v>
      </c>
      <c r="Q200" s="32">
        <f t="shared" ca="1" si="125"/>
        <v>1</v>
      </c>
      <c r="R200" s="32">
        <f t="shared" ca="1" si="125"/>
        <v>1</v>
      </c>
      <c r="S200" s="32">
        <f t="shared" ca="1" si="125"/>
        <v>1</v>
      </c>
      <c r="T200" s="32">
        <f t="shared" ca="1" si="125"/>
        <v>1</v>
      </c>
      <c r="U200" s="32"/>
    </row>
    <row r="201" spans="1:21">
      <c r="A201" s="77" t="str">
        <f t="shared" ca="1" si="121"/>
        <v xml:space="preserve"> 7 Texas </v>
      </c>
      <c r="B201" s="36" t="str">
        <f t="shared" ca="1" si="121"/>
        <v xml:space="preserve"> 10 Minnesota</v>
      </c>
      <c r="F201" s="32">
        <f t="shared" ca="1" si="125"/>
        <v>1</v>
      </c>
      <c r="G201" s="32">
        <f t="shared" ca="1" si="125"/>
        <v>1</v>
      </c>
      <c r="H201" s="32">
        <f t="shared" ca="1" si="125"/>
        <v>1</v>
      </c>
      <c r="I201" s="32">
        <f t="shared" ca="1" si="125"/>
        <v>1</v>
      </c>
      <c r="J201" s="32">
        <f t="shared" ca="1" si="125"/>
        <v>1</v>
      </c>
      <c r="K201" s="32">
        <f t="shared" ca="1" si="125"/>
        <v>1</v>
      </c>
      <c r="L201" s="32">
        <f t="shared" ca="1" si="125"/>
        <v>1</v>
      </c>
      <c r="M201" s="32">
        <f t="shared" ca="1" si="125"/>
        <v>0</v>
      </c>
      <c r="N201" s="32">
        <f t="shared" ca="1" si="125"/>
        <v>1</v>
      </c>
      <c r="O201" s="32">
        <f t="shared" ca="1" si="125"/>
        <v>1</v>
      </c>
      <c r="P201" s="32">
        <f t="shared" ca="1" si="125"/>
        <v>0</v>
      </c>
      <c r="Q201" s="32">
        <f t="shared" ca="1" si="125"/>
        <v>0</v>
      </c>
      <c r="R201" s="32">
        <f t="shared" ca="1" si="125"/>
        <v>1</v>
      </c>
      <c r="S201" s="32">
        <f t="shared" ca="1" si="125"/>
        <v>1</v>
      </c>
      <c r="T201" s="32">
        <f t="shared" ca="1" si="125"/>
        <v>1</v>
      </c>
      <c r="U201" s="32"/>
    </row>
    <row r="202" spans="1:21">
      <c r="A202" s="77" t="str">
        <f t="shared" ca="1" si="121"/>
        <v xml:space="preserve"> 3 Villanova </v>
      </c>
      <c r="B202" s="36" t="str">
        <f t="shared" ca="1" si="121"/>
        <v xml:space="preserve"> 14 American</v>
      </c>
      <c r="F202" s="32">
        <f t="shared" ca="1" si="125"/>
        <v>1</v>
      </c>
      <c r="G202" s="32">
        <f t="shared" ca="1" si="125"/>
        <v>1</v>
      </c>
      <c r="H202" s="32">
        <f t="shared" ca="1" si="125"/>
        <v>1</v>
      </c>
      <c r="I202" s="32">
        <f t="shared" ca="1" si="125"/>
        <v>1</v>
      </c>
      <c r="J202" s="32">
        <f t="shared" ca="1" si="125"/>
        <v>1</v>
      </c>
      <c r="K202" s="32">
        <f t="shared" ca="1" si="125"/>
        <v>0</v>
      </c>
      <c r="L202" s="32">
        <f t="shared" ca="1" si="125"/>
        <v>1</v>
      </c>
      <c r="M202" s="32">
        <f t="shared" ca="1" si="125"/>
        <v>1</v>
      </c>
      <c r="N202" s="32">
        <f t="shared" ca="1" si="125"/>
        <v>1</v>
      </c>
      <c r="O202" s="32">
        <f t="shared" ca="1" si="125"/>
        <v>1</v>
      </c>
      <c r="P202" s="32">
        <f t="shared" ca="1" si="125"/>
        <v>1</v>
      </c>
      <c r="Q202" s="32">
        <f t="shared" ca="1" si="125"/>
        <v>1</v>
      </c>
      <c r="R202" s="32">
        <f t="shared" ca="1" si="125"/>
        <v>1</v>
      </c>
      <c r="S202" s="32">
        <f t="shared" ca="1" si="125"/>
        <v>1</v>
      </c>
      <c r="T202" s="32">
        <f t="shared" ca="1" si="125"/>
        <v>1</v>
      </c>
      <c r="U202" s="32"/>
    </row>
    <row r="203" spans="1:21">
      <c r="A203" s="77" t="str">
        <f t="shared" ca="1" si="121"/>
        <v xml:space="preserve"> 6 UCLA </v>
      </c>
      <c r="B203" s="36" t="str">
        <f t="shared" ca="1" si="121"/>
        <v xml:space="preserve"> 11 VCU</v>
      </c>
      <c r="F203" s="32">
        <f t="shared" ca="1" si="125"/>
        <v>1</v>
      </c>
      <c r="G203" s="32">
        <f t="shared" ca="1" si="125"/>
        <v>1</v>
      </c>
      <c r="H203" s="32">
        <f t="shared" ca="1" si="125"/>
        <v>1</v>
      </c>
      <c r="I203" s="32">
        <f t="shared" ca="1" si="125"/>
        <v>1</v>
      </c>
      <c r="J203" s="32">
        <f t="shared" ca="1" si="125"/>
        <v>1</v>
      </c>
      <c r="K203" s="32">
        <f t="shared" ca="1" si="125"/>
        <v>1</v>
      </c>
      <c r="L203" s="32">
        <f t="shared" ca="1" si="125"/>
        <v>1</v>
      </c>
      <c r="M203" s="32">
        <f t="shared" ca="1" si="125"/>
        <v>1</v>
      </c>
      <c r="N203" s="32">
        <f t="shared" ca="1" si="125"/>
        <v>1</v>
      </c>
      <c r="O203" s="32">
        <f t="shared" ca="1" si="125"/>
        <v>1</v>
      </c>
      <c r="P203" s="32">
        <f t="shared" ca="1" si="125"/>
        <v>1</v>
      </c>
      <c r="Q203" s="32">
        <f t="shared" ca="1" si="125"/>
        <v>0</v>
      </c>
      <c r="R203" s="32">
        <f t="shared" ca="1" si="125"/>
        <v>1</v>
      </c>
      <c r="S203" s="32">
        <f t="shared" ca="1" si="125"/>
        <v>0</v>
      </c>
      <c r="T203" s="32">
        <f t="shared" ca="1" si="125"/>
        <v>1</v>
      </c>
      <c r="U203" s="32"/>
    </row>
    <row r="204" spans="1:21">
      <c r="A204" s="77" t="str">
        <f t="shared" ca="1" si="121"/>
        <v xml:space="preserve"> 1 North Carolina </v>
      </c>
      <c r="B204" s="36" t="str">
        <f t="shared" ca="1" si="121"/>
        <v xml:space="preserve"> 16 Radford</v>
      </c>
      <c r="F204" s="32">
        <f t="shared" ca="1" si="125"/>
        <v>1</v>
      </c>
      <c r="G204" s="32">
        <f t="shared" ca="1" si="125"/>
        <v>1</v>
      </c>
      <c r="H204" s="32">
        <f t="shared" ca="1" si="125"/>
        <v>1</v>
      </c>
      <c r="I204" s="32">
        <f t="shared" ca="1" si="125"/>
        <v>1</v>
      </c>
      <c r="J204" s="32">
        <f t="shared" ca="1" si="125"/>
        <v>1</v>
      </c>
      <c r="K204" s="32">
        <f t="shared" ca="1" si="125"/>
        <v>1</v>
      </c>
      <c r="L204" s="32">
        <f t="shared" ca="1" si="125"/>
        <v>1</v>
      </c>
      <c r="M204" s="32">
        <f t="shared" ca="1" si="125"/>
        <v>1</v>
      </c>
      <c r="N204" s="32">
        <f t="shared" ca="1" si="125"/>
        <v>1</v>
      </c>
      <c r="O204" s="32">
        <f t="shared" ca="1" si="125"/>
        <v>1</v>
      </c>
      <c r="P204" s="32">
        <f t="shared" ca="1" si="125"/>
        <v>1</v>
      </c>
      <c r="Q204" s="32">
        <f t="shared" ca="1" si="125"/>
        <v>1</v>
      </c>
      <c r="R204" s="32">
        <f t="shared" ca="1" si="125"/>
        <v>1</v>
      </c>
      <c r="S204" s="32">
        <f t="shared" ca="1" si="125"/>
        <v>1</v>
      </c>
      <c r="T204" s="32">
        <f t="shared" ca="1" si="125"/>
        <v>1</v>
      </c>
      <c r="U204" s="32"/>
    </row>
    <row r="205" spans="1:21">
      <c r="A205" s="77" t="str">
        <f t="shared" ca="1" si="121"/>
        <v xml:space="preserve"> 8 LSU </v>
      </c>
      <c r="B205" s="36" t="str">
        <f t="shared" ca="1" si="121"/>
        <v xml:space="preserve"> 9 Butler</v>
      </c>
      <c r="F205" s="32">
        <f t="shared" ca="1" si="125"/>
        <v>0</v>
      </c>
      <c r="G205" s="32">
        <f t="shared" ca="1" si="125"/>
        <v>1</v>
      </c>
      <c r="H205" s="32">
        <f t="shared" ca="1" si="125"/>
        <v>0</v>
      </c>
      <c r="I205" s="32">
        <f t="shared" ca="1" si="125"/>
        <v>1</v>
      </c>
      <c r="J205" s="32">
        <f t="shared" ca="1" si="125"/>
        <v>1</v>
      </c>
      <c r="K205" s="32">
        <f t="shared" ca="1" si="125"/>
        <v>0</v>
      </c>
      <c r="L205" s="32">
        <f t="shared" ca="1" si="125"/>
        <v>1</v>
      </c>
      <c r="M205" s="32">
        <f t="shared" ca="1" si="125"/>
        <v>0</v>
      </c>
      <c r="N205" s="32">
        <f t="shared" ca="1" si="125"/>
        <v>1</v>
      </c>
      <c r="O205" s="32">
        <f t="shared" ca="1" si="125"/>
        <v>0</v>
      </c>
      <c r="P205" s="32">
        <f t="shared" ca="1" si="125"/>
        <v>1</v>
      </c>
      <c r="Q205" s="32">
        <f t="shared" ca="1" si="125"/>
        <v>0</v>
      </c>
      <c r="R205" s="32">
        <f t="shared" ca="1" si="125"/>
        <v>1</v>
      </c>
      <c r="S205" s="32">
        <f t="shared" ca="1" si="125"/>
        <v>1</v>
      </c>
      <c r="T205" s="32">
        <f t="shared" ca="1" si="125"/>
        <v>1</v>
      </c>
      <c r="U205" s="32"/>
    </row>
    <row r="206" spans="1:21">
      <c r="A206" s="77" t="str">
        <f t="shared" ca="1" si="121"/>
        <v xml:space="preserve"> 4 Gonzaga </v>
      </c>
      <c r="B206" s="36" t="str">
        <f t="shared" ca="1" si="121"/>
        <v xml:space="preserve"> 13 Akron</v>
      </c>
      <c r="F206" s="32">
        <f t="shared" ca="1" si="125"/>
        <v>1</v>
      </c>
      <c r="G206" s="32">
        <f t="shared" ca="1" si="125"/>
        <v>1</v>
      </c>
      <c r="H206" s="32">
        <f t="shared" ca="1" si="125"/>
        <v>1</v>
      </c>
      <c r="I206" s="32">
        <f t="shared" ca="1" si="125"/>
        <v>1</v>
      </c>
      <c r="J206" s="32">
        <f t="shared" ca="1" si="125"/>
        <v>1</v>
      </c>
      <c r="K206" s="32">
        <f t="shared" ca="1" si="125"/>
        <v>0</v>
      </c>
      <c r="L206" s="32">
        <f t="shared" ca="1" si="125"/>
        <v>1</v>
      </c>
      <c r="M206" s="32">
        <f t="shared" ca="1" si="125"/>
        <v>1</v>
      </c>
      <c r="N206" s="32">
        <f t="shared" ca="1" si="125"/>
        <v>1</v>
      </c>
      <c r="O206" s="32">
        <f t="shared" ca="1" si="125"/>
        <v>1</v>
      </c>
      <c r="P206" s="32">
        <f t="shared" ca="1" si="125"/>
        <v>1</v>
      </c>
      <c r="Q206" s="32">
        <f t="shared" ca="1" si="125"/>
        <v>1</v>
      </c>
      <c r="R206" s="32">
        <f t="shared" ca="1" si="125"/>
        <v>1</v>
      </c>
      <c r="S206" s="32">
        <f t="shared" ca="1" si="125"/>
        <v>1</v>
      </c>
      <c r="T206" s="32">
        <f t="shared" ca="1" si="125"/>
        <v>1</v>
      </c>
      <c r="U206" s="32"/>
    </row>
    <row r="207" spans="1:21">
      <c r="A207" s="77" t="str">
        <f t="shared" ca="1" si="121"/>
        <v xml:space="preserve"> 12 Western Kentucky</v>
      </c>
      <c r="B207" s="36" t="str">
        <f t="shared" ca="1" si="121"/>
        <v xml:space="preserve"> 5 Illinois </v>
      </c>
      <c r="F207" s="32">
        <f t="shared" ca="1" si="125"/>
        <v>0</v>
      </c>
      <c r="G207" s="32">
        <f t="shared" ca="1" si="125"/>
        <v>0</v>
      </c>
      <c r="H207" s="32">
        <f t="shared" ca="1" si="125"/>
        <v>0</v>
      </c>
      <c r="I207" s="32">
        <f t="shared" ca="1" si="125"/>
        <v>1</v>
      </c>
      <c r="J207" s="32">
        <f t="shared" ca="1" si="125"/>
        <v>0</v>
      </c>
      <c r="K207" s="32">
        <f t="shared" ca="1" si="125"/>
        <v>0</v>
      </c>
      <c r="L207" s="32">
        <f t="shared" ca="1" si="125"/>
        <v>0</v>
      </c>
      <c r="M207" s="32">
        <f t="shared" ca="1" si="125"/>
        <v>1</v>
      </c>
      <c r="N207" s="32">
        <f t="shared" ca="1" si="125"/>
        <v>0</v>
      </c>
      <c r="O207" s="32">
        <f t="shared" ca="1" si="125"/>
        <v>1</v>
      </c>
      <c r="P207" s="32">
        <f t="shared" ca="1" si="125"/>
        <v>1</v>
      </c>
      <c r="Q207" s="32">
        <f t="shared" ca="1" si="125"/>
        <v>0</v>
      </c>
      <c r="R207" s="32">
        <f t="shared" ca="1" si="125"/>
        <v>0</v>
      </c>
      <c r="S207" s="32">
        <f t="shared" ca="1" si="125"/>
        <v>0</v>
      </c>
      <c r="T207" s="32">
        <f t="shared" ca="1" si="125"/>
        <v>0</v>
      </c>
      <c r="U207" s="32"/>
    </row>
    <row r="208" spans="1:21">
      <c r="A208" s="77" t="str">
        <f t="shared" ca="1" si="121"/>
        <v xml:space="preserve"> 2 Oklahoma </v>
      </c>
      <c r="B208" s="36" t="str">
        <f t="shared" ca="1" si="121"/>
        <v xml:space="preserve"> 15 Morgan State</v>
      </c>
      <c r="F208" s="32">
        <f t="shared" ca="1" si="125"/>
        <v>1</v>
      </c>
      <c r="G208" s="32">
        <f t="shared" ca="1" si="125"/>
        <v>1</v>
      </c>
      <c r="H208" s="32">
        <f t="shared" ca="1" si="125"/>
        <v>1</v>
      </c>
      <c r="I208" s="32">
        <f t="shared" ca="1" si="125"/>
        <v>1</v>
      </c>
      <c r="J208" s="32">
        <f t="shared" ca="1" si="125"/>
        <v>1</v>
      </c>
      <c r="K208" s="32">
        <f t="shared" ca="1" si="125"/>
        <v>1</v>
      </c>
      <c r="L208" s="32">
        <f t="shared" ca="1" si="125"/>
        <v>1</v>
      </c>
      <c r="M208" s="32">
        <f t="shared" ca="1" si="125"/>
        <v>1</v>
      </c>
      <c r="N208" s="32">
        <f t="shared" ca="1" si="125"/>
        <v>1</v>
      </c>
      <c r="O208" s="32">
        <f t="shared" ca="1" si="125"/>
        <v>1</v>
      </c>
      <c r="P208" s="32">
        <f t="shared" ca="1" si="125"/>
        <v>1</v>
      </c>
      <c r="Q208" s="32">
        <f t="shared" ca="1" si="125"/>
        <v>1</v>
      </c>
      <c r="R208" s="32">
        <f t="shared" ca="1" si="125"/>
        <v>1</v>
      </c>
      <c r="S208" s="32">
        <f t="shared" ca="1" si="125"/>
        <v>1</v>
      </c>
      <c r="T208" s="32">
        <f t="shared" ca="1" si="125"/>
        <v>1</v>
      </c>
      <c r="U208" s="32"/>
    </row>
    <row r="209" spans="1:21">
      <c r="A209" s="77" t="str">
        <f t="shared" ca="1" si="121"/>
        <v xml:space="preserve"> 10 Michigan</v>
      </c>
      <c r="B209" s="36" t="str">
        <f t="shared" ca="1" si="121"/>
        <v xml:space="preserve"> 7 Clemson </v>
      </c>
      <c r="F209" s="32">
        <f t="shared" ca="1" si="125"/>
        <v>1</v>
      </c>
      <c r="G209" s="32">
        <f t="shared" ca="1" si="125"/>
        <v>0</v>
      </c>
      <c r="H209" s="32">
        <f t="shared" ca="1" si="125"/>
        <v>0</v>
      </c>
      <c r="I209" s="32">
        <f t="shared" ca="1" si="125"/>
        <v>0</v>
      </c>
      <c r="J209" s="32">
        <f t="shared" ca="1" si="125"/>
        <v>0</v>
      </c>
      <c r="K209" s="32">
        <f t="shared" ca="1" si="125"/>
        <v>1</v>
      </c>
      <c r="L209" s="32">
        <f t="shared" ca="1" si="125"/>
        <v>1</v>
      </c>
      <c r="M209" s="32">
        <f t="shared" ca="1" si="125"/>
        <v>0</v>
      </c>
      <c r="N209" s="32">
        <f t="shared" ca="1" si="125"/>
        <v>0</v>
      </c>
      <c r="O209" s="32">
        <f t="shared" ca="1" si="125"/>
        <v>1</v>
      </c>
      <c r="P209" s="32">
        <f t="shared" ca="1" si="125"/>
        <v>0</v>
      </c>
      <c r="Q209" s="32">
        <f t="shared" ca="1" si="125"/>
        <v>0</v>
      </c>
      <c r="R209" s="32">
        <f t="shared" ca="1" si="125"/>
        <v>1</v>
      </c>
      <c r="S209" s="32">
        <f t="shared" ca="1" si="125"/>
        <v>0</v>
      </c>
      <c r="T209" s="32">
        <f t="shared" ca="1" si="125"/>
        <v>0</v>
      </c>
      <c r="U209" s="32"/>
    </row>
    <row r="210" spans="1:21">
      <c r="A210" s="77" t="str">
        <f t="shared" ca="1" si="121"/>
        <v xml:space="preserve"> 3 Syracuse </v>
      </c>
      <c r="B210" s="36" t="str">
        <f t="shared" ca="1" si="121"/>
        <v xml:space="preserve"> 14 Stephen F Austin</v>
      </c>
      <c r="F210" s="32">
        <f t="shared" ca="1" si="125"/>
        <v>1</v>
      </c>
      <c r="G210" s="32">
        <f t="shared" ca="1" si="125"/>
        <v>1</v>
      </c>
      <c r="H210" s="32">
        <f t="shared" ca="1" si="125"/>
        <v>1</v>
      </c>
      <c r="I210" s="32">
        <f t="shared" ca="1" si="125"/>
        <v>1</v>
      </c>
      <c r="J210" s="32">
        <f t="shared" ca="1" si="125"/>
        <v>1</v>
      </c>
      <c r="K210" s="32">
        <f t="shared" ca="1" si="125"/>
        <v>0</v>
      </c>
      <c r="L210" s="32">
        <f t="shared" ca="1" si="125"/>
        <v>1</v>
      </c>
      <c r="M210" s="32">
        <f t="shared" ca="1" si="125"/>
        <v>1</v>
      </c>
      <c r="N210" s="32">
        <f t="shared" ca="1" si="125"/>
        <v>1</v>
      </c>
      <c r="O210" s="32">
        <f t="shared" ca="1" si="125"/>
        <v>1</v>
      </c>
      <c r="P210" s="32">
        <f t="shared" ca="1" si="125"/>
        <v>1</v>
      </c>
      <c r="Q210" s="32">
        <f t="shared" ca="1" si="125"/>
        <v>1</v>
      </c>
      <c r="R210" s="32">
        <f t="shared" ca="1" si="125"/>
        <v>1</v>
      </c>
      <c r="S210" s="32">
        <f t="shared" ca="1" si="125"/>
        <v>1</v>
      </c>
      <c r="T210" s="32">
        <f t="shared" ca="1" si="125"/>
        <v>1</v>
      </c>
      <c r="U210" s="32"/>
    </row>
    <row r="211" spans="1:21" ht="13.8" thickBot="1">
      <c r="A211" s="77" t="str">
        <f t="shared" ca="1" si="121"/>
        <v xml:space="preserve"> 6 Arizona State </v>
      </c>
      <c r="B211" s="36" t="str">
        <f t="shared" ca="1" si="121"/>
        <v xml:space="preserve"> 11 Temple</v>
      </c>
      <c r="F211" s="32">
        <f t="shared" ca="1" si="125"/>
        <v>1</v>
      </c>
      <c r="G211" s="32">
        <f t="shared" ca="1" si="125"/>
        <v>1</v>
      </c>
      <c r="H211" s="32">
        <f t="shared" ca="1" si="125"/>
        <v>1</v>
      </c>
      <c r="I211" s="32">
        <f t="shared" ca="1" si="125"/>
        <v>1</v>
      </c>
      <c r="J211" s="32">
        <f t="shared" ca="1" si="125"/>
        <v>1</v>
      </c>
      <c r="K211" s="32">
        <f t="shared" ca="1" si="125"/>
        <v>1</v>
      </c>
      <c r="L211" s="32">
        <f t="shared" ca="1" si="125"/>
        <v>1</v>
      </c>
      <c r="M211" s="32">
        <f t="shared" ca="1" si="125"/>
        <v>1</v>
      </c>
      <c r="N211" s="32">
        <f t="shared" ca="1" si="125"/>
        <v>1</v>
      </c>
      <c r="O211" s="32">
        <f t="shared" ca="1" si="125"/>
        <v>1</v>
      </c>
      <c r="P211" s="32">
        <f t="shared" ca="1" si="125"/>
        <v>1</v>
      </c>
      <c r="Q211" s="32">
        <f t="shared" ca="1" si="125"/>
        <v>1</v>
      </c>
      <c r="R211" s="32">
        <f t="shared" ca="1" si="125"/>
        <v>1</v>
      </c>
      <c r="S211" s="32">
        <f t="shared" ca="1" si="125"/>
        <v>1</v>
      </c>
      <c r="T211" s="32">
        <f t="shared" ca="1" si="125"/>
        <v>1</v>
      </c>
      <c r="U211" s="32"/>
    </row>
    <row r="212" spans="1:21">
      <c r="A212" s="78" t="str">
        <f t="shared" ca="1" si="121"/>
        <v xml:space="preserve"> 1 Louisville </v>
      </c>
      <c r="B212" s="36" t="str">
        <f t="shared" ca="1" si="121"/>
        <v xml:space="preserve"> 9 Siena</v>
      </c>
      <c r="F212" s="7">
        <f t="shared" ca="1" si="125"/>
        <v>1</v>
      </c>
      <c r="G212" s="7">
        <f t="shared" ca="1" si="125"/>
        <v>1</v>
      </c>
      <c r="H212" s="7">
        <f t="shared" ca="1" si="125"/>
        <v>1</v>
      </c>
      <c r="I212" s="7">
        <f t="shared" ca="1" si="125"/>
        <v>1</v>
      </c>
      <c r="J212" s="7">
        <f t="shared" ca="1" si="125"/>
        <v>1</v>
      </c>
      <c r="K212" s="7">
        <f t="shared" ca="1" si="125"/>
        <v>1</v>
      </c>
      <c r="L212" s="7">
        <f t="shared" ca="1" si="125"/>
        <v>1</v>
      </c>
      <c r="M212" s="7">
        <f t="shared" ca="1" si="125"/>
        <v>1</v>
      </c>
      <c r="N212" s="7">
        <f t="shared" ca="1" si="125"/>
        <v>1</v>
      </c>
      <c r="O212" s="7">
        <f t="shared" ca="1" si="125"/>
        <v>1</v>
      </c>
      <c r="P212" s="7">
        <f t="shared" ca="1" si="125"/>
        <v>1</v>
      </c>
      <c r="Q212" s="7">
        <f t="shared" ca="1" si="125"/>
        <v>1</v>
      </c>
      <c r="R212" s="7">
        <f t="shared" ca="1" si="125"/>
        <v>1</v>
      </c>
      <c r="S212" s="7">
        <f t="shared" ca="1" si="125"/>
        <v>1</v>
      </c>
      <c r="T212" s="7">
        <f t="shared" ca="1" si="125"/>
        <v>1</v>
      </c>
      <c r="U212" s="7"/>
    </row>
    <row r="213" spans="1:21">
      <c r="A213" s="78" t="str">
        <f t="shared" ca="1" si="121"/>
        <v xml:space="preserve"> 12 Arizona</v>
      </c>
      <c r="B213" s="36" t="str">
        <f t="shared" ca="1" si="121"/>
        <v xml:space="preserve"> 13 Cleveland State</v>
      </c>
      <c r="F213" s="32">
        <f t="shared" ref="F213:T228" ca="1" si="126">IF(F37=$AB37,1,0)</f>
        <v>1</v>
      </c>
      <c r="G213" s="32">
        <f t="shared" ca="1" si="126"/>
        <v>0</v>
      </c>
      <c r="H213" s="32">
        <f t="shared" ca="1" si="126"/>
        <v>0</v>
      </c>
      <c r="I213" s="32">
        <f t="shared" ca="1" si="126"/>
        <v>0</v>
      </c>
      <c r="J213" s="32">
        <f t="shared" ca="1" si="126"/>
        <v>0</v>
      </c>
      <c r="K213" s="32">
        <f t="shared" ca="1" si="126"/>
        <v>0</v>
      </c>
      <c r="L213" s="32">
        <f t="shared" ca="1" si="126"/>
        <v>0</v>
      </c>
      <c r="M213" s="32">
        <f t="shared" ca="1" si="126"/>
        <v>0</v>
      </c>
      <c r="N213" s="32">
        <f t="shared" ca="1" si="126"/>
        <v>0</v>
      </c>
      <c r="O213" s="32">
        <f t="shared" ca="1" si="126"/>
        <v>0</v>
      </c>
      <c r="P213" s="32">
        <f t="shared" ca="1" si="126"/>
        <v>0</v>
      </c>
      <c r="Q213" s="32">
        <f t="shared" ca="1" si="126"/>
        <v>1</v>
      </c>
      <c r="R213" s="32">
        <f t="shared" ca="1" si="126"/>
        <v>0</v>
      </c>
      <c r="S213" s="32">
        <f t="shared" ca="1" si="126"/>
        <v>0</v>
      </c>
      <c r="T213" s="32">
        <f t="shared" ca="1" si="126"/>
        <v>0</v>
      </c>
      <c r="U213" s="32"/>
    </row>
    <row r="214" spans="1:21">
      <c r="A214" s="78" t="str">
        <f t="shared" ca="1" si="121"/>
        <v xml:space="preserve"> 2 Michigan State </v>
      </c>
      <c r="B214" s="36" t="str">
        <f t="shared" ca="1" si="121"/>
        <v xml:space="preserve"> 10 USC</v>
      </c>
      <c r="F214" s="32">
        <f t="shared" ca="1" si="126"/>
        <v>0</v>
      </c>
      <c r="G214" s="32">
        <f t="shared" ca="1" si="126"/>
        <v>1</v>
      </c>
      <c r="H214" s="32">
        <f t="shared" ca="1" si="126"/>
        <v>1</v>
      </c>
      <c r="I214" s="32">
        <f t="shared" ca="1" si="126"/>
        <v>0</v>
      </c>
      <c r="J214" s="32">
        <f t="shared" ca="1" si="126"/>
        <v>1</v>
      </c>
      <c r="K214" s="32">
        <f t="shared" ca="1" si="126"/>
        <v>1</v>
      </c>
      <c r="L214" s="32">
        <f t="shared" ca="1" si="126"/>
        <v>1</v>
      </c>
      <c r="M214" s="32">
        <f t="shared" ca="1" si="126"/>
        <v>1</v>
      </c>
      <c r="N214" s="32">
        <f t="shared" ca="1" si="126"/>
        <v>1</v>
      </c>
      <c r="O214" s="32">
        <f t="shared" ca="1" si="126"/>
        <v>1</v>
      </c>
      <c r="P214" s="32">
        <f t="shared" ca="1" si="126"/>
        <v>1</v>
      </c>
      <c r="Q214" s="32">
        <f t="shared" ca="1" si="126"/>
        <v>1</v>
      </c>
      <c r="R214" s="32">
        <f t="shared" ca="1" si="126"/>
        <v>1</v>
      </c>
      <c r="S214" s="32">
        <f t="shared" ca="1" si="126"/>
        <v>1</v>
      </c>
      <c r="T214" s="32">
        <f t="shared" ca="1" si="126"/>
        <v>1</v>
      </c>
      <c r="U214" s="32"/>
    </row>
    <row r="215" spans="1:21">
      <c r="A215" s="78" t="str">
        <f t="shared" ca="1" si="121"/>
        <v xml:space="preserve"> 3 Kansas </v>
      </c>
      <c r="B215" s="36" t="str">
        <f t="shared" ca="1" si="121"/>
        <v xml:space="preserve"> 11 Dayton</v>
      </c>
      <c r="F215" s="32">
        <f t="shared" ca="1" si="126"/>
        <v>1</v>
      </c>
      <c r="G215" s="32">
        <f t="shared" ca="1" si="126"/>
        <v>1</v>
      </c>
      <c r="H215" s="32">
        <f t="shared" ca="1" si="126"/>
        <v>1</v>
      </c>
      <c r="I215" s="32">
        <f t="shared" ca="1" si="126"/>
        <v>1</v>
      </c>
      <c r="J215" s="32">
        <f t="shared" ca="1" si="126"/>
        <v>1</v>
      </c>
      <c r="K215" s="32">
        <f t="shared" ca="1" si="126"/>
        <v>1</v>
      </c>
      <c r="L215" s="32">
        <f t="shared" ca="1" si="126"/>
        <v>0</v>
      </c>
      <c r="M215" s="32">
        <f t="shared" ca="1" si="126"/>
        <v>1</v>
      </c>
      <c r="N215" s="32">
        <f t="shared" ca="1" si="126"/>
        <v>1</v>
      </c>
      <c r="O215" s="32">
        <f t="shared" ca="1" si="126"/>
        <v>0</v>
      </c>
      <c r="P215" s="32">
        <f t="shared" ca="1" si="126"/>
        <v>0</v>
      </c>
      <c r="Q215" s="32">
        <f t="shared" ca="1" si="126"/>
        <v>0</v>
      </c>
      <c r="R215" s="32">
        <f t="shared" ca="1" si="126"/>
        <v>1</v>
      </c>
      <c r="S215" s="32">
        <f t="shared" ca="1" si="126"/>
        <v>0</v>
      </c>
      <c r="T215" s="32">
        <f t="shared" ca="1" si="126"/>
        <v>1</v>
      </c>
      <c r="U215" s="32"/>
    </row>
    <row r="216" spans="1:21">
      <c r="A216" s="78" t="str">
        <f t="shared" ca="1" si="121"/>
        <v xml:space="preserve"> 1 Connecticut </v>
      </c>
      <c r="B216" s="36" t="str">
        <f t="shared" ca="1" si="121"/>
        <v xml:space="preserve"> 9 Texas A&amp;M</v>
      </c>
      <c r="F216" s="32">
        <f t="shared" ca="1" si="126"/>
        <v>1</v>
      </c>
      <c r="G216" s="32">
        <f t="shared" ca="1" si="126"/>
        <v>1</v>
      </c>
      <c r="H216" s="32">
        <f t="shared" ca="1" si="126"/>
        <v>1</v>
      </c>
      <c r="I216" s="32">
        <f t="shared" ca="1" si="126"/>
        <v>1</v>
      </c>
      <c r="J216" s="32">
        <f t="shared" ca="1" si="126"/>
        <v>1</v>
      </c>
      <c r="K216" s="32">
        <f t="shared" ca="1" si="126"/>
        <v>1</v>
      </c>
      <c r="L216" s="32">
        <f t="shared" ca="1" si="126"/>
        <v>1</v>
      </c>
      <c r="M216" s="32">
        <f t="shared" ca="1" si="126"/>
        <v>1</v>
      </c>
      <c r="N216" s="32">
        <f t="shared" ca="1" si="126"/>
        <v>1</v>
      </c>
      <c r="O216" s="32">
        <f t="shared" ca="1" si="126"/>
        <v>1</v>
      </c>
      <c r="P216" s="32">
        <f t="shared" ca="1" si="126"/>
        <v>1</v>
      </c>
      <c r="Q216" s="32">
        <f t="shared" ca="1" si="126"/>
        <v>1</v>
      </c>
      <c r="R216" s="32">
        <f t="shared" ca="1" si="126"/>
        <v>1</v>
      </c>
      <c r="S216" s="32">
        <f t="shared" ca="1" si="126"/>
        <v>1</v>
      </c>
      <c r="T216" s="32">
        <f t="shared" ca="1" si="126"/>
        <v>1</v>
      </c>
      <c r="U216" s="32"/>
    </row>
    <row r="217" spans="1:21">
      <c r="A217" s="78" t="str">
        <f t="shared" ca="1" si="121"/>
        <v xml:space="preserve"> 5 Purdue </v>
      </c>
      <c r="B217" s="36" t="str">
        <f t="shared" ca="1" si="121"/>
        <v xml:space="preserve"> 4 Washington </v>
      </c>
      <c r="F217" s="32">
        <f t="shared" ca="1" si="126"/>
        <v>0</v>
      </c>
      <c r="G217" s="32">
        <f t="shared" ca="1" si="126"/>
        <v>1</v>
      </c>
      <c r="H217" s="32">
        <f t="shared" ca="1" si="126"/>
        <v>0</v>
      </c>
      <c r="I217" s="32">
        <f t="shared" ca="1" si="126"/>
        <v>0</v>
      </c>
      <c r="J217" s="32">
        <f t="shared" ca="1" si="126"/>
        <v>1</v>
      </c>
      <c r="K217" s="32">
        <f t="shared" ca="1" si="126"/>
        <v>0</v>
      </c>
      <c r="L217" s="32">
        <f t="shared" ca="1" si="126"/>
        <v>0</v>
      </c>
      <c r="M217" s="32">
        <f t="shared" ca="1" si="126"/>
        <v>1</v>
      </c>
      <c r="N217" s="32">
        <f t="shared" ca="1" si="126"/>
        <v>0</v>
      </c>
      <c r="O217" s="32">
        <f t="shared" ca="1" si="126"/>
        <v>1</v>
      </c>
      <c r="P217" s="32">
        <f t="shared" ca="1" si="126"/>
        <v>1</v>
      </c>
      <c r="Q217" s="32">
        <f t="shared" ca="1" si="126"/>
        <v>1</v>
      </c>
      <c r="R217" s="32">
        <f t="shared" ca="1" si="126"/>
        <v>0</v>
      </c>
      <c r="S217" s="32">
        <f t="shared" ca="1" si="126"/>
        <v>1</v>
      </c>
      <c r="T217" s="32">
        <f t="shared" ca="1" si="126"/>
        <v>1</v>
      </c>
      <c r="U217" s="32"/>
    </row>
    <row r="218" spans="1:21">
      <c r="A218" s="78" t="str">
        <f t="shared" ca="1" si="121"/>
        <v xml:space="preserve"> 2 Memphis </v>
      </c>
      <c r="B218" s="36" t="str">
        <f t="shared" ca="1" si="121"/>
        <v xml:space="preserve"> 10 Maryland</v>
      </c>
      <c r="F218" s="32">
        <f t="shared" ca="1" si="126"/>
        <v>1</v>
      </c>
      <c r="G218" s="32">
        <f t="shared" ca="1" si="126"/>
        <v>1</v>
      </c>
      <c r="H218" s="32">
        <f t="shared" ca="1" si="126"/>
        <v>0</v>
      </c>
      <c r="I218" s="32">
        <f t="shared" ca="1" si="126"/>
        <v>1</v>
      </c>
      <c r="J218" s="32">
        <f t="shared" ca="1" si="126"/>
        <v>1</v>
      </c>
      <c r="K218" s="32">
        <f t="shared" ca="1" si="126"/>
        <v>0</v>
      </c>
      <c r="L218" s="32">
        <f t="shared" ca="1" si="126"/>
        <v>1</v>
      </c>
      <c r="M218" s="32">
        <f t="shared" ca="1" si="126"/>
        <v>1</v>
      </c>
      <c r="N218" s="32">
        <f t="shared" ca="1" si="126"/>
        <v>1</v>
      </c>
      <c r="O218" s="32">
        <f t="shared" ca="1" si="126"/>
        <v>1</v>
      </c>
      <c r="P218" s="32">
        <f t="shared" ca="1" si="126"/>
        <v>1</v>
      </c>
      <c r="Q218" s="32">
        <f t="shared" ca="1" si="126"/>
        <v>1</v>
      </c>
      <c r="R218" s="32">
        <f t="shared" ca="1" si="126"/>
        <v>1</v>
      </c>
      <c r="S218" s="32">
        <f t="shared" ca="1" si="126"/>
        <v>1</v>
      </c>
      <c r="T218" s="32">
        <f t="shared" ca="1" si="126"/>
        <v>1</v>
      </c>
      <c r="U218" s="32"/>
    </row>
    <row r="219" spans="1:21">
      <c r="A219" s="78" t="str">
        <f t="shared" ca="1" si="121"/>
        <v xml:space="preserve"> 3 Missouri </v>
      </c>
      <c r="B219" s="36" t="str">
        <f t="shared" ca="1" si="121"/>
        <v xml:space="preserve"> 6 Marquette </v>
      </c>
      <c r="F219" s="32">
        <f t="shared" ca="1" si="126"/>
        <v>1</v>
      </c>
      <c r="G219" s="32">
        <f t="shared" ca="1" si="126"/>
        <v>1</v>
      </c>
      <c r="H219" s="32">
        <f t="shared" ca="1" si="126"/>
        <v>1</v>
      </c>
      <c r="I219" s="32">
        <f t="shared" ca="1" si="126"/>
        <v>1</v>
      </c>
      <c r="J219" s="32">
        <f t="shared" ca="1" si="126"/>
        <v>1</v>
      </c>
      <c r="K219" s="32">
        <f t="shared" ca="1" si="126"/>
        <v>0</v>
      </c>
      <c r="L219" s="32">
        <f t="shared" ca="1" si="126"/>
        <v>1</v>
      </c>
      <c r="M219" s="32">
        <f t="shared" ca="1" si="126"/>
        <v>0</v>
      </c>
      <c r="N219" s="32">
        <f t="shared" ca="1" si="126"/>
        <v>1</v>
      </c>
      <c r="O219" s="32">
        <f t="shared" ca="1" si="126"/>
        <v>0</v>
      </c>
      <c r="P219" s="32">
        <f t="shared" ca="1" si="126"/>
        <v>0</v>
      </c>
      <c r="Q219" s="32">
        <f t="shared" ca="1" si="126"/>
        <v>1</v>
      </c>
      <c r="R219" s="32">
        <f t="shared" ca="1" si="126"/>
        <v>1</v>
      </c>
      <c r="S219" s="32">
        <f t="shared" ca="1" si="126"/>
        <v>0</v>
      </c>
      <c r="T219" s="32">
        <f t="shared" ca="1" si="126"/>
        <v>1</v>
      </c>
      <c r="U219" s="32"/>
    </row>
    <row r="220" spans="1:21">
      <c r="A220" s="78" t="str">
        <f t="shared" ca="1" si="121"/>
        <v xml:space="preserve"> 1 Pittsburgh </v>
      </c>
      <c r="B220" s="36" t="str">
        <f t="shared" ca="1" si="121"/>
        <v xml:space="preserve"> 8 Oklahoma State </v>
      </c>
      <c r="F220" s="32">
        <f t="shared" ca="1" si="126"/>
        <v>1</v>
      </c>
      <c r="G220" s="32">
        <f t="shared" ca="1" si="126"/>
        <v>1</v>
      </c>
      <c r="H220" s="32">
        <f t="shared" ca="1" si="126"/>
        <v>1</v>
      </c>
      <c r="I220" s="32">
        <f t="shared" ca="1" si="126"/>
        <v>1</v>
      </c>
      <c r="J220" s="32">
        <f t="shared" ca="1" si="126"/>
        <v>1</v>
      </c>
      <c r="K220" s="32">
        <f t="shared" ca="1" si="126"/>
        <v>0</v>
      </c>
      <c r="L220" s="32">
        <f t="shared" ca="1" si="126"/>
        <v>1</v>
      </c>
      <c r="M220" s="32">
        <f t="shared" ca="1" si="126"/>
        <v>1</v>
      </c>
      <c r="N220" s="32">
        <f t="shared" ca="1" si="126"/>
        <v>1</v>
      </c>
      <c r="O220" s="32">
        <f t="shared" ca="1" si="126"/>
        <v>1</v>
      </c>
      <c r="P220" s="32">
        <f t="shared" ca="1" si="126"/>
        <v>1</v>
      </c>
      <c r="Q220" s="32">
        <f t="shared" ca="1" si="126"/>
        <v>1</v>
      </c>
      <c r="R220" s="32">
        <f t="shared" ca="1" si="126"/>
        <v>1</v>
      </c>
      <c r="S220" s="32">
        <f t="shared" ca="1" si="126"/>
        <v>1</v>
      </c>
      <c r="T220" s="32">
        <f t="shared" ca="1" si="126"/>
        <v>1</v>
      </c>
      <c r="U220" s="32"/>
    </row>
    <row r="221" spans="1:21">
      <c r="A221" s="78" t="str">
        <f t="shared" ca="1" si="121"/>
        <v xml:space="preserve"> 4 Xavier </v>
      </c>
      <c r="B221" s="36" t="str">
        <f t="shared" ca="1" si="121"/>
        <v xml:space="preserve"> 12 Wisconsin</v>
      </c>
      <c r="F221" s="32">
        <f t="shared" ca="1" si="126"/>
        <v>0</v>
      </c>
      <c r="G221" s="32">
        <f t="shared" ca="1" si="126"/>
        <v>0</v>
      </c>
      <c r="H221" s="32">
        <f t="shared" ca="1" si="126"/>
        <v>1</v>
      </c>
      <c r="I221" s="32">
        <f t="shared" ca="1" si="126"/>
        <v>0</v>
      </c>
      <c r="J221" s="32">
        <f t="shared" ca="1" si="126"/>
        <v>1</v>
      </c>
      <c r="K221" s="32">
        <f t="shared" ca="1" si="126"/>
        <v>0</v>
      </c>
      <c r="L221" s="32">
        <f t="shared" ca="1" si="126"/>
        <v>0</v>
      </c>
      <c r="M221" s="32">
        <f t="shared" ca="1" si="126"/>
        <v>0</v>
      </c>
      <c r="N221" s="32">
        <f t="shared" ca="1" si="126"/>
        <v>1</v>
      </c>
      <c r="O221" s="32">
        <f t="shared" ca="1" si="126"/>
        <v>0</v>
      </c>
      <c r="P221" s="32">
        <f t="shared" ca="1" si="126"/>
        <v>0</v>
      </c>
      <c r="Q221" s="32">
        <f t="shared" ca="1" si="126"/>
        <v>0</v>
      </c>
      <c r="R221" s="32">
        <f t="shared" ca="1" si="126"/>
        <v>0</v>
      </c>
      <c r="S221" s="32">
        <f t="shared" ca="1" si="126"/>
        <v>1</v>
      </c>
      <c r="T221" s="32">
        <f t="shared" ca="1" si="126"/>
        <v>1</v>
      </c>
      <c r="U221" s="32"/>
    </row>
    <row r="222" spans="1:21">
      <c r="A222" s="78" t="str">
        <f t="shared" ca="1" si="121"/>
        <v xml:space="preserve"> 2 Duke </v>
      </c>
      <c r="B222" s="36" t="str">
        <f t="shared" ca="1" si="121"/>
        <v xml:space="preserve"> 7 Texas </v>
      </c>
      <c r="F222" s="32">
        <f t="shared" ca="1" si="126"/>
        <v>1</v>
      </c>
      <c r="G222" s="32">
        <f t="shared" ca="1" si="126"/>
        <v>1</v>
      </c>
      <c r="H222" s="32">
        <f t="shared" ca="1" si="126"/>
        <v>1</v>
      </c>
      <c r="I222" s="32">
        <f t="shared" ca="1" si="126"/>
        <v>1</v>
      </c>
      <c r="J222" s="32">
        <f t="shared" ca="1" si="126"/>
        <v>1</v>
      </c>
      <c r="K222" s="32">
        <f t="shared" ca="1" si="126"/>
        <v>1</v>
      </c>
      <c r="L222" s="32">
        <f t="shared" ca="1" si="126"/>
        <v>1</v>
      </c>
      <c r="M222" s="32">
        <f t="shared" ca="1" si="126"/>
        <v>1</v>
      </c>
      <c r="N222" s="32">
        <f t="shared" ca="1" si="126"/>
        <v>1</v>
      </c>
      <c r="O222" s="32">
        <f t="shared" ca="1" si="126"/>
        <v>1</v>
      </c>
      <c r="P222" s="32">
        <f t="shared" ca="1" si="126"/>
        <v>1</v>
      </c>
      <c r="Q222" s="32">
        <f t="shared" ca="1" si="126"/>
        <v>1</v>
      </c>
      <c r="R222" s="32">
        <f t="shared" ca="1" si="126"/>
        <v>1</v>
      </c>
      <c r="S222" s="32">
        <f t="shared" ca="1" si="126"/>
        <v>1</v>
      </c>
      <c r="T222" s="32">
        <f t="shared" ca="1" si="126"/>
        <v>1</v>
      </c>
      <c r="U222" s="32"/>
    </row>
    <row r="223" spans="1:21">
      <c r="A223" s="78" t="str">
        <f t="shared" ca="1" si="121"/>
        <v xml:space="preserve"> 3 Villanova </v>
      </c>
      <c r="B223" s="36" t="str">
        <f t="shared" ca="1" si="121"/>
        <v xml:space="preserve"> 6 UCLA </v>
      </c>
      <c r="F223" s="32">
        <f t="shared" ca="1" si="126"/>
        <v>1</v>
      </c>
      <c r="G223" s="32">
        <f t="shared" ca="1" si="126"/>
        <v>0</v>
      </c>
      <c r="H223" s="32">
        <f t="shared" ca="1" si="126"/>
        <v>0</v>
      </c>
      <c r="I223" s="32">
        <f t="shared" ca="1" si="126"/>
        <v>1</v>
      </c>
      <c r="J223" s="32">
        <f t="shared" ca="1" si="126"/>
        <v>0</v>
      </c>
      <c r="K223" s="32">
        <f t="shared" ca="1" si="126"/>
        <v>0</v>
      </c>
      <c r="L223" s="32">
        <f t="shared" ca="1" si="126"/>
        <v>1</v>
      </c>
      <c r="M223" s="32">
        <f t="shared" ca="1" si="126"/>
        <v>1</v>
      </c>
      <c r="N223" s="32">
        <f t="shared" ca="1" si="126"/>
        <v>1</v>
      </c>
      <c r="O223" s="32">
        <f t="shared" ca="1" si="126"/>
        <v>0</v>
      </c>
      <c r="P223" s="32">
        <f t="shared" ca="1" si="126"/>
        <v>1</v>
      </c>
      <c r="Q223" s="32">
        <f t="shared" ca="1" si="126"/>
        <v>1</v>
      </c>
      <c r="R223" s="32">
        <f t="shared" ca="1" si="126"/>
        <v>1</v>
      </c>
      <c r="S223" s="32">
        <f t="shared" ca="1" si="126"/>
        <v>1</v>
      </c>
      <c r="T223" s="32">
        <f t="shared" ca="1" si="126"/>
        <v>1</v>
      </c>
      <c r="U223" s="32"/>
    </row>
    <row r="224" spans="1:21">
      <c r="A224" s="78" t="str">
        <f t="shared" ca="1" si="121"/>
        <v xml:space="preserve"> 1 North Carolina </v>
      </c>
      <c r="B224" s="36" t="str">
        <f t="shared" ca="1" si="121"/>
        <v xml:space="preserve"> 8 LSU </v>
      </c>
      <c r="F224" s="32">
        <f t="shared" ca="1" si="126"/>
        <v>1</v>
      </c>
      <c r="G224" s="32">
        <f t="shared" ca="1" si="126"/>
        <v>1</v>
      </c>
      <c r="H224" s="32">
        <f t="shared" ca="1" si="126"/>
        <v>1</v>
      </c>
      <c r="I224" s="32">
        <f t="shared" ca="1" si="126"/>
        <v>1</v>
      </c>
      <c r="J224" s="32">
        <f t="shared" ca="1" si="126"/>
        <v>1</v>
      </c>
      <c r="K224" s="32">
        <f t="shared" ca="1" si="126"/>
        <v>0</v>
      </c>
      <c r="L224" s="32">
        <f t="shared" ca="1" si="126"/>
        <v>1</v>
      </c>
      <c r="M224" s="32">
        <f t="shared" ca="1" si="126"/>
        <v>1</v>
      </c>
      <c r="N224" s="32">
        <f t="shared" ca="1" si="126"/>
        <v>1</v>
      </c>
      <c r="O224" s="32">
        <f t="shared" ca="1" si="126"/>
        <v>1</v>
      </c>
      <c r="P224" s="32">
        <f t="shared" ca="1" si="126"/>
        <v>1</v>
      </c>
      <c r="Q224" s="32">
        <f t="shared" ca="1" si="126"/>
        <v>1</v>
      </c>
      <c r="R224" s="32">
        <f t="shared" ca="1" si="126"/>
        <v>1</v>
      </c>
      <c r="S224" s="32">
        <f t="shared" ca="1" si="126"/>
        <v>1</v>
      </c>
      <c r="T224" s="32">
        <f t="shared" ca="1" si="126"/>
        <v>1</v>
      </c>
      <c r="U224" s="32"/>
    </row>
    <row r="225" spans="1:21">
      <c r="A225" s="78" t="str">
        <f t="shared" ca="1" si="121"/>
        <v xml:space="preserve"> 4 Gonzaga </v>
      </c>
      <c r="B225" s="36" t="str">
        <f t="shared" ca="1" si="121"/>
        <v xml:space="preserve"> 12 Western Kentucky</v>
      </c>
      <c r="F225" s="32">
        <f t="shared" ca="1" si="126"/>
        <v>1</v>
      </c>
      <c r="G225" s="32">
        <f t="shared" ca="1" si="126"/>
        <v>0</v>
      </c>
      <c r="H225" s="32">
        <f t="shared" ca="1" si="126"/>
        <v>1</v>
      </c>
      <c r="I225" s="32">
        <f t="shared" ca="1" si="126"/>
        <v>1</v>
      </c>
      <c r="J225" s="32">
        <f t="shared" ca="1" si="126"/>
        <v>0</v>
      </c>
      <c r="K225" s="32">
        <f t="shared" ca="1" si="126"/>
        <v>0</v>
      </c>
      <c r="L225" s="32">
        <f t="shared" ca="1" si="126"/>
        <v>0</v>
      </c>
      <c r="M225" s="32">
        <f t="shared" ca="1" si="126"/>
        <v>1</v>
      </c>
      <c r="N225" s="32">
        <f t="shared" ca="1" si="126"/>
        <v>1</v>
      </c>
      <c r="O225" s="32">
        <f t="shared" ca="1" si="126"/>
        <v>1</v>
      </c>
      <c r="P225" s="32">
        <f t="shared" ca="1" si="126"/>
        <v>1</v>
      </c>
      <c r="Q225" s="32">
        <f t="shared" ca="1" si="126"/>
        <v>0</v>
      </c>
      <c r="R225" s="32">
        <f t="shared" ca="1" si="126"/>
        <v>1</v>
      </c>
      <c r="S225" s="32">
        <f t="shared" ca="1" si="126"/>
        <v>1</v>
      </c>
      <c r="T225" s="32">
        <f t="shared" ca="1" si="126"/>
        <v>1</v>
      </c>
      <c r="U225" s="32"/>
    </row>
    <row r="226" spans="1:21">
      <c r="A226" s="78" t="str">
        <f t="shared" ca="1" si="121"/>
        <v xml:space="preserve"> 2 Oklahoma </v>
      </c>
      <c r="B226" s="36" t="str">
        <f t="shared" ca="1" si="121"/>
        <v xml:space="preserve"> 10 Michigan</v>
      </c>
      <c r="F226" s="32">
        <f t="shared" ca="1" si="126"/>
        <v>1</v>
      </c>
      <c r="G226" s="32">
        <f t="shared" ca="1" si="126"/>
        <v>1</v>
      </c>
      <c r="H226" s="32">
        <f t="shared" ca="1" si="126"/>
        <v>1</v>
      </c>
      <c r="I226" s="32">
        <f t="shared" ca="1" si="126"/>
        <v>1</v>
      </c>
      <c r="J226" s="32">
        <f t="shared" ca="1" si="126"/>
        <v>1</v>
      </c>
      <c r="K226" s="32">
        <f t="shared" ca="1" si="126"/>
        <v>0</v>
      </c>
      <c r="L226" s="32">
        <f t="shared" ca="1" si="126"/>
        <v>1</v>
      </c>
      <c r="M226" s="32">
        <f t="shared" ca="1" si="126"/>
        <v>1</v>
      </c>
      <c r="N226" s="32">
        <f t="shared" ca="1" si="126"/>
        <v>1</v>
      </c>
      <c r="O226" s="32">
        <f t="shared" ca="1" si="126"/>
        <v>1</v>
      </c>
      <c r="P226" s="32">
        <f t="shared" ca="1" si="126"/>
        <v>0</v>
      </c>
      <c r="Q226" s="32">
        <f t="shared" ca="1" si="126"/>
        <v>1</v>
      </c>
      <c r="R226" s="32">
        <f t="shared" ca="1" si="126"/>
        <v>1</v>
      </c>
      <c r="S226" s="32">
        <f t="shared" ca="1" si="126"/>
        <v>1</v>
      </c>
      <c r="T226" s="32">
        <f t="shared" ca="1" si="126"/>
        <v>1</v>
      </c>
      <c r="U226" s="32"/>
    </row>
    <row r="227" spans="1:21" ht="13.8" thickBot="1">
      <c r="A227" s="78" t="str">
        <f t="shared" ca="1" si="121"/>
        <v xml:space="preserve"> 3 Syracuse </v>
      </c>
      <c r="B227" s="36" t="str">
        <f t="shared" ca="1" si="121"/>
        <v xml:space="preserve"> 6 Arizona State </v>
      </c>
      <c r="F227" s="32">
        <f t="shared" ca="1" si="126"/>
        <v>1</v>
      </c>
      <c r="G227" s="32">
        <f t="shared" ca="1" si="126"/>
        <v>1</v>
      </c>
      <c r="H227" s="32">
        <f t="shared" ca="1" si="126"/>
        <v>1</v>
      </c>
      <c r="I227" s="32">
        <f t="shared" ca="1" si="126"/>
        <v>0</v>
      </c>
      <c r="J227" s="32">
        <f t="shared" ca="1" si="126"/>
        <v>0</v>
      </c>
      <c r="K227" s="32">
        <f t="shared" ca="1" si="126"/>
        <v>0</v>
      </c>
      <c r="L227" s="32">
        <f t="shared" ca="1" si="126"/>
        <v>1</v>
      </c>
      <c r="M227" s="32">
        <f t="shared" ca="1" si="126"/>
        <v>0</v>
      </c>
      <c r="N227" s="32">
        <f t="shared" ca="1" si="126"/>
        <v>1</v>
      </c>
      <c r="O227" s="32">
        <f t="shared" ca="1" si="126"/>
        <v>1</v>
      </c>
      <c r="P227" s="32">
        <f t="shared" ca="1" si="126"/>
        <v>1</v>
      </c>
      <c r="Q227" s="32">
        <f t="shared" ca="1" si="126"/>
        <v>1</v>
      </c>
      <c r="R227" s="32">
        <f t="shared" ca="1" si="126"/>
        <v>1</v>
      </c>
      <c r="S227" s="32">
        <f t="shared" ca="1" si="126"/>
        <v>0</v>
      </c>
      <c r="T227" s="32">
        <f t="shared" ca="1" si="126"/>
        <v>1</v>
      </c>
      <c r="U227" s="32"/>
    </row>
    <row r="228" spans="1:21">
      <c r="A228" s="79" t="str">
        <f t="shared" ca="1" si="121"/>
        <v xml:space="preserve"> 1 Louisville </v>
      </c>
      <c r="B228" s="36" t="str">
        <f t="shared" ca="1" si="121"/>
        <v xml:space="preserve"> 12 Arizona</v>
      </c>
      <c r="F228" s="7">
        <f t="shared" ca="1" si="126"/>
        <v>1</v>
      </c>
      <c r="G228" s="7">
        <f t="shared" ca="1" si="126"/>
        <v>1</v>
      </c>
      <c r="H228" s="7">
        <f t="shared" ca="1" si="126"/>
        <v>1</v>
      </c>
      <c r="I228" s="7">
        <f t="shared" ca="1" si="126"/>
        <v>1</v>
      </c>
      <c r="J228" s="7">
        <f t="shared" ca="1" si="126"/>
        <v>1</v>
      </c>
      <c r="K228" s="7">
        <f t="shared" ca="1" si="126"/>
        <v>1</v>
      </c>
      <c r="L228" s="7">
        <f t="shared" ca="1" si="126"/>
        <v>1</v>
      </c>
      <c r="M228" s="7">
        <f t="shared" ca="1" si="126"/>
        <v>1</v>
      </c>
      <c r="N228" s="7">
        <f t="shared" ca="1" si="126"/>
        <v>1</v>
      </c>
      <c r="O228" s="7">
        <f t="shared" ca="1" si="126"/>
        <v>1</v>
      </c>
      <c r="P228" s="7">
        <f t="shared" ca="1" si="126"/>
        <v>1</v>
      </c>
      <c r="Q228" s="7">
        <f t="shared" ca="1" si="126"/>
        <v>1</v>
      </c>
      <c r="R228" s="7">
        <f t="shared" ca="1" si="126"/>
        <v>1</v>
      </c>
      <c r="S228" s="7">
        <f t="shared" ca="1" si="126"/>
        <v>1</v>
      </c>
      <c r="T228" s="7">
        <f t="shared" ca="1" si="126"/>
        <v>1</v>
      </c>
      <c r="U228" s="7"/>
    </row>
    <row r="229" spans="1:21">
      <c r="A229" s="79" t="str">
        <f t="shared" ca="1" si="121"/>
        <v xml:space="preserve"> 2 Michigan State </v>
      </c>
      <c r="B229" s="36" t="str">
        <f t="shared" ca="1" si="121"/>
        <v xml:space="preserve"> 3 Kansas </v>
      </c>
      <c r="F229" s="32">
        <f t="shared" ref="F229:T242" ca="1" si="127">IF(F53=$AB53,1,0)</f>
        <v>0</v>
      </c>
      <c r="G229" s="32">
        <f t="shared" ca="1" si="127"/>
        <v>1</v>
      </c>
      <c r="H229" s="32">
        <f t="shared" ca="1" si="127"/>
        <v>1</v>
      </c>
      <c r="I229" s="32">
        <f t="shared" ca="1" si="127"/>
        <v>0</v>
      </c>
      <c r="J229" s="32">
        <f t="shared" ca="1" si="127"/>
        <v>0</v>
      </c>
      <c r="K229" s="32">
        <f t="shared" ca="1" si="127"/>
        <v>0</v>
      </c>
      <c r="L229" s="32">
        <f t="shared" ca="1" si="127"/>
        <v>1</v>
      </c>
      <c r="M229" s="32">
        <f t="shared" ca="1" si="127"/>
        <v>1</v>
      </c>
      <c r="N229" s="32">
        <f t="shared" ca="1" si="127"/>
        <v>1</v>
      </c>
      <c r="O229" s="32">
        <f t="shared" ca="1" si="127"/>
        <v>1</v>
      </c>
      <c r="P229" s="32">
        <f t="shared" ca="1" si="127"/>
        <v>0</v>
      </c>
      <c r="Q229" s="32">
        <f t="shared" ca="1" si="127"/>
        <v>1</v>
      </c>
      <c r="R229" s="32">
        <f t="shared" ca="1" si="127"/>
        <v>0</v>
      </c>
      <c r="S229" s="32">
        <f t="shared" ca="1" si="127"/>
        <v>1</v>
      </c>
      <c r="T229" s="32">
        <f t="shared" ca="1" si="127"/>
        <v>1</v>
      </c>
      <c r="U229" s="32"/>
    </row>
    <row r="230" spans="1:21">
      <c r="A230" s="79" t="str">
        <f t="shared" ca="1" si="121"/>
        <v xml:space="preserve"> 1 Connecticut </v>
      </c>
      <c r="B230" s="36" t="str">
        <f t="shared" ca="1" si="121"/>
        <v xml:space="preserve"> 5 Purdue </v>
      </c>
      <c r="F230" s="32">
        <f t="shared" ca="1" si="127"/>
        <v>1</v>
      </c>
      <c r="G230" s="32">
        <f t="shared" ca="1" si="127"/>
        <v>1</v>
      </c>
      <c r="H230" s="32">
        <f t="shared" ca="1" si="127"/>
        <v>1</v>
      </c>
      <c r="I230" s="32">
        <f t="shared" ca="1" si="127"/>
        <v>1</v>
      </c>
      <c r="J230" s="32">
        <f t="shared" ca="1" si="127"/>
        <v>0</v>
      </c>
      <c r="K230" s="32">
        <f t="shared" ca="1" si="127"/>
        <v>0</v>
      </c>
      <c r="L230" s="32">
        <f t="shared" ca="1" si="127"/>
        <v>1</v>
      </c>
      <c r="M230" s="32">
        <f t="shared" ca="1" si="127"/>
        <v>1</v>
      </c>
      <c r="N230" s="32">
        <f t="shared" ca="1" si="127"/>
        <v>1</v>
      </c>
      <c r="O230" s="32">
        <f t="shared" ca="1" si="127"/>
        <v>1</v>
      </c>
      <c r="P230" s="32">
        <f t="shared" ca="1" si="127"/>
        <v>1</v>
      </c>
      <c r="Q230" s="32">
        <f t="shared" ca="1" si="127"/>
        <v>0</v>
      </c>
      <c r="R230" s="32">
        <f t="shared" ca="1" si="127"/>
        <v>1</v>
      </c>
      <c r="S230" s="32">
        <f t="shared" ca="1" si="127"/>
        <v>1</v>
      </c>
      <c r="T230" s="32">
        <f t="shared" ca="1" si="127"/>
        <v>1</v>
      </c>
      <c r="U230" s="32"/>
    </row>
    <row r="231" spans="1:21">
      <c r="A231" s="79" t="str">
        <f t="shared" ca="1" si="121"/>
        <v xml:space="preserve"> 3 Missouri </v>
      </c>
      <c r="B231" s="36" t="str">
        <f t="shared" ca="1" si="121"/>
        <v xml:space="preserve"> 2 Memphis </v>
      </c>
      <c r="F231" s="32">
        <f t="shared" ca="1" si="127"/>
        <v>0</v>
      </c>
      <c r="G231" s="32">
        <f t="shared" ca="1" si="127"/>
        <v>0</v>
      </c>
      <c r="H231" s="32">
        <f t="shared" ca="1" si="127"/>
        <v>1</v>
      </c>
      <c r="I231" s="32">
        <f t="shared" ca="1" si="127"/>
        <v>0</v>
      </c>
      <c r="J231" s="32">
        <f t="shared" ca="1" si="127"/>
        <v>1</v>
      </c>
      <c r="K231" s="32">
        <f t="shared" ca="1" si="127"/>
        <v>0</v>
      </c>
      <c r="L231" s="32">
        <f t="shared" ca="1" si="127"/>
        <v>0</v>
      </c>
      <c r="M231" s="32">
        <f t="shared" ca="1" si="127"/>
        <v>0</v>
      </c>
      <c r="N231" s="32">
        <f t="shared" ca="1" si="127"/>
        <v>0</v>
      </c>
      <c r="O231" s="32">
        <f t="shared" ca="1" si="127"/>
        <v>0</v>
      </c>
      <c r="P231" s="32">
        <f t="shared" ca="1" si="127"/>
        <v>0</v>
      </c>
      <c r="Q231" s="32">
        <f t="shared" ca="1" si="127"/>
        <v>0</v>
      </c>
      <c r="R231" s="32">
        <f t="shared" ca="1" si="127"/>
        <v>0</v>
      </c>
      <c r="S231" s="32">
        <f t="shared" ca="1" si="127"/>
        <v>0</v>
      </c>
      <c r="T231" s="32">
        <f t="shared" ca="1" si="127"/>
        <v>0</v>
      </c>
      <c r="U231" s="32"/>
    </row>
    <row r="232" spans="1:21">
      <c r="A232" s="79" t="str">
        <f t="shared" ca="1" si="121"/>
        <v xml:space="preserve"> 1 Pittsburgh </v>
      </c>
      <c r="B232" s="36" t="str">
        <f t="shared" ca="1" si="121"/>
        <v xml:space="preserve"> 4 Xavier </v>
      </c>
      <c r="F232" s="32">
        <f t="shared" ca="1" si="127"/>
        <v>1</v>
      </c>
      <c r="G232" s="32">
        <f t="shared" ca="1" si="127"/>
        <v>1</v>
      </c>
      <c r="H232" s="32">
        <f t="shared" ca="1" si="127"/>
        <v>0</v>
      </c>
      <c r="I232" s="32">
        <f t="shared" ca="1" si="127"/>
        <v>1</v>
      </c>
      <c r="J232" s="32">
        <f t="shared" ca="1" si="127"/>
        <v>1</v>
      </c>
      <c r="K232" s="32">
        <f t="shared" ca="1" si="127"/>
        <v>0</v>
      </c>
      <c r="L232" s="32">
        <f t="shared" ca="1" si="127"/>
        <v>1</v>
      </c>
      <c r="M232" s="32">
        <f t="shared" ca="1" si="127"/>
        <v>1</v>
      </c>
      <c r="N232" s="32">
        <f t="shared" ca="1" si="127"/>
        <v>1</v>
      </c>
      <c r="O232" s="32">
        <f t="shared" ca="1" si="127"/>
        <v>1</v>
      </c>
      <c r="P232" s="32">
        <f t="shared" ca="1" si="127"/>
        <v>1</v>
      </c>
      <c r="Q232" s="32">
        <f t="shared" ca="1" si="127"/>
        <v>1</v>
      </c>
      <c r="R232" s="32">
        <f t="shared" ca="1" si="127"/>
        <v>0</v>
      </c>
      <c r="S232" s="32">
        <f t="shared" ca="1" si="127"/>
        <v>1</v>
      </c>
      <c r="T232" s="32">
        <f t="shared" ca="1" si="127"/>
        <v>1</v>
      </c>
      <c r="U232" s="32"/>
    </row>
    <row r="233" spans="1:21">
      <c r="A233" s="79" t="str">
        <f t="shared" ca="1" si="121"/>
        <v xml:space="preserve"> 3 Villanova </v>
      </c>
      <c r="B233" s="36" t="str">
        <f t="shared" ca="1" si="121"/>
        <v xml:space="preserve"> 2 Duke </v>
      </c>
      <c r="F233" s="32">
        <f t="shared" ca="1" si="127"/>
        <v>1</v>
      </c>
      <c r="G233" s="32">
        <f t="shared" ca="1" si="127"/>
        <v>0</v>
      </c>
      <c r="H233" s="32">
        <f t="shared" ca="1" si="127"/>
        <v>0</v>
      </c>
      <c r="I233" s="32">
        <f t="shared" ca="1" si="127"/>
        <v>0</v>
      </c>
      <c r="J233" s="32">
        <f t="shared" ca="1" si="127"/>
        <v>0</v>
      </c>
      <c r="K233" s="32">
        <f t="shared" ca="1" si="127"/>
        <v>0</v>
      </c>
      <c r="L233" s="32">
        <f t="shared" ca="1" si="127"/>
        <v>1</v>
      </c>
      <c r="M233" s="32">
        <f t="shared" ca="1" si="127"/>
        <v>1</v>
      </c>
      <c r="N233" s="32">
        <f t="shared" ca="1" si="127"/>
        <v>0</v>
      </c>
      <c r="O233" s="32">
        <f t="shared" ca="1" si="127"/>
        <v>0</v>
      </c>
      <c r="P233" s="32">
        <f t="shared" ca="1" si="127"/>
        <v>0</v>
      </c>
      <c r="Q233" s="32">
        <f t="shared" ca="1" si="127"/>
        <v>1</v>
      </c>
      <c r="R233" s="32">
        <f t="shared" ca="1" si="127"/>
        <v>0</v>
      </c>
      <c r="S233" s="32">
        <f t="shared" ca="1" si="127"/>
        <v>0</v>
      </c>
      <c r="T233" s="32">
        <f t="shared" ca="1" si="127"/>
        <v>1</v>
      </c>
      <c r="U233" s="32"/>
    </row>
    <row r="234" spans="1:21">
      <c r="A234" s="79" t="str">
        <f t="shared" ca="1" si="121"/>
        <v xml:space="preserve"> 1 North Carolina </v>
      </c>
      <c r="B234" s="36" t="str">
        <f t="shared" ca="1" si="121"/>
        <v xml:space="preserve"> 4 Gonzaga </v>
      </c>
      <c r="F234" s="32">
        <f t="shared" ca="1" si="127"/>
        <v>0</v>
      </c>
      <c r="G234" s="32">
        <f t="shared" ca="1" si="127"/>
        <v>1</v>
      </c>
      <c r="H234" s="32">
        <f t="shared" ca="1" si="127"/>
        <v>1</v>
      </c>
      <c r="I234" s="32">
        <f t="shared" ca="1" si="127"/>
        <v>1</v>
      </c>
      <c r="J234" s="32">
        <f t="shared" ca="1" si="127"/>
        <v>1</v>
      </c>
      <c r="K234" s="32">
        <f t="shared" ca="1" si="127"/>
        <v>0</v>
      </c>
      <c r="L234" s="32">
        <f t="shared" ca="1" si="127"/>
        <v>1</v>
      </c>
      <c r="M234" s="32">
        <f t="shared" ca="1" si="127"/>
        <v>1</v>
      </c>
      <c r="N234" s="32">
        <f t="shared" ca="1" si="127"/>
        <v>1</v>
      </c>
      <c r="O234" s="32">
        <f t="shared" ca="1" si="127"/>
        <v>1</v>
      </c>
      <c r="P234" s="32">
        <f t="shared" ca="1" si="127"/>
        <v>1</v>
      </c>
      <c r="Q234" s="32">
        <f t="shared" ca="1" si="127"/>
        <v>1</v>
      </c>
      <c r="R234" s="32">
        <f t="shared" ca="1" si="127"/>
        <v>1</v>
      </c>
      <c r="S234" s="32">
        <f t="shared" ca="1" si="127"/>
        <v>0</v>
      </c>
      <c r="T234" s="32">
        <f t="shared" ca="1" si="127"/>
        <v>1</v>
      </c>
      <c r="U234" s="32"/>
    </row>
    <row r="235" spans="1:21" ht="13.8" thickBot="1">
      <c r="A235" s="79" t="str">
        <f t="shared" ca="1" si="121"/>
        <v xml:space="preserve"> 2 Oklahoma </v>
      </c>
      <c r="B235" s="36" t="str">
        <f t="shared" ca="1" si="121"/>
        <v xml:space="preserve"> 3 Syracuse </v>
      </c>
      <c r="F235" s="44">
        <f t="shared" ca="1" si="127"/>
        <v>1</v>
      </c>
      <c r="G235" s="44">
        <f t="shared" ca="1" si="127"/>
        <v>0</v>
      </c>
      <c r="H235" s="44">
        <f t="shared" ca="1" si="127"/>
        <v>0</v>
      </c>
      <c r="I235" s="44">
        <f t="shared" ca="1" si="127"/>
        <v>1</v>
      </c>
      <c r="J235" s="44">
        <f t="shared" ca="1" si="127"/>
        <v>1</v>
      </c>
      <c r="K235" s="44">
        <f t="shared" ca="1" si="127"/>
        <v>0</v>
      </c>
      <c r="L235" s="44">
        <f t="shared" ca="1" si="127"/>
        <v>0</v>
      </c>
      <c r="M235" s="44">
        <f t="shared" ca="1" si="127"/>
        <v>1</v>
      </c>
      <c r="N235" s="44">
        <f t="shared" ca="1" si="127"/>
        <v>1</v>
      </c>
      <c r="O235" s="44">
        <f t="shared" ca="1" si="127"/>
        <v>0</v>
      </c>
      <c r="P235" s="44">
        <f t="shared" ca="1" si="127"/>
        <v>0</v>
      </c>
      <c r="Q235" s="44">
        <f t="shared" ca="1" si="127"/>
        <v>1</v>
      </c>
      <c r="R235" s="44">
        <f t="shared" ca="1" si="127"/>
        <v>0</v>
      </c>
      <c r="S235" s="44">
        <f t="shared" ca="1" si="127"/>
        <v>0</v>
      </c>
      <c r="T235" s="44">
        <f t="shared" ca="1" si="127"/>
        <v>1</v>
      </c>
      <c r="U235" s="44"/>
    </row>
    <row r="236" spans="1:21">
      <c r="A236" s="80" t="str">
        <f t="shared" ca="1" si="121"/>
        <v xml:space="preserve"> 2 Michigan State </v>
      </c>
      <c r="B236" s="36" t="str">
        <f t="shared" ca="1" si="121"/>
        <v xml:space="preserve"> 1 Louisville </v>
      </c>
      <c r="F236" s="7">
        <f t="shared" ca="1" si="127"/>
        <v>0</v>
      </c>
      <c r="G236" s="7">
        <f t="shared" ca="1" si="127"/>
        <v>0</v>
      </c>
      <c r="H236" s="7">
        <f t="shared" ca="1" si="127"/>
        <v>1</v>
      </c>
      <c r="I236" s="7">
        <f t="shared" ca="1" si="127"/>
        <v>0</v>
      </c>
      <c r="J236" s="7">
        <f t="shared" ca="1" si="127"/>
        <v>0</v>
      </c>
      <c r="K236" s="7">
        <f t="shared" ca="1" si="127"/>
        <v>0</v>
      </c>
      <c r="L236" s="7">
        <f t="shared" ca="1" si="127"/>
        <v>0</v>
      </c>
      <c r="M236" s="7">
        <f t="shared" ca="1" si="127"/>
        <v>0</v>
      </c>
      <c r="N236" s="7">
        <f t="shared" ca="1" si="127"/>
        <v>0</v>
      </c>
      <c r="O236" s="7">
        <f t="shared" ca="1" si="127"/>
        <v>1</v>
      </c>
      <c r="P236" s="7">
        <f t="shared" ca="1" si="127"/>
        <v>0</v>
      </c>
      <c r="Q236" s="7">
        <f t="shared" ca="1" si="127"/>
        <v>0</v>
      </c>
      <c r="R236" s="7">
        <f t="shared" ca="1" si="127"/>
        <v>0</v>
      </c>
      <c r="S236" s="7">
        <f t="shared" ca="1" si="127"/>
        <v>1</v>
      </c>
      <c r="T236" s="7">
        <f t="shared" ca="1" si="127"/>
        <v>0</v>
      </c>
      <c r="U236" s="7"/>
    </row>
    <row r="237" spans="1:21">
      <c r="A237" s="80" t="str">
        <f t="shared" ca="1" si="121"/>
        <v xml:space="preserve"> 1 Connecticut </v>
      </c>
      <c r="B237" s="36" t="str">
        <f t="shared" ca="1" si="121"/>
        <v xml:space="preserve"> 3 Missouri </v>
      </c>
      <c r="F237" s="32">
        <f t="shared" ca="1" si="127"/>
        <v>0</v>
      </c>
      <c r="G237" s="32">
        <f t="shared" ca="1" si="127"/>
        <v>1</v>
      </c>
      <c r="H237" s="32">
        <f t="shared" ca="1" si="127"/>
        <v>0</v>
      </c>
      <c r="I237" s="32">
        <f t="shared" ca="1" si="127"/>
        <v>0</v>
      </c>
      <c r="J237" s="32">
        <f t="shared" ca="1" si="127"/>
        <v>0</v>
      </c>
      <c r="K237" s="32">
        <f t="shared" ca="1" si="127"/>
        <v>0</v>
      </c>
      <c r="L237" s="32">
        <f t="shared" ca="1" si="127"/>
        <v>0</v>
      </c>
      <c r="M237" s="32">
        <f t="shared" ca="1" si="127"/>
        <v>0</v>
      </c>
      <c r="N237" s="32">
        <f t="shared" ca="1" si="127"/>
        <v>1</v>
      </c>
      <c r="O237" s="32">
        <f t="shared" ca="1" si="127"/>
        <v>1</v>
      </c>
      <c r="P237" s="32">
        <f t="shared" ca="1" si="127"/>
        <v>0</v>
      </c>
      <c r="Q237" s="32">
        <f t="shared" ca="1" si="127"/>
        <v>0</v>
      </c>
      <c r="R237" s="32">
        <f t="shared" ca="1" si="127"/>
        <v>0</v>
      </c>
      <c r="S237" s="32">
        <f t="shared" ca="1" si="127"/>
        <v>1</v>
      </c>
      <c r="T237" s="32">
        <f t="shared" ca="1" si="127"/>
        <v>1</v>
      </c>
      <c r="U237" s="32"/>
    </row>
    <row r="238" spans="1:21">
      <c r="A238" s="80" t="str">
        <f t="shared" ca="1" si="121"/>
        <v xml:space="preserve"> 3 Villanova </v>
      </c>
      <c r="B238" s="36" t="str">
        <f t="shared" ca="1" si="121"/>
        <v xml:space="preserve"> 1 Pittsburgh </v>
      </c>
      <c r="F238" s="32">
        <f t="shared" ca="1" si="127"/>
        <v>0</v>
      </c>
      <c r="G238" s="32">
        <f t="shared" ca="1" si="127"/>
        <v>0</v>
      </c>
      <c r="H238" s="32">
        <f t="shared" ca="1" si="127"/>
        <v>0</v>
      </c>
      <c r="I238" s="32">
        <f t="shared" ca="1" si="127"/>
        <v>0</v>
      </c>
      <c r="J238" s="32">
        <f t="shared" ca="1" si="127"/>
        <v>0</v>
      </c>
      <c r="K238" s="32">
        <f t="shared" ca="1" si="127"/>
        <v>0</v>
      </c>
      <c r="L238" s="32">
        <f t="shared" ca="1" si="127"/>
        <v>0</v>
      </c>
      <c r="M238" s="32">
        <f t="shared" ca="1" si="127"/>
        <v>0</v>
      </c>
      <c r="N238" s="32">
        <f t="shared" ca="1" si="127"/>
        <v>0</v>
      </c>
      <c r="O238" s="32">
        <f t="shared" ca="1" si="127"/>
        <v>0</v>
      </c>
      <c r="P238" s="32">
        <f t="shared" ca="1" si="127"/>
        <v>0</v>
      </c>
      <c r="Q238" s="32">
        <f t="shared" ca="1" si="127"/>
        <v>0</v>
      </c>
      <c r="R238" s="32">
        <f t="shared" ca="1" si="127"/>
        <v>0</v>
      </c>
      <c r="S238" s="32">
        <f t="shared" ca="1" si="127"/>
        <v>0</v>
      </c>
      <c r="T238" s="32">
        <f t="shared" ca="1" si="127"/>
        <v>0</v>
      </c>
      <c r="U238" s="32"/>
    </row>
    <row r="239" spans="1:21" ht="13.8" thickBot="1">
      <c r="A239" s="80" t="str">
        <f t="shared" ca="1" si="121"/>
        <v xml:space="preserve"> 1 North Carolina </v>
      </c>
      <c r="B239" s="36" t="str">
        <f t="shared" ca="1" si="121"/>
        <v xml:space="preserve"> 2 Oklahoma </v>
      </c>
      <c r="F239" s="44">
        <f t="shared" ca="1" si="127"/>
        <v>0</v>
      </c>
      <c r="G239" s="44">
        <f t="shared" ca="1" si="127"/>
        <v>1</v>
      </c>
      <c r="H239" s="44">
        <f t="shared" ca="1" si="127"/>
        <v>1</v>
      </c>
      <c r="I239" s="44">
        <f t="shared" ca="1" si="127"/>
        <v>1</v>
      </c>
      <c r="J239" s="44">
        <f t="shared" ca="1" si="127"/>
        <v>1</v>
      </c>
      <c r="K239" s="44">
        <f t="shared" ca="1" si="127"/>
        <v>0</v>
      </c>
      <c r="L239" s="44">
        <f t="shared" ca="1" si="127"/>
        <v>1</v>
      </c>
      <c r="M239" s="44">
        <f t="shared" ca="1" si="127"/>
        <v>1</v>
      </c>
      <c r="N239" s="44">
        <f t="shared" ca="1" si="127"/>
        <v>1</v>
      </c>
      <c r="O239" s="44">
        <f t="shared" ca="1" si="127"/>
        <v>1</v>
      </c>
      <c r="P239" s="44">
        <f t="shared" ca="1" si="127"/>
        <v>1</v>
      </c>
      <c r="Q239" s="44">
        <f t="shared" ca="1" si="127"/>
        <v>1</v>
      </c>
      <c r="R239" s="44">
        <f t="shared" ca="1" si="127"/>
        <v>1</v>
      </c>
      <c r="S239" s="44">
        <f t="shared" ca="1" si="127"/>
        <v>0</v>
      </c>
      <c r="T239" s="44">
        <f t="shared" ca="1" si="127"/>
        <v>1</v>
      </c>
      <c r="U239" s="44"/>
    </row>
    <row r="240" spans="1:21">
      <c r="A240" s="81" t="str">
        <f t="shared" ca="1" si="121"/>
        <v xml:space="preserve"> 2 Michigan State </v>
      </c>
      <c r="B240" s="36" t="str">
        <f t="shared" ca="1" si="121"/>
        <v xml:space="preserve"> 1 Connecticut </v>
      </c>
      <c r="F240" s="7">
        <f t="shared" ca="1" si="127"/>
        <v>0</v>
      </c>
      <c r="G240" s="7">
        <f t="shared" ca="1" si="127"/>
        <v>0</v>
      </c>
      <c r="H240" s="7">
        <f t="shared" ca="1" si="127"/>
        <v>1</v>
      </c>
      <c r="I240" s="7">
        <f t="shared" ca="1" si="127"/>
        <v>0</v>
      </c>
      <c r="J240" s="7">
        <f t="shared" ca="1" si="127"/>
        <v>0</v>
      </c>
      <c r="K240" s="7">
        <f t="shared" ca="1" si="127"/>
        <v>0</v>
      </c>
      <c r="L240" s="7">
        <f t="shared" ca="1" si="127"/>
        <v>0</v>
      </c>
      <c r="M240" s="7">
        <f t="shared" ca="1" si="127"/>
        <v>0</v>
      </c>
      <c r="N240" s="7">
        <f t="shared" ca="1" si="127"/>
        <v>0</v>
      </c>
      <c r="O240" s="7">
        <f t="shared" ca="1" si="127"/>
        <v>0</v>
      </c>
      <c r="P240" s="7">
        <f t="shared" ca="1" si="127"/>
        <v>0</v>
      </c>
      <c r="Q240" s="7">
        <f t="shared" ca="1" si="127"/>
        <v>0</v>
      </c>
      <c r="R240" s="7">
        <f t="shared" ca="1" si="127"/>
        <v>0</v>
      </c>
      <c r="S240" s="7">
        <f t="shared" ca="1" si="127"/>
        <v>0</v>
      </c>
      <c r="T240" s="7">
        <f t="shared" ca="1" si="127"/>
        <v>0</v>
      </c>
      <c r="U240" s="7"/>
    </row>
    <row r="241" spans="1:21">
      <c r="A241" s="81" t="str">
        <f t="shared" ca="1" si="121"/>
        <v xml:space="preserve"> 1 North Carolina </v>
      </c>
      <c r="B241" s="36" t="str">
        <f t="shared" ca="1" si="121"/>
        <v xml:space="preserve"> 3 Villanova </v>
      </c>
      <c r="F241" s="32">
        <f t="shared" ca="1" si="127"/>
        <v>0</v>
      </c>
      <c r="G241" s="32">
        <f t="shared" ca="1" si="127"/>
        <v>0</v>
      </c>
      <c r="H241" s="32">
        <f t="shared" ca="1" si="127"/>
        <v>1</v>
      </c>
      <c r="I241" s="32">
        <f t="shared" ca="1" si="127"/>
        <v>0</v>
      </c>
      <c r="J241" s="32">
        <f t="shared" ca="1" si="127"/>
        <v>1</v>
      </c>
      <c r="K241" s="32">
        <f t="shared" ca="1" si="127"/>
        <v>0</v>
      </c>
      <c r="L241" s="32">
        <f t="shared" ca="1" si="127"/>
        <v>1</v>
      </c>
      <c r="M241" s="32">
        <f t="shared" ca="1" si="127"/>
        <v>0</v>
      </c>
      <c r="N241" s="32">
        <f t="shared" ca="1" si="127"/>
        <v>0</v>
      </c>
      <c r="O241" s="32">
        <f t="shared" ca="1" si="127"/>
        <v>1</v>
      </c>
      <c r="P241" s="32">
        <f t="shared" ca="1" si="127"/>
        <v>1</v>
      </c>
      <c r="Q241" s="32">
        <f t="shared" ca="1" si="127"/>
        <v>1</v>
      </c>
      <c r="R241" s="32">
        <f t="shared" ca="1" si="127"/>
        <v>1</v>
      </c>
      <c r="S241" s="32">
        <f t="shared" ca="1" si="127"/>
        <v>0</v>
      </c>
      <c r="T241" s="32">
        <f t="shared" ca="1" si="127"/>
        <v>1</v>
      </c>
      <c r="U241" s="32"/>
    </row>
    <row r="242" spans="1:21" ht="13.8" thickBot="1">
      <c r="A242" s="82" t="str">
        <f t="shared" ca="1" si="121"/>
        <v/>
      </c>
      <c r="B242" s="49" t="str">
        <f t="shared" ca="1" si="121"/>
        <v/>
      </c>
      <c r="F242" s="44">
        <f t="shared" ca="1" si="127"/>
        <v>0</v>
      </c>
      <c r="G242" s="44">
        <f t="shared" ca="1" si="127"/>
        <v>0</v>
      </c>
      <c r="H242" s="44">
        <f t="shared" ca="1" si="127"/>
        <v>0</v>
      </c>
      <c r="I242" s="44">
        <f t="shared" ca="1" si="127"/>
        <v>0</v>
      </c>
      <c r="J242" s="44">
        <f t="shared" ca="1" si="127"/>
        <v>0</v>
      </c>
      <c r="K242" s="44">
        <f t="shared" ca="1" si="127"/>
        <v>0</v>
      </c>
      <c r="L242" s="44">
        <f t="shared" ca="1" si="127"/>
        <v>0</v>
      </c>
      <c r="M242" s="44">
        <f t="shared" ca="1" si="127"/>
        <v>0</v>
      </c>
      <c r="N242" s="44">
        <f t="shared" ca="1" si="127"/>
        <v>0</v>
      </c>
      <c r="O242" s="44">
        <f t="shared" ca="1" si="127"/>
        <v>0</v>
      </c>
      <c r="P242" s="44">
        <f t="shared" ca="1" si="127"/>
        <v>0</v>
      </c>
      <c r="Q242" s="44">
        <f t="shared" ca="1" si="127"/>
        <v>0</v>
      </c>
      <c r="R242" s="44">
        <f t="shared" ca="1" si="127"/>
        <v>0</v>
      </c>
      <c r="S242" s="44">
        <f t="shared" ca="1" si="127"/>
        <v>0</v>
      </c>
      <c r="T242" s="44">
        <f t="shared" ca="1" si="127"/>
        <v>0</v>
      </c>
      <c r="U242" s="44"/>
    </row>
    <row r="244" spans="1:21">
      <c r="F244" s="83">
        <f t="shared" ref="F244:T244" ca="1" si="128">SUM(F180:F211)</f>
        <v>25</v>
      </c>
      <c r="G244" s="83">
        <f t="shared" ca="1" si="128"/>
        <v>23</v>
      </c>
      <c r="H244" s="83">
        <f t="shared" ca="1" si="128"/>
        <v>24</v>
      </c>
      <c r="I244" s="83">
        <f t="shared" ca="1" si="128"/>
        <v>26</v>
      </c>
      <c r="J244" s="83">
        <f t="shared" ca="1" si="128"/>
        <v>23</v>
      </c>
      <c r="K244" s="83">
        <f t="shared" ca="1" si="128"/>
        <v>22</v>
      </c>
      <c r="L244" s="83">
        <f t="shared" ca="1" si="128"/>
        <v>25</v>
      </c>
      <c r="M244" s="83">
        <f t="shared" ca="1" si="128"/>
        <v>25</v>
      </c>
      <c r="N244" s="83">
        <f t="shared" ca="1" si="128"/>
        <v>22</v>
      </c>
      <c r="O244" s="83">
        <f t="shared" ca="1" si="128"/>
        <v>25</v>
      </c>
      <c r="P244" s="83">
        <f t="shared" ca="1" si="128"/>
        <v>21</v>
      </c>
      <c r="Q244" s="83">
        <f t="shared" ca="1" si="128"/>
        <v>22</v>
      </c>
      <c r="R244" s="83">
        <f t="shared" ca="1" si="128"/>
        <v>26</v>
      </c>
      <c r="S244" s="83">
        <f t="shared" ca="1" si="128"/>
        <v>20</v>
      </c>
      <c r="T244" s="83">
        <f t="shared" ca="1" si="128"/>
        <v>26</v>
      </c>
      <c r="U244" s="83"/>
    </row>
    <row r="245" spans="1:21">
      <c r="F245" s="6">
        <f t="shared" ref="F245:T245" ca="1" si="129">SUM(F212:F227)</f>
        <v>13</v>
      </c>
      <c r="G245" s="6">
        <f t="shared" ca="1" si="129"/>
        <v>12</v>
      </c>
      <c r="H245" s="6">
        <f t="shared" ca="1" si="129"/>
        <v>12</v>
      </c>
      <c r="I245" s="6">
        <f t="shared" ca="1" si="129"/>
        <v>11</v>
      </c>
      <c r="J245" s="6">
        <f t="shared" ca="1" si="129"/>
        <v>12</v>
      </c>
      <c r="K245" s="6">
        <f t="shared" ca="1" si="129"/>
        <v>5</v>
      </c>
      <c r="L245" s="6">
        <f t="shared" ca="1" si="129"/>
        <v>11</v>
      </c>
      <c r="M245" s="6">
        <f t="shared" ca="1" si="129"/>
        <v>12</v>
      </c>
      <c r="N245" s="6">
        <f t="shared" ca="1" si="129"/>
        <v>14</v>
      </c>
      <c r="O245" s="6">
        <f t="shared" ca="1" si="129"/>
        <v>11</v>
      </c>
      <c r="P245" s="6">
        <f t="shared" ca="1" si="129"/>
        <v>11</v>
      </c>
      <c r="Q245" s="6">
        <f t="shared" ca="1" si="129"/>
        <v>13</v>
      </c>
      <c r="R245" s="6">
        <f t="shared" ca="1" si="129"/>
        <v>13</v>
      </c>
      <c r="S245" s="6">
        <f t="shared" ca="1" si="129"/>
        <v>12</v>
      </c>
      <c r="T245" s="6">
        <f t="shared" ca="1" si="129"/>
        <v>15</v>
      </c>
    </row>
    <row r="246" spans="1:21">
      <c r="F246" s="6">
        <f t="shared" ref="F246:T246" ca="1" si="130">SUM(F228:F235)</f>
        <v>5</v>
      </c>
      <c r="G246" s="6">
        <f t="shared" ca="1" si="130"/>
        <v>5</v>
      </c>
      <c r="H246" s="6">
        <f t="shared" ca="1" si="130"/>
        <v>5</v>
      </c>
      <c r="I246" s="6">
        <f t="shared" ca="1" si="130"/>
        <v>5</v>
      </c>
      <c r="J246" s="6">
        <f t="shared" ca="1" si="130"/>
        <v>5</v>
      </c>
      <c r="K246" s="6">
        <f t="shared" ca="1" si="130"/>
        <v>1</v>
      </c>
      <c r="L246" s="6">
        <f t="shared" ca="1" si="130"/>
        <v>6</v>
      </c>
      <c r="M246" s="6">
        <f t="shared" ca="1" si="130"/>
        <v>7</v>
      </c>
      <c r="N246" s="6">
        <f t="shared" ca="1" si="130"/>
        <v>6</v>
      </c>
      <c r="O246" s="6">
        <f t="shared" ca="1" si="130"/>
        <v>5</v>
      </c>
      <c r="P246" s="6">
        <f t="shared" ca="1" si="130"/>
        <v>4</v>
      </c>
      <c r="Q246" s="6">
        <f t="shared" ca="1" si="130"/>
        <v>6</v>
      </c>
      <c r="R246" s="6">
        <f t="shared" ca="1" si="130"/>
        <v>3</v>
      </c>
      <c r="S246" s="6">
        <f t="shared" ca="1" si="130"/>
        <v>4</v>
      </c>
      <c r="T246" s="6">
        <f t="shared" ca="1" si="130"/>
        <v>7</v>
      </c>
    </row>
    <row r="247" spans="1:21">
      <c r="F247" s="6">
        <f t="shared" ref="F247:T247" ca="1" si="131">SUM(F236:F239)</f>
        <v>0</v>
      </c>
      <c r="G247" s="6">
        <f t="shared" ca="1" si="131"/>
        <v>2</v>
      </c>
      <c r="H247" s="6">
        <f t="shared" ca="1" si="131"/>
        <v>2</v>
      </c>
      <c r="I247" s="6">
        <f t="shared" ca="1" si="131"/>
        <v>1</v>
      </c>
      <c r="J247" s="6">
        <f t="shared" ca="1" si="131"/>
        <v>1</v>
      </c>
      <c r="K247" s="6">
        <f t="shared" ca="1" si="131"/>
        <v>0</v>
      </c>
      <c r="L247" s="6">
        <f t="shared" ca="1" si="131"/>
        <v>1</v>
      </c>
      <c r="M247" s="6">
        <f t="shared" ca="1" si="131"/>
        <v>1</v>
      </c>
      <c r="N247" s="6">
        <f t="shared" ca="1" si="131"/>
        <v>2</v>
      </c>
      <c r="O247" s="6">
        <f t="shared" ca="1" si="131"/>
        <v>3</v>
      </c>
      <c r="P247" s="6">
        <f t="shared" ca="1" si="131"/>
        <v>1</v>
      </c>
      <c r="Q247" s="6">
        <f t="shared" ca="1" si="131"/>
        <v>1</v>
      </c>
      <c r="R247" s="6">
        <f t="shared" ca="1" si="131"/>
        <v>1</v>
      </c>
      <c r="S247" s="6">
        <f t="shared" ca="1" si="131"/>
        <v>2</v>
      </c>
      <c r="T247" s="6">
        <f t="shared" ca="1" si="131"/>
        <v>2</v>
      </c>
    </row>
    <row r="248" spans="1:21">
      <c r="F248" s="6">
        <f t="shared" ref="F248:T248" ca="1" si="132">SUM(F240:F241)</f>
        <v>0</v>
      </c>
      <c r="G248" s="6">
        <f t="shared" ca="1" si="132"/>
        <v>0</v>
      </c>
      <c r="H248" s="6">
        <f t="shared" ca="1" si="132"/>
        <v>2</v>
      </c>
      <c r="I248" s="6">
        <f t="shared" ca="1" si="132"/>
        <v>0</v>
      </c>
      <c r="J248" s="6">
        <f t="shared" ca="1" si="132"/>
        <v>1</v>
      </c>
      <c r="K248" s="6">
        <f t="shared" ca="1" si="132"/>
        <v>0</v>
      </c>
      <c r="L248" s="6">
        <f t="shared" ca="1" si="132"/>
        <v>1</v>
      </c>
      <c r="M248" s="6">
        <f t="shared" ca="1" si="132"/>
        <v>0</v>
      </c>
      <c r="N248" s="6">
        <f t="shared" ca="1" si="132"/>
        <v>0</v>
      </c>
      <c r="O248" s="6">
        <f t="shared" ca="1" si="132"/>
        <v>1</v>
      </c>
      <c r="P248" s="6">
        <f t="shared" ca="1" si="132"/>
        <v>1</v>
      </c>
      <c r="Q248" s="6">
        <f t="shared" ca="1" si="132"/>
        <v>1</v>
      </c>
      <c r="R248" s="6">
        <f t="shared" ca="1" si="132"/>
        <v>1</v>
      </c>
      <c r="S248" s="6">
        <f t="shared" ca="1" si="132"/>
        <v>0</v>
      </c>
      <c r="T248" s="6">
        <f t="shared" ca="1" si="132"/>
        <v>1</v>
      </c>
    </row>
    <row r="249" spans="1:21">
      <c r="F249" s="6">
        <f t="shared" ref="F249:T249" ca="1" si="133">F242</f>
        <v>0</v>
      </c>
      <c r="G249" s="6">
        <f t="shared" ca="1" si="133"/>
        <v>0</v>
      </c>
      <c r="H249" s="6">
        <f t="shared" ca="1" si="133"/>
        <v>0</v>
      </c>
      <c r="I249" s="6">
        <f t="shared" ca="1" si="133"/>
        <v>0</v>
      </c>
      <c r="J249" s="6">
        <f t="shared" ca="1" si="133"/>
        <v>0</v>
      </c>
      <c r="K249" s="6">
        <f t="shared" ca="1" si="133"/>
        <v>0</v>
      </c>
      <c r="L249" s="6">
        <f t="shared" ca="1" si="133"/>
        <v>0</v>
      </c>
      <c r="M249" s="6">
        <f t="shared" ca="1" si="133"/>
        <v>0</v>
      </c>
      <c r="N249" s="6">
        <f t="shared" ca="1" si="133"/>
        <v>0</v>
      </c>
      <c r="O249" s="6">
        <f t="shared" ca="1" si="133"/>
        <v>0</v>
      </c>
      <c r="P249" s="6">
        <f t="shared" ca="1" si="133"/>
        <v>0</v>
      </c>
      <c r="Q249" s="6">
        <f t="shared" ca="1" si="133"/>
        <v>0</v>
      </c>
      <c r="R249" s="6">
        <f t="shared" ca="1" si="133"/>
        <v>0</v>
      </c>
      <c r="S249" s="6">
        <f t="shared" ca="1" si="133"/>
        <v>0</v>
      </c>
      <c r="T249" s="6">
        <f t="shared" ca="1" si="133"/>
        <v>0</v>
      </c>
    </row>
  </sheetData>
  <conditionalFormatting sqref="E4:BB35 BT4:HM35">
    <cfRule type="expression" dxfId="379" priority="133" stopIfTrue="1">
      <formula>COUNTIF($IF$4:$IF$35,E4)</formula>
    </cfRule>
    <cfRule type="expression" dxfId="378" priority="134" stopIfTrue="1">
      <formula>COUNTIF($IG$4:$IG$35,E4)</formula>
    </cfRule>
  </conditionalFormatting>
  <conditionalFormatting sqref="E36:BB51 BT36:HM51">
    <cfRule type="expression" dxfId="377" priority="131" stopIfTrue="1">
      <formula>COUNTIF($IF$36:$IF$51,E36)</formula>
    </cfRule>
    <cfRule type="expression" dxfId="376" priority="132" stopIfTrue="1">
      <formula>COUNTIF($IG$36:$IG$51,E36)</formula>
    </cfRule>
  </conditionalFormatting>
  <conditionalFormatting sqref="E52:BB59 BT52:HM59">
    <cfRule type="expression" dxfId="375" priority="129" stopIfTrue="1">
      <formula>COUNTIF($IF$52:$IF$59,E52)</formula>
    </cfRule>
    <cfRule type="expression" dxfId="374" priority="130" stopIfTrue="1">
      <formula>COUNTIF($IG$52:$IG$59,E52)</formula>
    </cfRule>
  </conditionalFormatting>
  <conditionalFormatting sqref="E60:BB63 BT60:HM63">
    <cfRule type="expression" dxfId="373" priority="127" stopIfTrue="1">
      <formula>COUNTIF($IF$60:$IF$63,E60)</formula>
    </cfRule>
    <cfRule type="expression" dxfId="372" priority="128" stopIfTrue="1">
      <formula>COUNTIF($IG$60:$IG$63,E60)</formula>
    </cfRule>
  </conditionalFormatting>
  <conditionalFormatting sqref="E64:BB65 BT64:HM65">
    <cfRule type="expression" dxfId="371" priority="125" stopIfTrue="1">
      <formula>COUNTIF($IF$64:$IF$65,E64)</formula>
    </cfRule>
    <cfRule type="expression" dxfId="370" priority="126" stopIfTrue="1">
      <formula>COUNTIF($IG$64:$IG$65,E64)</formula>
    </cfRule>
  </conditionalFormatting>
  <conditionalFormatting sqref="E66:BB66 BT66:HM66">
    <cfRule type="expression" dxfId="369" priority="123" stopIfTrue="1">
      <formula>COUNTIF($IF$66:$IF$66,E66)</formula>
    </cfRule>
    <cfRule type="expression" dxfId="368" priority="124" stopIfTrue="1">
      <formula>COUNTIF($IG$66:$IG$66,E66)</formula>
    </cfRule>
  </conditionalFormatting>
  <conditionalFormatting sqref="E4:BB35 BT4:GV35">
    <cfRule type="expression" dxfId="367" priority="121" stopIfTrue="1">
      <formula>COUNTIF($HO$4:$HO$35,E4)</formula>
    </cfRule>
    <cfRule type="expression" dxfId="366" priority="122" stopIfTrue="1">
      <formula>COUNTIF($HP$4:$HP$35,E4)</formula>
    </cfRule>
  </conditionalFormatting>
  <conditionalFormatting sqref="E36:BB51 BT36:GV51">
    <cfRule type="expression" dxfId="365" priority="119" stopIfTrue="1">
      <formula>COUNTIF($HO$36:$HO$51,E36)</formula>
    </cfRule>
    <cfRule type="expression" dxfId="364" priority="120" stopIfTrue="1">
      <formula>COUNTIF($HP$36:$HP$51,E36)</formula>
    </cfRule>
  </conditionalFormatting>
  <conditionalFormatting sqref="E52:BB59 BT52:GV59">
    <cfRule type="expression" dxfId="363" priority="117" stopIfTrue="1">
      <formula>COUNTIF($HO$52:$HO$59,E52)</formula>
    </cfRule>
    <cfRule type="expression" dxfId="362" priority="118" stopIfTrue="1">
      <formula>COUNTIF($HP$52:$HP$59,E52)</formula>
    </cfRule>
  </conditionalFormatting>
  <conditionalFormatting sqref="E60:BB63 BT60:GV63">
    <cfRule type="expression" dxfId="361" priority="115" stopIfTrue="1">
      <formula>COUNTIF($HO$60:$HO$63,E60)</formula>
    </cfRule>
    <cfRule type="expression" dxfId="360" priority="116" stopIfTrue="1">
      <formula>COUNTIF($HP$60:$HP$63,E60)</formula>
    </cfRule>
  </conditionalFormatting>
  <conditionalFormatting sqref="E64:BB65 BT64:GV65">
    <cfRule type="expression" dxfId="359" priority="113" stopIfTrue="1">
      <formula>COUNTIF($HO$64:$HO$65,E64)</formula>
    </cfRule>
    <cfRule type="expression" dxfId="358" priority="114" stopIfTrue="1">
      <formula>COUNTIF($HP$64:$HP$65,E64)</formula>
    </cfRule>
  </conditionalFormatting>
  <conditionalFormatting sqref="E66:BB66 BT66:GV66">
    <cfRule type="expression" dxfId="357" priority="111" stopIfTrue="1">
      <formula>COUNTIF($HO$66:$HO$66,E66)</formula>
    </cfRule>
    <cfRule type="expression" dxfId="356" priority="112" stopIfTrue="1">
      <formula>COUNTIF($HP$66:$HP$66,E66)</formula>
    </cfRule>
  </conditionalFormatting>
  <conditionalFormatting sqref="IG180:IV180 IG171:IV172 IG159:IV161 IG142:IV145 IG116:IV120 IG69:IV73">
    <cfRule type="cellIs" priority="110" stopIfTrue="1" operator="equal">
      <formula>0</formula>
    </cfRule>
  </conditionalFormatting>
  <conditionalFormatting sqref="IG68:IV68">
    <cfRule type="cellIs" dxfId="355" priority="109" stopIfTrue="1" operator="equal">
      <formula>MAX($IG$68:$IH$68)</formula>
    </cfRule>
  </conditionalFormatting>
  <conditionalFormatting sqref="E4:BB35 BT4:GR35">
    <cfRule type="expression" dxfId="354" priority="107" stopIfTrue="1">
      <formula>COUNTIF($GX$4:$GX$35,E4)</formula>
    </cfRule>
    <cfRule type="expression" dxfId="353" priority="108" stopIfTrue="1">
      <formula>COUNTIF($HL$4:$HL$35,E4)</formula>
    </cfRule>
  </conditionalFormatting>
  <conditionalFormatting sqref="E36:BB51 BT36:GR51">
    <cfRule type="expression" dxfId="352" priority="105" stopIfTrue="1">
      <formula>COUNTIF($GX$36:$GX$51,E36)</formula>
    </cfRule>
    <cfRule type="expression" dxfId="351" priority="106" stopIfTrue="1">
      <formula>COUNTIF($HL$36:$HL$51,E36)</formula>
    </cfRule>
  </conditionalFormatting>
  <conditionalFormatting sqref="E52:BB59 BT52:GR59">
    <cfRule type="expression" dxfId="350" priority="103" stopIfTrue="1">
      <formula>COUNTIF($GX$52:$GX$59,E52)</formula>
    </cfRule>
    <cfRule type="expression" dxfId="349" priority="104" stopIfTrue="1">
      <formula>COUNTIF($HL$52:$HL$59,E52)</formula>
    </cfRule>
  </conditionalFormatting>
  <conditionalFormatting sqref="E60:BB63 BT60:GR63">
    <cfRule type="expression" dxfId="348" priority="101" stopIfTrue="1">
      <formula>COUNTIF($GX$60:$GX$63,E60)</formula>
    </cfRule>
    <cfRule type="expression" dxfId="347" priority="102" stopIfTrue="1">
      <formula>COUNTIF($HL$60:$HL$63,E60)</formula>
    </cfRule>
  </conditionalFormatting>
  <conditionalFormatting sqref="E64:BB65 BT64:GR65">
    <cfRule type="expression" dxfId="346" priority="99" stopIfTrue="1">
      <formula>COUNTIF($GX$64:$GX$65,E64)</formula>
    </cfRule>
    <cfRule type="expression" dxfId="345" priority="100" stopIfTrue="1">
      <formula>COUNTIF($HL$64:$HL$65,E64)</formula>
    </cfRule>
  </conditionalFormatting>
  <conditionalFormatting sqref="E66:BB66 BT66:GR66">
    <cfRule type="expression" dxfId="344" priority="97" stopIfTrue="1">
      <formula>COUNTIF($GX$66:$GX$66,E66)</formula>
    </cfRule>
    <cfRule type="expression" dxfId="343" priority="98" stopIfTrue="1">
      <formula>COUNTIF($HL$66:$HL$66,E66)</formula>
    </cfRule>
  </conditionalFormatting>
  <conditionalFormatting sqref="HP180:IE180 HP171:IE172 HP159:IE161 HP142:IE145 HP116:IE120 HP69:IE73">
    <cfRule type="cellIs" priority="96" stopIfTrue="1" operator="equal">
      <formula>0</formula>
    </cfRule>
  </conditionalFormatting>
  <conditionalFormatting sqref="HP68:IE68">
    <cfRule type="cellIs" dxfId="342" priority="95" stopIfTrue="1" operator="equal">
      <formula>MAX($HP$68:$HQ$68)</formula>
    </cfRule>
  </conditionalFormatting>
  <conditionalFormatting sqref="E4:BB35 BT4:GA35">
    <cfRule type="expression" dxfId="341" priority="93" stopIfTrue="1">
      <formula>COUNTIF($GT$4:$GT$35,E4)</formula>
    </cfRule>
    <cfRule type="expression" dxfId="340" priority="94" stopIfTrue="1">
      <formula>COUNTIF($GU$4:$GU$35,E4)</formula>
    </cfRule>
  </conditionalFormatting>
  <conditionalFormatting sqref="E36:BB51 BT36:GA51">
    <cfRule type="expression" dxfId="339" priority="91" stopIfTrue="1">
      <formula>COUNTIF($GT$36:$GT$51,E36)</formula>
    </cfRule>
    <cfRule type="expression" dxfId="338" priority="92" stopIfTrue="1">
      <formula>COUNTIF($GU$36:$GU$51,E36)</formula>
    </cfRule>
  </conditionalFormatting>
  <conditionalFormatting sqref="E52:BB59 BT52:GA59">
    <cfRule type="expression" dxfId="337" priority="89" stopIfTrue="1">
      <formula>COUNTIF($GT$52:$GT$59,E52)</formula>
    </cfRule>
    <cfRule type="expression" dxfId="336" priority="90" stopIfTrue="1">
      <formula>COUNTIF($GU$52:$GU$59,E52)</formula>
    </cfRule>
  </conditionalFormatting>
  <conditionalFormatting sqref="E60:BB63 BT60:GA63">
    <cfRule type="expression" dxfId="335" priority="87" stopIfTrue="1">
      <formula>COUNTIF($GT$60:$GT$63,E60)</formula>
    </cfRule>
    <cfRule type="expression" dxfId="334" priority="88" stopIfTrue="1">
      <formula>COUNTIF($GU$60:$GU$63,E60)</formula>
    </cfRule>
  </conditionalFormatting>
  <conditionalFormatting sqref="E64:BB65 BT64:GA65">
    <cfRule type="expression" dxfId="333" priority="85" stopIfTrue="1">
      <formula>COUNTIF($GT$64:$GT$65,E64)</formula>
    </cfRule>
    <cfRule type="expression" dxfId="332" priority="86" stopIfTrue="1">
      <formula>COUNTIF($GU$64:$GU$65,E64)</formula>
    </cfRule>
  </conditionalFormatting>
  <conditionalFormatting sqref="E66:BB66 BT66:GA66">
    <cfRule type="expression" dxfId="331" priority="83" stopIfTrue="1">
      <formula>COUNTIF($GT$66:$GT$66,E66)</formula>
    </cfRule>
    <cfRule type="expression" dxfId="330" priority="84" stopIfTrue="1">
      <formula>COUNTIF($GU$66:$GU$66,E66)</formula>
    </cfRule>
  </conditionalFormatting>
  <conditionalFormatting sqref="GC180:GR180 GC171:GR172 GC159:GR161 GC142:GR145 GC116:GR120 GC69:GR73">
    <cfRule type="cellIs" priority="82" stopIfTrue="1" operator="equal">
      <formula>0</formula>
    </cfRule>
  </conditionalFormatting>
  <conditionalFormatting sqref="GC68:GR68">
    <cfRule type="cellIs" dxfId="329" priority="81" stopIfTrue="1" operator="equal">
      <formula>MAX($GC$68:$GD$68)</formula>
    </cfRule>
  </conditionalFormatting>
  <conditionalFormatting sqref="E4:BB35 BT4:EL35">
    <cfRule type="expression" dxfId="328" priority="79" stopIfTrue="1">
      <formula>COUNTIF($FF$4:$FF$35,E4)</formula>
    </cfRule>
    <cfRule type="expression" dxfId="327" priority="80" stopIfTrue="1">
      <formula>COUNTIF($FG$4:$FG$35,E4)</formula>
    </cfRule>
  </conditionalFormatting>
  <conditionalFormatting sqref="E36:BB51 BT36:EL51">
    <cfRule type="expression" dxfId="326" priority="77" stopIfTrue="1">
      <formula>COUNTIF($FF$36:$FF$51,E36)</formula>
    </cfRule>
    <cfRule type="expression" dxfId="325" priority="78" stopIfTrue="1">
      <formula>COUNTIF($FG$36:$FG$51,E36)</formula>
    </cfRule>
  </conditionalFormatting>
  <conditionalFormatting sqref="E52:BB59 BT52:EL59">
    <cfRule type="expression" dxfId="324" priority="75" stopIfTrue="1">
      <formula>COUNTIF($FF$52:$FF$59,E52)</formula>
    </cfRule>
    <cfRule type="expression" dxfId="323" priority="76" stopIfTrue="1">
      <formula>COUNTIF($FG$52:$FG$59,E52)</formula>
    </cfRule>
  </conditionalFormatting>
  <conditionalFormatting sqref="E60:BB63 BT60:EL63">
    <cfRule type="expression" dxfId="322" priority="73" stopIfTrue="1">
      <formula>COUNTIF($FF$60:$FF$63,E60)</formula>
    </cfRule>
    <cfRule type="expression" dxfId="321" priority="74" stopIfTrue="1">
      <formula>COUNTIF($FG$60:$FG$63,E60)</formula>
    </cfRule>
  </conditionalFormatting>
  <conditionalFormatting sqref="E64:BB65 BT64:EL65">
    <cfRule type="expression" dxfId="320" priority="71" stopIfTrue="1">
      <formula>COUNTIF($FF$64:$FF$65,E64)</formula>
    </cfRule>
    <cfRule type="expression" dxfId="319" priority="72" stopIfTrue="1">
      <formula>COUNTIF($FG$64:$FG$65,E64)</formula>
    </cfRule>
  </conditionalFormatting>
  <conditionalFormatting sqref="E66:BB66 BT66:EL66">
    <cfRule type="expression" dxfId="318" priority="69" stopIfTrue="1">
      <formula>COUNTIF($FF$66:$FF$66,E66)</formula>
    </cfRule>
    <cfRule type="expression" dxfId="317" priority="70" stopIfTrue="1">
      <formula>COUNTIF($FG$66:$FG$66,E66)</formula>
    </cfRule>
  </conditionalFormatting>
  <conditionalFormatting sqref="EN180:FD180 EN171:FD172 EN159:FD161 EN142:FD145 EN116:FD120 EN69:FD73">
    <cfRule type="cellIs" priority="68" stopIfTrue="1" operator="equal">
      <formula>0</formula>
    </cfRule>
  </conditionalFormatting>
  <conditionalFormatting sqref="EN68:FD68">
    <cfRule type="cellIs" dxfId="316" priority="67" stopIfTrue="1" operator="equal">
      <formula>MAX($EN$68:$EO$68)</formula>
    </cfRule>
  </conditionalFormatting>
  <conditionalFormatting sqref="E4:BB35 BT4:BX35">
    <cfRule type="expression" dxfId="315" priority="65" stopIfTrue="1">
      <formula>COUNTIF($DT$4:$DT$35,E4)</formula>
    </cfRule>
    <cfRule type="expression" dxfId="314" priority="66" stopIfTrue="1">
      <formula>COUNTIF($DU$4:$DU$35,E4)</formula>
    </cfRule>
  </conditionalFormatting>
  <conditionalFormatting sqref="E36:BB51 BT36:BX51">
    <cfRule type="expression" dxfId="313" priority="63" stopIfTrue="1">
      <formula>COUNTIF($DT$36:$DT$51,E36)</formula>
    </cfRule>
    <cfRule type="expression" dxfId="312" priority="64" stopIfTrue="1">
      <formula>COUNTIF($DU$36:$DU$51,E36)</formula>
    </cfRule>
  </conditionalFormatting>
  <conditionalFormatting sqref="E52:BB59 BT52:BX59">
    <cfRule type="expression" dxfId="311" priority="61" stopIfTrue="1">
      <formula>COUNTIF($DT$52:$DT$59,E52)</formula>
    </cfRule>
    <cfRule type="expression" dxfId="310" priority="62" stopIfTrue="1">
      <formula>COUNTIF($DU$52:$DU$59,E52)</formula>
    </cfRule>
  </conditionalFormatting>
  <conditionalFormatting sqref="E60:BB63 BT60:BX63">
    <cfRule type="expression" dxfId="309" priority="59" stopIfTrue="1">
      <formula>COUNTIF($DT$60:$DT$63,E60)</formula>
    </cfRule>
    <cfRule type="expression" dxfId="308" priority="60" stopIfTrue="1">
      <formula>COUNTIF($DU$60:$DU$63,E60)</formula>
    </cfRule>
  </conditionalFormatting>
  <conditionalFormatting sqref="E64:BB65 BT64:BX65">
    <cfRule type="expression" dxfId="307" priority="57" stopIfTrue="1">
      <formula>COUNTIF($DT$64:$DT$65,E64)</formula>
    </cfRule>
    <cfRule type="expression" dxfId="306" priority="58" stopIfTrue="1">
      <formula>COUNTIF($DU$64:$DU$65,E64)</formula>
    </cfRule>
  </conditionalFormatting>
  <conditionalFormatting sqref="E66:BB66 BT66:BX66">
    <cfRule type="expression" dxfId="305" priority="55" stopIfTrue="1">
      <formula>COUNTIF($DT$66:$DT$66,E66)</formula>
    </cfRule>
    <cfRule type="expression" dxfId="304" priority="56" stopIfTrue="1">
      <formula>COUNTIF($DU$66:$DU$66,E66)</formula>
    </cfRule>
  </conditionalFormatting>
  <conditionalFormatting sqref="BY180:DQ180 BY171:DQ172 BY159:DQ161 BY142:DQ145 BY116:DQ120 BY69:DQ73">
    <cfRule type="cellIs" priority="54" stopIfTrue="1" operator="equal">
      <formula>0</formula>
    </cfRule>
  </conditionalFormatting>
  <conditionalFormatting sqref="BY68:DQ68">
    <cfRule type="cellIs" dxfId="303" priority="53" stopIfTrue="1" operator="equal">
      <formula>MAX($BY$68:$BZ$68)</formula>
    </cfRule>
  </conditionalFormatting>
  <conditionalFormatting sqref="E4:AH35">
    <cfRule type="expression" dxfId="302" priority="51" stopIfTrue="1">
      <formula>COUNTIF($BB$4:$BB$35,E4)</formula>
    </cfRule>
    <cfRule type="expression" dxfId="301" priority="52" stopIfTrue="1">
      <formula>COUNTIF($BC$4:$BC$35,E4)</formula>
    </cfRule>
  </conditionalFormatting>
  <conditionalFormatting sqref="E36:AH51">
    <cfRule type="expression" dxfId="300" priority="49" stopIfTrue="1">
      <formula>COUNTIF($BB$36:$BB$51,E36)</formula>
    </cfRule>
    <cfRule type="expression" dxfId="299" priority="50" stopIfTrue="1">
      <formula>COUNTIF($BC$36:$BC$51,E36)</formula>
    </cfRule>
  </conditionalFormatting>
  <conditionalFormatting sqref="E52:AH59">
    <cfRule type="expression" dxfId="298" priority="47" stopIfTrue="1">
      <formula>COUNTIF($BB$52:$BB$59,E52)</formula>
    </cfRule>
    <cfRule type="expression" dxfId="297" priority="48" stopIfTrue="1">
      <formula>COUNTIF($BC$52:$BC$59,E52)</formula>
    </cfRule>
  </conditionalFormatting>
  <conditionalFormatting sqref="E60:AH63">
    <cfRule type="expression" dxfId="296" priority="45" stopIfTrue="1">
      <formula>COUNTIF($BB$60:$BB$63,E60)</formula>
    </cfRule>
    <cfRule type="expression" dxfId="295" priority="46" stopIfTrue="1">
      <formula>COUNTIF($BC$60:$BC$63,E60)</formula>
    </cfRule>
  </conditionalFormatting>
  <conditionalFormatting sqref="E64:AH65">
    <cfRule type="expression" dxfId="294" priority="43" stopIfTrue="1">
      <formula>COUNTIF($BB$64:$BB$65,E64)</formula>
    </cfRule>
    <cfRule type="expression" dxfId="293" priority="44" stopIfTrue="1">
      <formula>COUNTIF($BC$64:$BC$65,E64)</formula>
    </cfRule>
  </conditionalFormatting>
  <conditionalFormatting sqref="E66:AH66">
    <cfRule type="expression" dxfId="292" priority="41" stopIfTrue="1">
      <formula>COUNTIF($BB$66:$BB$66,E66)</formula>
    </cfRule>
    <cfRule type="expression" dxfId="291" priority="42" stopIfTrue="1">
      <formula>COUNTIF($BC$66:$BC$66,E66)</formula>
    </cfRule>
  </conditionalFormatting>
  <conditionalFormatting sqref="BY180:CO180 BY171:CO172 BY159:CO161 BY142:CO145 BY116:CO120 BY69:CO73">
    <cfRule type="cellIs" priority="40" stopIfTrue="1" operator="equal">
      <formula>0</formula>
    </cfRule>
  </conditionalFormatting>
  <conditionalFormatting sqref="BY68:CO68">
    <cfRule type="cellIs" dxfId="290" priority="39" stopIfTrue="1" operator="equal">
      <formula>MAX($BY$68:$BZ$68)</formula>
    </cfRule>
  </conditionalFormatting>
  <conditionalFormatting sqref="E4:AH35">
    <cfRule type="expression" dxfId="289" priority="37" stopIfTrue="1">
      <formula>COUNTIF($BB$4:$BB$35,E4)</formula>
    </cfRule>
    <cfRule type="expression" dxfId="288" priority="38" stopIfTrue="1">
      <formula>COUNTIF($BC$4:$BC$35,E4)</formula>
    </cfRule>
  </conditionalFormatting>
  <conditionalFormatting sqref="E36:AH51">
    <cfRule type="expression" dxfId="287" priority="35" stopIfTrue="1">
      <formula>COUNTIF($BB$36:$BB$51,E36)</formula>
    </cfRule>
    <cfRule type="expression" dxfId="286" priority="36" stopIfTrue="1">
      <formula>COUNTIF($BC$36:$BC$51,E36)</formula>
    </cfRule>
  </conditionalFormatting>
  <conditionalFormatting sqref="E52:AH59">
    <cfRule type="expression" dxfId="285" priority="33" stopIfTrue="1">
      <formula>COUNTIF($BB$52:$BB$59,E52)</formula>
    </cfRule>
    <cfRule type="expression" dxfId="284" priority="34" stopIfTrue="1">
      <formula>COUNTIF($BC$52:$BC$59,E52)</formula>
    </cfRule>
  </conditionalFormatting>
  <conditionalFormatting sqref="E60:AH63">
    <cfRule type="expression" dxfId="283" priority="31" stopIfTrue="1">
      <formula>COUNTIF($BB$60:$BB$63,E60)</formula>
    </cfRule>
    <cfRule type="expression" dxfId="282" priority="32" stopIfTrue="1">
      <formula>COUNTIF($BC$60:$BC$63,E60)</formula>
    </cfRule>
  </conditionalFormatting>
  <conditionalFormatting sqref="E64:AH65">
    <cfRule type="expression" dxfId="281" priority="29" stopIfTrue="1">
      <formula>COUNTIF($BB$64:$BB$65,E64)</formula>
    </cfRule>
    <cfRule type="expression" dxfId="280" priority="30" stopIfTrue="1">
      <formula>COUNTIF($BC$64:$BC$65,E64)</formula>
    </cfRule>
  </conditionalFormatting>
  <conditionalFormatting sqref="E66:AH66">
    <cfRule type="expression" dxfId="279" priority="27" stopIfTrue="1">
      <formula>COUNTIF($BB$66:$BB$66,E66)</formula>
    </cfRule>
    <cfRule type="expression" dxfId="278" priority="28" stopIfTrue="1">
      <formula>COUNTIF($BC$66:$BC$66,E66)</formula>
    </cfRule>
  </conditionalFormatting>
  <conditionalFormatting sqref="AI180:AY180 AI171:AY172 AI159:AY161 AI142:AY145 AI116:AY120 AI69:AY73">
    <cfRule type="cellIs" priority="26" stopIfTrue="1" operator="equal">
      <formula>0</formula>
    </cfRule>
  </conditionalFormatting>
  <conditionalFormatting sqref="AI68:AY68">
    <cfRule type="cellIs" dxfId="277" priority="25" stopIfTrue="1" operator="equal">
      <formula>MAX($AI$68:$AJ$68)</formula>
    </cfRule>
  </conditionalFormatting>
  <conditionalFormatting sqref="E4:T35">
    <cfRule type="expression" dxfId="276" priority="23" stopIfTrue="1">
      <formula>COUNTIF($Z$4:$Z$35,E4)</formula>
    </cfRule>
    <cfRule type="expression" dxfId="275" priority="24" stopIfTrue="1">
      <formula>COUNTIF($AA$4:$AA$35,E4)</formula>
    </cfRule>
  </conditionalFormatting>
  <conditionalFormatting sqref="E36:T51">
    <cfRule type="expression" dxfId="274" priority="21" stopIfTrue="1">
      <formula>COUNTIF($Z$36:$Z$51,E36)</formula>
    </cfRule>
    <cfRule type="expression" dxfId="273" priority="22" stopIfTrue="1">
      <formula>COUNTIF($AA$36:$AA$51,E36)</formula>
    </cfRule>
  </conditionalFormatting>
  <conditionalFormatting sqref="E52:T59">
    <cfRule type="expression" dxfId="272" priority="19" stopIfTrue="1">
      <formula>COUNTIF($Z$52:$Z$59,E52)</formula>
    </cfRule>
    <cfRule type="expression" dxfId="271" priority="20" stopIfTrue="1">
      <formula>COUNTIF($AA$52:$AA$59,E52)</formula>
    </cfRule>
  </conditionalFormatting>
  <conditionalFormatting sqref="E60:T63">
    <cfRule type="expression" dxfId="270" priority="17" stopIfTrue="1">
      <formula>COUNTIF($Z$60:$Z$63,E60)</formula>
    </cfRule>
    <cfRule type="expression" dxfId="269" priority="18" stopIfTrue="1">
      <formula>COUNTIF($AA$60:$AA$63,E60)</formula>
    </cfRule>
  </conditionalFormatting>
  <conditionalFormatting sqref="E64:T65">
    <cfRule type="expression" dxfId="268" priority="15" stopIfTrue="1">
      <formula>COUNTIF($Z$64:$Z$65,E64)</formula>
    </cfRule>
    <cfRule type="expression" dxfId="267" priority="16" stopIfTrue="1">
      <formula>COUNTIF($AA$64:$AA$65,E64)</formula>
    </cfRule>
  </conditionalFormatting>
  <conditionalFormatting sqref="E66:T66">
    <cfRule type="expression" dxfId="266" priority="13" stopIfTrue="1">
      <formula>COUNTIF($Z$66:$Z$66,E66)</formula>
    </cfRule>
    <cfRule type="expression" dxfId="265" priority="14" stopIfTrue="1">
      <formula>COUNTIF($AA$66:$AA$66,E66)</formula>
    </cfRule>
  </conditionalFormatting>
  <conditionalFormatting sqref="E4:BB35 BT4:IV35">
    <cfRule type="expression" dxfId="264" priority="11" stopIfTrue="1">
      <formula>COUNTIF(#REF!,E4)</formula>
    </cfRule>
    <cfRule type="expression" dxfId="263" priority="12" stopIfTrue="1">
      <formula>COUNTIF(#REF!,E4)</formula>
    </cfRule>
  </conditionalFormatting>
  <conditionalFormatting sqref="E36:BB51 BT36:IV51">
    <cfRule type="expression" dxfId="262" priority="9" stopIfTrue="1">
      <formula>COUNTIF(#REF!,E36)</formula>
    </cfRule>
    <cfRule type="expression" dxfId="261" priority="10" stopIfTrue="1">
      <formula>COUNTIF(#REF!,E36)</formula>
    </cfRule>
  </conditionalFormatting>
  <conditionalFormatting sqref="E52:BB59 BT52:IV59">
    <cfRule type="expression" dxfId="260" priority="7" stopIfTrue="1">
      <formula>COUNTIF(#REF!,E52)</formula>
    </cfRule>
    <cfRule type="expression" dxfId="259" priority="8" stopIfTrue="1">
      <formula>COUNTIF(#REF!,E52)</formula>
    </cfRule>
  </conditionalFormatting>
  <conditionalFormatting sqref="E60:BB63 BT60:IV63">
    <cfRule type="expression" dxfId="258" priority="5" stopIfTrue="1">
      <formula>COUNTIF(#REF!,E60)</formula>
    </cfRule>
    <cfRule type="expression" dxfId="257" priority="6" stopIfTrue="1">
      <formula>COUNTIF(#REF!,E60)</formula>
    </cfRule>
  </conditionalFormatting>
  <conditionalFormatting sqref="E64:BB65 BT64:IV65">
    <cfRule type="expression" dxfId="256" priority="3" stopIfTrue="1">
      <formula>COUNTIF(#REF!,E64)</formula>
    </cfRule>
    <cfRule type="expression" dxfId="255" priority="4" stopIfTrue="1">
      <formula>COUNTIF(#REF!,E64)</formula>
    </cfRule>
  </conditionalFormatting>
  <conditionalFormatting sqref="E66:BB66 BT66:IV66">
    <cfRule type="expression" dxfId="254" priority="1" stopIfTrue="1">
      <formula>COUNTIF(#REF!,E66)</formula>
    </cfRule>
    <cfRule type="expression" dxfId="253" priority="2" stopIfTrue="1">
      <formula>COUNTIF(#REF!,E66)</formula>
    </cfRule>
  </conditionalFormatting>
  <pageMargins left="0.75" right="0.75" top="1" bottom="1" header="0.5" footer="0.5"/>
  <pageSetup scale="10"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Sheet6">
    <pageSetUpPr fitToPage="1"/>
  </sheetPr>
  <dimension ref="B1:AP70"/>
  <sheetViews>
    <sheetView showGridLines="0" zoomScale="58" zoomScaleNormal="58" workbookViewId="0">
      <selection activeCell="I15" sqref="I15:J15"/>
    </sheetView>
  </sheetViews>
  <sheetFormatPr defaultRowHeight="13.2"/>
  <cols>
    <col min="1" max="1" width="1.88671875" style="1" customWidth="1"/>
    <col min="2" max="2" width="6" style="1" customWidth="1"/>
    <col min="3" max="3" width="4.88671875" style="84" customWidth="1"/>
    <col min="4" max="4" width="19.88671875" style="1" bestFit="1" customWidth="1"/>
    <col min="5" max="16" width="7.88671875" style="6" customWidth="1"/>
    <col min="17" max="42" width="9.109375" style="6" customWidth="1"/>
    <col min="43" max="256" width="8.88671875" style="1"/>
    <col min="257" max="257" width="1.88671875" style="1" customWidth="1"/>
    <col min="258" max="258" width="6" style="1" customWidth="1"/>
    <col min="259" max="259" width="4.88671875" style="1" customWidth="1"/>
    <col min="260" max="260" width="19.88671875" style="1" bestFit="1" customWidth="1"/>
    <col min="261" max="272" width="7.88671875" style="1" customWidth="1"/>
    <col min="273" max="298" width="9.109375" style="1" customWidth="1"/>
    <col min="299" max="512" width="8.88671875" style="1"/>
    <col min="513" max="513" width="1.88671875" style="1" customWidth="1"/>
    <col min="514" max="514" width="6" style="1" customWidth="1"/>
    <col min="515" max="515" width="4.88671875" style="1" customWidth="1"/>
    <col min="516" max="516" width="19.88671875" style="1" bestFit="1" customWidth="1"/>
    <col min="517" max="528" width="7.88671875" style="1" customWidth="1"/>
    <col min="529" max="554" width="9.109375" style="1" customWidth="1"/>
    <col min="555" max="768" width="8.88671875" style="1"/>
    <col min="769" max="769" width="1.88671875" style="1" customWidth="1"/>
    <col min="770" max="770" width="6" style="1" customWidth="1"/>
    <col min="771" max="771" width="4.88671875" style="1" customWidth="1"/>
    <col min="772" max="772" width="19.88671875" style="1" bestFit="1" customWidth="1"/>
    <col min="773" max="784" width="7.88671875" style="1" customWidth="1"/>
    <col min="785" max="810" width="9.109375" style="1" customWidth="1"/>
    <col min="811" max="1024" width="8.88671875" style="1"/>
    <col min="1025" max="1025" width="1.88671875" style="1" customWidth="1"/>
    <col min="1026" max="1026" width="6" style="1" customWidth="1"/>
    <col min="1027" max="1027" width="4.88671875" style="1" customWidth="1"/>
    <col min="1028" max="1028" width="19.88671875" style="1" bestFit="1" customWidth="1"/>
    <col min="1029" max="1040" width="7.88671875" style="1" customWidth="1"/>
    <col min="1041" max="1066" width="9.109375" style="1" customWidth="1"/>
    <col min="1067" max="1280" width="8.88671875" style="1"/>
    <col min="1281" max="1281" width="1.88671875" style="1" customWidth="1"/>
    <col min="1282" max="1282" width="6" style="1" customWidth="1"/>
    <col min="1283" max="1283" width="4.88671875" style="1" customWidth="1"/>
    <col min="1284" max="1284" width="19.88671875" style="1" bestFit="1" customWidth="1"/>
    <col min="1285" max="1296" width="7.88671875" style="1" customWidth="1"/>
    <col min="1297" max="1322" width="9.109375" style="1" customWidth="1"/>
    <col min="1323" max="1536" width="8.88671875" style="1"/>
    <col min="1537" max="1537" width="1.88671875" style="1" customWidth="1"/>
    <col min="1538" max="1538" width="6" style="1" customWidth="1"/>
    <col min="1539" max="1539" width="4.88671875" style="1" customWidth="1"/>
    <col min="1540" max="1540" width="19.88671875" style="1" bestFit="1" customWidth="1"/>
    <col min="1541" max="1552" width="7.88671875" style="1" customWidth="1"/>
    <col min="1553" max="1578" width="9.109375" style="1" customWidth="1"/>
    <col min="1579" max="1792" width="8.88671875" style="1"/>
    <col min="1793" max="1793" width="1.88671875" style="1" customWidth="1"/>
    <col min="1794" max="1794" width="6" style="1" customWidth="1"/>
    <col min="1795" max="1795" width="4.88671875" style="1" customWidth="1"/>
    <col min="1796" max="1796" width="19.88671875" style="1" bestFit="1" customWidth="1"/>
    <col min="1797" max="1808" width="7.88671875" style="1" customWidth="1"/>
    <col min="1809" max="1834" width="9.109375" style="1" customWidth="1"/>
    <col min="1835" max="2048" width="8.88671875" style="1"/>
    <col min="2049" max="2049" width="1.88671875" style="1" customWidth="1"/>
    <col min="2050" max="2050" width="6" style="1" customWidth="1"/>
    <col min="2051" max="2051" width="4.88671875" style="1" customWidth="1"/>
    <col min="2052" max="2052" width="19.88671875" style="1" bestFit="1" customWidth="1"/>
    <col min="2053" max="2064" width="7.88671875" style="1" customWidth="1"/>
    <col min="2065" max="2090" width="9.109375" style="1" customWidth="1"/>
    <col min="2091" max="2304" width="8.88671875" style="1"/>
    <col min="2305" max="2305" width="1.88671875" style="1" customWidth="1"/>
    <col min="2306" max="2306" width="6" style="1" customWidth="1"/>
    <col min="2307" max="2307" width="4.88671875" style="1" customWidth="1"/>
    <col min="2308" max="2308" width="19.88671875" style="1" bestFit="1" customWidth="1"/>
    <col min="2309" max="2320" width="7.88671875" style="1" customWidth="1"/>
    <col min="2321" max="2346" width="9.109375" style="1" customWidth="1"/>
    <col min="2347" max="2560" width="8.88671875" style="1"/>
    <col min="2561" max="2561" width="1.88671875" style="1" customWidth="1"/>
    <col min="2562" max="2562" width="6" style="1" customWidth="1"/>
    <col min="2563" max="2563" width="4.88671875" style="1" customWidth="1"/>
    <col min="2564" max="2564" width="19.88671875" style="1" bestFit="1" customWidth="1"/>
    <col min="2565" max="2576" width="7.88671875" style="1" customWidth="1"/>
    <col min="2577" max="2602" width="9.109375" style="1" customWidth="1"/>
    <col min="2603" max="2816" width="8.88671875" style="1"/>
    <col min="2817" max="2817" width="1.88671875" style="1" customWidth="1"/>
    <col min="2818" max="2818" width="6" style="1" customWidth="1"/>
    <col min="2819" max="2819" width="4.88671875" style="1" customWidth="1"/>
    <col min="2820" max="2820" width="19.88671875" style="1" bestFit="1" customWidth="1"/>
    <col min="2821" max="2832" width="7.88671875" style="1" customWidth="1"/>
    <col min="2833" max="2858" width="9.109375" style="1" customWidth="1"/>
    <col min="2859" max="3072" width="8.88671875" style="1"/>
    <col min="3073" max="3073" width="1.88671875" style="1" customWidth="1"/>
    <col min="3074" max="3074" width="6" style="1" customWidth="1"/>
    <col min="3075" max="3075" width="4.88671875" style="1" customWidth="1"/>
    <col min="3076" max="3076" width="19.88671875" style="1" bestFit="1" customWidth="1"/>
    <col min="3077" max="3088" width="7.88671875" style="1" customWidth="1"/>
    <col min="3089" max="3114" width="9.109375" style="1" customWidth="1"/>
    <col min="3115" max="3328" width="8.88671875" style="1"/>
    <col min="3329" max="3329" width="1.88671875" style="1" customWidth="1"/>
    <col min="3330" max="3330" width="6" style="1" customWidth="1"/>
    <col min="3331" max="3331" width="4.88671875" style="1" customWidth="1"/>
    <col min="3332" max="3332" width="19.88671875" style="1" bestFit="1" customWidth="1"/>
    <col min="3333" max="3344" width="7.88671875" style="1" customWidth="1"/>
    <col min="3345" max="3370" width="9.109375" style="1" customWidth="1"/>
    <col min="3371" max="3584" width="8.88671875" style="1"/>
    <col min="3585" max="3585" width="1.88671875" style="1" customWidth="1"/>
    <col min="3586" max="3586" width="6" style="1" customWidth="1"/>
    <col min="3587" max="3587" width="4.88671875" style="1" customWidth="1"/>
    <col min="3588" max="3588" width="19.88671875" style="1" bestFit="1" customWidth="1"/>
    <col min="3589" max="3600" width="7.88671875" style="1" customWidth="1"/>
    <col min="3601" max="3626" width="9.109375" style="1" customWidth="1"/>
    <col min="3627" max="3840" width="8.88671875" style="1"/>
    <col min="3841" max="3841" width="1.88671875" style="1" customWidth="1"/>
    <col min="3842" max="3842" width="6" style="1" customWidth="1"/>
    <col min="3843" max="3843" width="4.88671875" style="1" customWidth="1"/>
    <col min="3844" max="3844" width="19.88671875" style="1" bestFit="1" customWidth="1"/>
    <col min="3845" max="3856" width="7.88671875" style="1" customWidth="1"/>
    <col min="3857" max="3882" width="9.109375" style="1" customWidth="1"/>
    <col min="3883" max="4096" width="8.88671875" style="1"/>
    <col min="4097" max="4097" width="1.88671875" style="1" customWidth="1"/>
    <col min="4098" max="4098" width="6" style="1" customWidth="1"/>
    <col min="4099" max="4099" width="4.88671875" style="1" customWidth="1"/>
    <col min="4100" max="4100" width="19.88671875" style="1" bestFit="1" customWidth="1"/>
    <col min="4101" max="4112" width="7.88671875" style="1" customWidth="1"/>
    <col min="4113" max="4138" width="9.109375" style="1" customWidth="1"/>
    <col min="4139" max="4352" width="8.88671875" style="1"/>
    <col min="4353" max="4353" width="1.88671875" style="1" customWidth="1"/>
    <col min="4354" max="4354" width="6" style="1" customWidth="1"/>
    <col min="4355" max="4355" width="4.88671875" style="1" customWidth="1"/>
    <col min="4356" max="4356" width="19.88671875" style="1" bestFit="1" customWidth="1"/>
    <col min="4357" max="4368" width="7.88671875" style="1" customWidth="1"/>
    <col min="4369" max="4394" width="9.109375" style="1" customWidth="1"/>
    <col min="4395" max="4608" width="8.88671875" style="1"/>
    <col min="4609" max="4609" width="1.88671875" style="1" customWidth="1"/>
    <col min="4610" max="4610" width="6" style="1" customWidth="1"/>
    <col min="4611" max="4611" width="4.88671875" style="1" customWidth="1"/>
    <col min="4612" max="4612" width="19.88671875" style="1" bestFit="1" customWidth="1"/>
    <col min="4613" max="4624" width="7.88671875" style="1" customWidth="1"/>
    <col min="4625" max="4650" width="9.109375" style="1" customWidth="1"/>
    <col min="4651" max="4864" width="8.88671875" style="1"/>
    <col min="4865" max="4865" width="1.88671875" style="1" customWidth="1"/>
    <col min="4866" max="4866" width="6" style="1" customWidth="1"/>
    <col min="4867" max="4867" width="4.88671875" style="1" customWidth="1"/>
    <col min="4868" max="4868" width="19.88671875" style="1" bestFit="1" customWidth="1"/>
    <col min="4869" max="4880" width="7.88671875" style="1" customWidth="1"/>
    <col min="4881" max="4906" width="9.109375" style="1" customWidth="1"/>
    <col min="4907" max="5120" width="8.88671875" style="1"/>
    <col min="5121" max="5121" width="1.88671875" style="1" customWidth="1"/>
    <col min="5122" max="5122" width="6" style="1" customWidth="1"/>
    <col min="5123" max="5123" width="4.88671875" style="1" customWidth="1"/>
    <col min="5124" max="5124" width="19.88671875" style="1" bestFit="1" customWidth="1"/>
    <col min="5125" max="5136" width="7.88671875" style="1" customWidth="1"/>
    <col min="5137" max="5162" width="9.109375" style="1" customWidth="1"/>
    <col min="5163" max="5376" width="8.88671875" style="1"/>
    <col min="5377" max="5377" width="1.88671875" style="1" customWidth="1"/>
    <col min="5378" max="5378" width="6" style="1" customWidth="1"/>
    <col min="5379" max="5379" width="4.88671875" style="1" customWidth="1"/>
    <col min="5380" max="5380" width="19.88671875" style="1" bestFit="1" customWidth="1"/>
    <col min="5381" max="5392" width="7.88671875" style="1" customWidth="1"/>
    <col min="5393" max="5418" width="9.109375" style="1" customWidth="1"/>
    <col min="5419" max="5632" width="8.88671875" style="1"/>
    <col min="5633" max="5633" width="1.88671875" style="1" customWidth="1"/>
    <col min="5634" max="5634" width="6" style="1" customWidth="1"/>
    <col min="5635" max="5635" width="4.88671875" style="1" customWidth="1"/>
    <col min="5636" max="5636" width="19.88671875" style="1" bestFit="1" customWidth="1"/>
    <col min="5637" max="5648" width="7.88671875" style="1" customWidth="1"/>
    <col min="5649" max="5674" width="9.109375" style="1" customWidth="1"/>
    <col min="5675" max="5888" width="8.88671875" style="1"/>
    <col min="5889" max="5889" width="1.88671875" style="1" customWidth="1"/>
    <col min="5890" max="5890" width="6" style="1" customWidth="1"/>
    <col min="5891" max="5891" width="4.88671875" style="1" customWidth="1"/>
    <col min="5892" max="5892" width="19.88671875" style="1" bestFit="1" customWidth="1"/>
    <col min="5893" max="5904" width="7.88671875" style="1" customWidth="1"/>
    <col min="5905" max="5930" width="9.109375" style="1" customWidth="1"/>
    <col min="5931" max="6144" width="8.88671875" style="1"/>
    <col min="6145" max="6145" width="1.88671875" style="1" customWidth="1"/>
    <col min="6146" max="6146" width="6" style="1" customWidth="1"/>
    <col min="6147" max="6147" width="4.88671875" style="1" customWidth="1"/>
    <col min="6148" max="6148" width="19.88671875" style="1" bestFit="1" customWidth="1"/>
    <col min="6149" max="6160" width="7.88671875" style="1" customWidth="1"/>
    <col min="6161" max="6186" width="9.109375" style="1" customWidth="1"/>
    <col min="6187" max="6400" width="8.88671875" style="1"/>
    <col min="6401" max="6401" width="1.88671875" style="1" customWidth="1"/>
    <col min="6402" max="6402" width="6" style="1" customWidth="1"/>
    <col min="6403" max="6403" width="4.88671875" style="1" customWidth="1"/>
    <col min="6404" max="6404" width="19.88671875" style="1" bestFit="1" customWidth="1"/>
    <col min="6405" max="6416" width="7.88671875" style="1" customWidth="1"/>
    <col min="6417" max="6442" width="9.109375" style="1" customWidth="1"/>
    <col min="6443" max="6656" width="8.88671875" style="1"/>
    <col min="6657" max="6657" width="1.88671875" style="1" customWidth="1"/>
    <col min="6658" max="6658" width="6" style="1" customWidth="1"/>
    <col min="6659" max="6659" width="4.88671875" style="1" customWidth="1"/>
    <col min="6660" max="6660" width="19.88671875" style="1" bestFit="1" customWidth="1"/>
    <col min="6661" max="6672" width="7.88671875" style="1" customWidth="1"/>
    <col min="6673" max="6698" width="9.109375" style="1" customWidth="1"/>
    <col min="6699" max="6912" width="8.88671875" style="1"/>
    <col min="6913" max="6913" width="1.88671875" style="1" customWidth="1"/>
    <col min="6914" max="6914" width="6" style="1" customWidth="1"/>
    <col min="6915" max="6915" width="4.88671875" style="1" customWidth="1"/>
    <col min="6916" max="6916" width="19.88671875" style="1" bestFit="1" customWidth="1"/>
    <col min="6917" max="6928" width="7.88671875" style="1" customWidth="1"/>
    <col min="6929" max="6954" width="9.109375" style="1" customWidth="1"/>
    <col min="6955" max="7168" width="8.88671875" style="1"/>
    <col min="7169" max="7169" width="1.88671875" style="1" customWidth="1"/>
    <col min="7170" max="7170" width="6" style="1" customWidth="1"/>
    <col min="7171" max="7171" width="4.88671875" style="1" customWidth="1"/>
    <col min="7172" max="7172" width="19.88671875" style="1" bestFit="1" customWidth="1"/>
    <col min="7173" max="7184" width="7.88671875" style="1" customWidth="1"/>
    <col min="7185" max="7210" width="9.109375" style="1" customWidth="1"/>
    <col min="7211" max="7424" width="8.88671875" style="1"/>
    <col min="7425" max="7425" width="1.88671875" style="1" customWidth="1"/>
    <col min="7426" max="7426" width="6" style="1" customWidth="1"/>
    <col min="7427" max="7427" width="4.88671875" style="1" customWidth="1"/>
    <col min="7428" max="7428" width="19.88671875" style="1" bestFit="1" customWidth="1"/>
    <col min="7429" max="7440" width="7.88671875" style="1" customWidth="1"/>
    <col min="7441" max="7466" width="9.109375" style="1" customWidth="1"/>
    <col min="7467" max="7680" width="8.88671875" style="1"/>
    <col min="7681" max="7681" width="1.88671875" style="1" customWidth="1"/>
    <col min="7682" max="7682" width="6" style="1" customWidth="1"/>
    <col min="7683" max="7683" width="4.88671875" style="1" customWidth="1"/>
    <col min="7684" max="7684" width="19.88671875" style="1" bestFit="1" customWidth="1"/>
    <col min="7685" max="7696" width="7.88671875" style="1" customWidth="1"/>
    <col min="7697" max="7722" width="9.109375" style="1" customWidth="1"/>
    <col min="7723" max="7936" width="8.88671875" style="1"/>
    <col min="7937" max="7937" width="1.88671875" style="1" customWidth="1"/>
    <col min="7938" max="7938" width="6" style="1" customWidth="1"/>
    <col min="7939" max="7939" width="4.88671875" style="1" customWidth="1"/>
    <col min="7940" max="7940" width="19.88671875" style="1" bestFit="1" customWidth="1"/>
    <col min="7941" max="7952" width="7.88671875" style="1" customWidth="1"/>
    <col min="7953" max="7978" width="9.109375" style="1" customWidth="1"/>
    <col min="7979" max="8192" width="8.88671875" style="1"/>
    <col min="8193" max="8193" width="1.88671875" style="1" customWidth="1"/>
    <col min="8194" max="8194" width="6" style="1" customWidth="1"/>
    <col min="8195" max="8195" width="4.88671875" style="1" customWidth="1"/>
    <col min="8196" max="8196" width="19.88671875" style="1" bestFit="1" customWidth="1"/>
    <col min="8197" max="8208" width="7.88671875" style="1" customWidth="1"/>
    <col min="8209" max="8234" width="9.109375" style="1" customWidth="1"/>
    <col min="8235" max="8448" width="8.88671875" style="1"/>
    <col min="8449" max="8449" width="1.88671875" style="1" customWidth="1"/>
    <col min="8450" max="8450" width="6" style="1" customWidth="1"/>
    <col min="8451" max="8451" width="4.88671875" style="1" customWidth="1"/>
    <col min="8452" max="8452" width="19.88671875" style="1" bestFit="1" customWidth="1"/>
    <col min="8453" max="8464" width="7.88671875" style="1" customWidth="1"/>
    <col min="8465" max="8490" width="9.109375" style="1" customWidth="1"/>
    <col min="8491" max="8704" width="8.88671875" style="1"/>
    <col min="8705" max="8705" width="1.88671875" style="1" customWidth="1"/>
    <col min="8706" max="8706" width="6" style="1" customWidth="1"/>
    <col min="8707" max="8707" width="4.88671875" style="1" customWidth="1"/>
    <col min="8708" max="8708" width="19.88671875" style="1" bestFit="1" customWidth="1"/>
    <col min="8709" max="8720" width="7.88671875" style="1" customWidth="1"/>
    <col min="8721" max="8746" width="9.109375" style="1" customWidth="1"/>
    <col min="8747" max="8960" width="8.88671875" style="1"/>
    <col min="8961" max="8961" width="1.88671875" style="1" customWidth="1"/>
    <col min="8962" max="8962" width="6" style="1" customWidth="1"/>
    <col min="8963" max="8963" width="4.88671875" style="1" customWidth="1"/>
    <col min="8964" max="8964" width="19.88671875" style="1" bestFit="1" customWidth="1"/>
    <col min="8965" max="8976" width="7.88671875" style="1" customWidth="1"/>
    <col min="8977" max="9002" width="9.109375" style="1" customWidth="1"/>
    <col min="9003" max="9216" width="8.88671875" style="1"/>
    <col min="9217" max="9217" width="1.88671875" style="1" customWidth="1"/>
    <col min="9218" max="9218" width="6" style="1" customWidth="1"/>
    <col min="9219" max="9219" width="4.88671875" style="1" customWidth="1"/>
    <col min="9220" max="9220" width="19.88671875" style="1" bestFit="1" customWidth="1"/>
    <col min="9221" max="9232" width="7.88671875" style="1" customWidth="1"/>
    <col min="9233" max="9258" width="9.109375" style="1" customWidth="1"/>
    <col min="9259" max="9472" width="8.88671875" style="1"/>
    <col min="9473" max="9473" width="1.88671875" style="1" customWidth="1"/>
    <col min="9474" max="9474" width="6" style="1" customWidth="1"/>
    <col min="9475" max="9475" width="4.88671875" style="1" customWidth="1"/>
    <col min="9476" max="9476" width="19.88671875" style="1" bestFit="1" customWidth="1"/>
    <col min="9477" max="9488" width="7.88671875" style="1" customWidth="1"/>
    <col min="9489" max="9514" width="9.109375" style="1" customWidth="1"/>
    <col min="9515" max="9728" width="8.88671875" style="1"/>
    <col min="9729" max="9729" width="1.88671875" style="1" customWidth="1"/>
    <col min="9730" max="9730" width="6" style="1" customWidth="1"/>
    <col min="9731" max="9731" width="4.88671875" style="1" customWidth="1"/>
    <col min="9732" max="9732" width="19.88671875" style="1" bestFit="1" customWidth="1"/>
    <col min="9733" max="9744" width="7.88671875" style="1" customWidth="1"/>
    <col min="9745" max="9770" width="9.109375" style="1" customWidth="1"/>
    <col min="9771" max="9984" width="8.88671875" style="1"/>
    <col min="9985" max="9985" width="1.88671875" style="1" customWidth="1"/>
    <col min="9986" max="9986" width="6" style="1" customWidth="1"/>
    <col min="9987" max="9987" width="4.88671875" style="1" customWidth="1"/>
    <col min="9988" max="9988" width="19.88671875" style="1" bestFit="1" customWidth="1"/>
    <col min="9989" max="10000" width="7.88671875" style="1" customWidth="1"/>
    <col min="10001" max="10026" width="9.109375" style="1" customWidth="1"/>
    <col min="10027" max="10240" width="8.88671875" style="1"/>
    <col min="10241" max="10241" width="1.88671875" style="1" customWidth="1"/>
    <col min="10242" max="10242" width="6" style="1" customWidth="1"/>
    <col min="10243" max="10243" width="4.88671875" style="1" customWidth="1"/>
    <col min="10244" max="10244" width="19.88671875" style="1" bestFit="1" customWidth="1"/>
    <col min="10245" max="10256" width="7.88671875" style="1" customWidth="1"/>
    <col min="10257" max="10282" width="9.109375" style="1" customWidth="1"/>
    <col min="10283" max="10496" width="8.88671875" style="1"/>
    <col min="10497" max="10497" width="1.88671875" style="1" customWidth="1"/>
    <col min="10498" max="10498" width="6" style="1" customWidth="1"/>
    <col min="10499" max="10499" width="4.88671875" style="1" customWidth="1"/>
    <col min="10500" max="10500" width="19.88671875" style="1" bestFit="1" customWidth="1"/>
    <col min="10501" max="10512" width="7.88671875" style="1" customWidth="1"/>
    <col min="10513" max="10538" width="9.109375" style="1" customWidth="1"/>
    <col min="10539" max="10752" width="8.88671875" style="1"/>
    <col min="10753" max="10753" width="1.88671875" style="1" customWidth="1"/>
    <col min="10754" max="10754" width="6" style="1" customWidth="1"/>
    <col min="10755" max="10755" width="4.88671875" style="1" customWidth="1"/>
    <col min="10756" max="10756" width="19.88671875" style="1" bestFit="1" customWidth="1"/>
    <col min="10757" max="10768" width="7.88671875" style="1" customWidth="1"/>
    <col min="10769" max="10794" width="9.109375" style="1" customWidth="1"/>
    <col min="10795" max="11008" width="8.88671875" style="1"/>
    <col min="11009" max="11009" width="1.88671875" style="1" customWidth="1"/>
    <col min="11010" max="11010" width="6" style="1" customWidth="1"/>
    <col min="11011" max="11011" width="4.88671875" style="1" customWidth="1"/>
    <col min="11012" max="11012" width="19.88671875" style="1" bestFit="1" customWidth="1"/>
    <col min="11013" max="11024" width="7.88671875" style="1" customWidth="1"/>
    <col min="11025" max="11050" width="9.109375" style="1" customWidth="1"/>
    <col min="11051" max="11264" width="8.88671875" style="1"/>
    <col min="11265" max="11265" width="1.88671875" style="1" customWidth="1"/>
    <col min="11266" max="11266" width="6" style="1" customWidth="1"/>
    <col min="11267" max="11267" width="4.88671875" style="1" customWidth="1"/>
    <col min="11268" max="11268" width="19.88671875" style="1" bestFit="1" customWidth="1"/>
    <col min="11269" max="11280" width="7.88671875" style="1" customWidth="1"/>
    <col min="11281" max="11306" width="9.109375" style="1" customWidth="1"/>
    <col min="11307" max="11520" width="8.88671875" style="1"/>
    <col min="11521" max="11521" width="1.88671875" style="1" customWidth="1"/>
    <col min="11522" max="11522" width="6" style="1" customWidth="1"/>
    <col min="11523" max="11523" width="4.88671875" style="1" customWidth="1"/>
    <col min="11524" max="11524" width="19.88671875" style="1" bestFit="1" customWidth="1"/>
    <col min="11525" max="11536" width="7.88671875" style="1" customWidth="1"/>
    <col min="11537" max="11562" width="9.109375" style="1" customWidth="1"/>
    <col min="11563" max="11776" width="8.88671875" style="1"/>
    <col min="11777" max="11777" width="1.88671875" style="1" customWidth="1"/>
    <col min="11778" max="11778" width="6" style="1" customWidth="1"/>
    <col min="11779" max="11779" width="4.88671875" style="1" customWidth="1"/>
    <col min="11780" max="11780" width="19.88671875" style="1" bestFit="1" customWidth="1"/>
    <col min="11781" max="11792" width="7.88671875" style="1" customWidth="1"/>
    <col min="11793" max="11818" width="9.109375" style="1" customWidth="1"/>
    <col min="11819" max="12032" width="8.88671875" style="1"/>
    <col min="12033" max="12033" width="1.88671875" style="1" customWidth="1"/>
    <col min="12034" max="12034" width="6" style="1" customWidth="1"/>
    <col min="12035" max="12035" width="4.88671875" style="1" customWidth="1"/>
    <col min="12036" max="12036" width="19.88671875" style="1" bestFit="1" customWidth="1"/>
    <col min="12037" max="12048" width="7.88671875" style="1" customWidth="1"/>
    <col min="12049" max="12074" width="9.109375" style="1" customWidth="1"/>
    <col min="12075" max="12288" width="8.88671875" style="1"/>
    <col min="12289" max="12289" width="1.88671875" style="1" customWidth="1"/>
    <col min="12290" max="12290" width="6" style="1" customWidth="1"/>
    <col min="12291" max="12291" width="4.88671875" style="1" customWidth="1"/>
    <col min="12292" max="12292" width="19.88671875" style="1" bestFit="1" customWidth="1"/>
    <col min="12293" max="12304" width="7.88671875" style="1" customWidth="1"/>
    <col min="12305" max="12330" width="9.109375" style="1" customWidth="1"/>
    <col min="12331" max="12544" width="8.88671875" style="1"/>
    <col min="12545" max="12545" width="1.88671875" style="1" customWidth="1"/>
    <col min="12546" max="12546" width="6" style="1" customWidth="1"/>
    <col min="12547" max="12547" width="4.88671875" style="1" customWidth="1"/>
    <col min="12548" max="12548" width="19.88671875" style="1" bestFit="1" customWidth="1"/>
    <col min="12549" max="12560" width="7.88671875" style="1" customWidth="1"/>
    <col min="12561" max="12586" width="9.109375" style="1" customWidth="1"/>
    <col min="12587" max="12800" width="8.88671875" style="1"/>
    <col min="12801" max="12801" width="1.88671875" style="1" customWidth="1"/>
    <col min="12802" max="12802" width="6" style="1" customWidth="1"/>
    <col min="12803" max="12803" width="4.88671875" style="1" customWidth="1"/>
    <col min="12804" max="12804" width="19.88671875" style="1" bestFit="1" customWidth="1"/>
    <col min="12805" max="12816" width="7.88671875" style="1" customWidth="1"/>
    <col min="12817" max="12842" width="9.109375" style="1" customWidth="1"/>
    <col min="12843" max="13056" width="8.88671875" style="1"/>
    <col min="13057" max="13057" width="1.88671875" style="1" customWidth="1"/>
    <col min="13058" max="13058" width="6" style="1" customWidth="1"/>
    <col min="13059" max="13059" width="4.88671875" style="1" customWidth="1"/>
    <col min="13060" max="13060" width="19.88671875" style="1" bestFit="1" customWidth="1"/>
    <col min="13061" max="13072" width="7.88671875" style="1" customWidth="1"/>
    <col min="13073" max="13098" width="9.109375" style="1" customWidth="1"/>
    <col min="13099" max="13312" width="8.88671875" style="1"/>
    <col min="13313" max="13313" width="1.88671875" style="1" customWidth="1"/>
    <col min="13314" max="13314" width="6" style="1" customWidth="1"/>
    <col min="13315" max="13315" width="4.88671875" style="1" customWidth="1"/>
    <col min="13316" max="13316" width="19.88671875" style="1" bestFit="1" customWidth="1"/>
    <col min="13317" max="13328" width="7.88671875" style="1" customWidth="1"/>
    <col min="13329" max="13354" width="9.109375" style="1" customWidth="1"/>
    <col min="13355" max="13568" width="8.88671875" style="1"/>
    <col min="13569" max="13569" width="1.88671875" style="1" customWidth="1"/>
    <col min="13570" max="13570" width="6" style="1" customWidth="1"/>
    <col min="13571" max="13571" width="4.88671875" style="1" customWidth="1"/>
    <col min="13572" max="13572" width="19.88671875" style="1" bestFit="1" customWidth="1"/>
    <col min="13573" max="13584" width="7.88671875" style="1" customWidth="1"/>
    <col min="13585" max="13610" width="9.109375" style="1" customWidth="1"/>
    <col min="13611" max="13824" width="8.88671875" style="1"/>
    <col min="13825" max="13825" width="1.88671875" style="1" customWidth="1"/>
    <col min="13826" max="13826" width="6" style="1" customWidth="1"/>
    <col min="13827" max="13827" width="4.88671875" style="1" customWidth="1"/>
    <col min="13828" max="13828" width="19.88671875" style="1" bestFit="1" customWidth="1"/>
    <col min="13829" max="13840" width="7.88671875" style="1" customWidth="1"/>
    <col min="13841" max="13866" width="9.109375" style="1" customWidth="1"/>
    <col min="13867" max="14080" width="8.88671875" style="1"/>
    <col min="14081" max="14081" width="1.88671875" style="1" customWidth="1"/>
    <col min="14082" max="14082" width="6" style="1" customWidth="1"/>
    <col min="14083" max="14083" width="4.88671875" style="1" customWidth="1"/>
    <col min="14084" max="14084" width="19.88671875" style="1" bestFit="1" customWidth="1"/>
    <col min="14085" max="14096" width="7.88671875" style="1" customWidth="1"/>
    <col min="14097" max="14122" width="9.109375" style="1" customWidth="1"/>
    <col min="14123" max="14336" width="8.88671875" style="1"/>
    <col min="14337" max="14337" width="1.88671875" style="1" customWidth="1"/>
    <col min="14338" max="14338" width="6" style="1" customWidth="1"/>
    <col min="14339" max="14339" width="4.88671875" style="1" customWidth="1"/>
    <col min="14340" max="14340" width="19.88671875" style="1" bestFit="1" customWidth="1"/>
    <col min="14341" max="14352" width="7.88671875" style="1" customWidth="1"/>
    <col min="14353" max="14378" width="9.109375" style="1" customWidth="1"/>
    <col min="14379" max="14592" width="8.88671875" style="1"/>
    <col min="14593" max="14593" width="1.88671875" style="1" customWidth="1"/>
    <col min="14594" max="14594" width="6" style="1" customWidth="1"/>
    <col min="14595" max="14595" width="4.88671875" style="1" customWidth="1"/>
    <col min="14596" max="14596" width="19.88671875" style="1" bestFit="1" customWidth="1"/>
    <col min="14597" max="14608" width="7.88671875" style="1" customWidth="1"/>
    <col min="14609" max="14634" width="9.109375" style="1" customWidth="1"/>
    <col min="14635" max="14848" width="8.88671875" style="1"/>
    <col min="14849" max="14849" width="1.88671875" style="1" customWidth="1"/>
    <col min="14850" max="14850" width="6" style="1" customWidth="1"/>
    <col min="14851" max="14851" width="4.88671875" style="1" customWidth="1"/>
    <col min="14852" max="14852" width="19.88671875" style="1" bestFit="1" customWidth="1"/>
    <col min="14853" max="14864" width="7.88671875" style="1" customWidth="1"/>
    <col min="14865" max="14890" width="9.109375" style="1" customWidth="1"/>
    <col min="14891" max="15104" width="8.88671875" style="1"/>
    <col min="15105" max="15105" width="1.88671875" style="1" customWidth="1"/>
    <col min="15106" max="15106" width="6" style="1" customWidth="1"/>
    <col min="15107" max="15107" width="4.88671875" style="1" customWidth="1"/>
    <col min="15108" max="15108" width="19.88671875" style="1" bestFit="1" customWidth="1"/>
    <col min="15109" max="15120" width="7.88671875" style="1" customWidth="1"/>
    <col min="15121" max="15146" width="9.109375" style="1" customWidth="1"/>
    <col min="15147" max="15360" width="8.88671875" style="1"/>
    <col min="15361" max="15361" width="1.88671875" style="1" customWidth="1"/>
    <col min="15362" max="15362" width="6" style="1" customWidth="1"/>
    <col min="15363" max="15363" width="4.88671875" style="1" customWidth="1"/>
    <col min="15364" max="15364" width="19.88671875" style="1" bestFit="1" customWidth="1"/>
    <col min="15365" max="15376" width="7.88671875" style="1" customWidth="1"/>
    <col min="15377" max="15402" width="9.109375" style="1" customWidth="1"/>
    <col min="15403" max="15616" width="8.88671875" style="1"/>
    <col min="15617" max="15617" width="1.88671875" style="1" customWidth="1"/>
    <col min="15618" max="15618" width="6" style="1" customWidth="1"/>
    <col min="15619" max="15619" width="4.88671875" style="1" customWidth="1"/>
    <col min="15620" max="15620" width="19.88671875" style="1" bestFit="1" customWidth="1"/>
    <col min="15621" max="15632" width="7.88671875" style="1" customWidth="1"/>
    <col min="15633" max="15658" width="9.109375" style="1" customWidth="1"/>
    <col min="15659" max="15872" width="8.88671875" style="1"/>
    <col min="15873" max="15873" width="1.88671875" style="1" customWidth="1"/>
    <col min="15874" max="15874" width="6" style="1" customWidth="1"/>
    <col min="15875" max="15875" width="4.88671875" style="1" customWidth="1"/>
    <col min="15876" max="15876" width="19.88671875" style="1" bestFit="1" customWidth="1"/>
    <col min="15877" max="15888" width="7.88671875" style="1" customWidth="1"/>
    <col min="15889" max="15914" width="9.109375" style="1" customWidth="1"/>
    <col min="15915" max="16128" width="8.88671875" style="1"/>
    <col min="16129" max="16129" width="1.88671875" style="1" customWidth="1"/>
    <col min="16130" max="16130" width="6" style="1" customWidth="1"/>
    <col min="16131" max="16131" width="4.88671875" style="1" customWidth="1"/>
    <col min="16132" max="16132" width="19.88671875" style="1" bestFit="1" customWidth="1"/>
    <col min="16133" max="16144" width="7.88671875" style="1" customWidth="1"/>
    <col min="16145" max="16170" width="9.109375" style="1" customWidth="1"/>
    <col min="16171" max="16384" width="8.88671875" style="1"/>
  </cols>
  <sheetData>
    <row r="1" spans="2:17" ht="13.8" thickBot="1">
      <c r="B1" s="1" t="s">
        <v>273</v>
      </c>
      <c r="E1" s="85">
        <v>15</v>
      </c>
      <c r="G1" s="6" t="s">
        <v>274</v>
      </c>
    </row>
    <row r="2" spans="2:17">
      <c r="B2" s="86"/>
      <c r="C2" s="87" t="s">
        <v>275</v>
      </c>
    </row>
    <row r="3" spans="2:17" ht="13.8" thickBot="1">
      <c r="B3" s="88"/>
      <c r="C3" s="87" t="s">
        <v>276</v>
      </c>
    </row>
    <row r="4" spans="2:17">
      <c r="E4" s="142" t="s">
        <v>20</v>
      </c>
      <c r="F4" s="143"/>
      <c r="G4" s="143" t="s">
        <v>262</v>
      </c>
      <c r="H4" s="143"/>
      <c r="I4" s="143" t="s">
        <v>263</v>
      </c>
      <c r="J4" s="143"/>
      <c r="K4" s="143" t="s">
        <v>264</v>
      </c>
      <c r="L4" s="143"/>
      <c r="M4" s="143" t="s">
        <v>265</v>
      </c>
      <c r="N4" s="143"/>
      <c r="O4" s="143" t="s">
        <v>266</v>
      </c>
      <c r="P4" s="144"/>
    </row>
    <row r="5" spans="2:17" ht="13.8" thickBot="1">
      <c r="C5" s="84" t="s">
        <v>277</v>
      </c>
      <c r="D5" s="1" t="s">
        <v>278</v>
      </c>
      <c r="E5" s="89" t="s">
        <v>279</v>
      </c>
      <c r="F5" s="90">
        <f>Scoring!$AG$4</f>
        <v>15</v>
      </c>
      <c r="G5" s="90" t="s">
        <v>279</v>
      </c>
      <c r="H5" s="90">
        <f>Scoring!$AG$36</f>
        <v>22.5</v>
      </c>
      <c r="I5" s="90" t="s">
        <v>279</v>
      </c>
      <c r="J5" s="90">
        <f>Scoring!$AG$52</f>
        <v>30</v>
      </c>
      <c r="K5" s="90" t="s">
        <v>279</v>
      </c>
      <c r="L5" s="90">
        <f>Scoring!AG60</f>
        <v>37.5</v>
      </c>
      <c r="M5" s="90" t="s">
        <v>279</v>
      </c>
      <c r="N5" s="90">
        <f>Scoring!AG64</f>
        <v>45</v>
      </c>
      <c r="O5" s="90" t="s">
        <v>279</v>
      </c>
      <c r="P5" s="48">
        <f>Scoring!AG66</f>
        <v>52.5</v>
      </c>
    </row>
    <row r="6" spans="2:17">
      <c r="C6" s="91">
        <v>1</v>
      </c>
      <c r="D6" s="92" t="str">
        <f>Scoring!A1</f>
        <v xml:space="preserve"> 1 Connecticut </v>
      </c>
      <c r="E6" s="93">
        <f>COUNTIF(Scoring!$F$4:U$35,$D6)</f>
        <v>15</v>
      </c>
      <c r="F6" s="94">
        <f>IF(E6&gt;0,F$5-(E6/$E$1*F$5),0)</f>
        <v>0</v>
      </c>
      <c r="G6" s="95">
        <f>COUNTIF(Scoring!$F$36:U$51,$D6)</f>
        <v>15</v>
      </c>
      <c r="H6" s="94">
        <f t="shared" ref="H6:H69" si="0">IF(G6&gt;0,H$5-(G6/$E$1*H$5),0)</f>
        <v>0</v>
      </c>
      <c r="I6" s="95">
        <f>COUNTIF(Scoring!$F$52:U$59,$D6)</f>
        <v>12</v>
      </c>
      <c r="J6" s="94">
        <f t="shared" ref="J6:J69" si="1">IF(I6&gt;0,J$5-(I6/$E$1*J$5),0)</f>
        <v>6</v>
      </c>
      <c r="K6" s="95">
        <f>COUNTIF(Scoring!$F$60:U$63,$D6)</f>
        <v>5</v>
      </c>
      <c r="L6" s="94">
        <f t="shared" ref="L6:L69" si="2">IF(K6&gt;0,L$5-(K6/$E$1*L$5),0)</f>
        <v>25</v>
      </c>
      <c r="M6" s="95">
        <f>COUNTIF(Scoring!$F$64:U$65,$D6)</f>
        <v>3</v>
      </c>
      <c r="N6" s="94">
        <f t="shared" ref="N6:N69" si="3">IF(M6&gt;0,N$5-(M6/$E$1*N$5),0)</f>
        <v>36</v>
      </c>
      <c r="O6" s="95">
        <f>COUNTIF(Scoring!$F$66:U$66,$D6)</f>
        <v>1</v>
      </c>
      <c r="P6" s="96">
        <f t="shared" ref="P6:P69" si="4">IF(O6&gt;0,P$5-(O6/$E$1*P$5),0)</f>
        <v>49</v>
      </c>
      <c r="Q6" s="6" t="str">
        <f>D6</f>
        <v xml:space="preserve"> 1 Connecticut </v>
      </c>
    </row>
    <row r="7" spans="2:17">
      <c r="C7" s="97">
        <v>1</v>
      </c>
      <c r="D7" s="98" t="str">
        <f>Scoring!A2</f>
        <v xml:space="preserve"> 1 Louisville </v>
      </c>
      <c r="E7" s="93">
        <f>COUNTIF(Scoring!$F$4:U$35,$D7)</f>
        <v>15</v>
      </c>
      <c r="F7" s="99">
        <f t="shared" ref="F7:F69" si="5">IF(E7&gt;0,F$5-(E7/$E$1*F$5),0)</f>
        <v>0</v>
      </c>
      <c r="G7" s="95">
        <f>COUNTIF(Scoring!$F$36:U$51,$D7)</f>
        <v>15</v>
      </c>
      <c r="H7" s="99">
        <f t="shared" si="0"/>
        <v>0</v>
      </c>
      <c r="I7" s="95">
        <f>COUNTIF(Scoring!$F$52:U$59,$D7)</f>
        <v>15</v>
      </c>
      <c r="J7" s="99">
        <f t="shared" si="1"/>
        <v>0</v>
      </c>
      <c r="K7" s="95">
        <f>COUNTIF(Scoring!$F$60:U$63,$D7)</f>
        <v>10</v>
      </c>
      <c r="L7" s="99">
        <f t="shared" si="2"/>
        <v>12.5</v>
      </c>
      <c r="M7" s="95">
        <f>COUNTIF(Scoring!$F$64:U$65,$D7)</f>
        <v>8</v>
      </c>
      <c r="N7" s="99">
        <f t="shared" si="3"/>
        <v>21</v>
      </c>
      <c r="O7" s="95">
        <f>COUNTIF(Scoring!$F$66:U$66,$D7)</f>
        <v>4</v>
      </c>
      <c r="P7" s="100">
        <f t="shared" si="4"/>
        <v>38.5</v>
      </c>
      <c r="Q7" s="6" t="str">
        <f t="shared" ref="Q7:Q69" si="6">D7</f>
        <v xml:space="preserve"> 1 Louisville </v>
      </c>
    </row>
    <row r="8" spans="2:17">
      <c r="C8" s="97">
        <v>1</v>
      </c>
      <c r="D8" s="98" t="str">
        <f>Scoring!A3</f>
        <v xml:space="preserve"> 1 North Carolina </v>
      </c>
      <c r="E8" s="93">
        <f>COUNTIF(Scoring!$F$4:U$35,$D8)</f>
        <v>15</v>
      </c>
      <c r="F8" s="99">
        <f t="shared" si="5"/>
        <v>0</v>
      </c>
      <c r="G8" s="95">
        <f>COUNTIF(Scoring!$F$36:U$51,$D8)</f>
        <v>14</v>
      </c>
      <c r="H8" s="99">
        <f t="shared" si="0"/>
        <v>1.5</v>
      </c>
      <c r="I8" s="95">
        <f>COUNTIF(Scoring!$F$52:U$59,$D8)</f>
        <v>12</v>
      </c>
      <c r="J8" s="99">
        <f t="shared" si="1"/>
        <v>6</v>
      </c>
      <c r="K8" s="95">
        <f>COUNTIF(Scoring!$F$60:U$63,$D8)</f>
        <v>12</v>
      </c>
      <c r="L8" s="99">
        <f t="shared" si="2"/>
        <v>7.5</v>
      </c>
      <c r="M8" s="95">
        <f>COUNTIF(Scoring!$F$64:U$65,$D8)</f>
        <v>8</v>
      </c>
      <c r="N8" s="99">
        <f t="shared" si="3"/>
        <v>21</v>
      </c>
      <c r="O8" s="95">
        <f>COUNTIF(Scoring!$F$66:U$66,$D8)</f>
        <v>5</v>
      </c>
      <c r="P8" s="100">
        <f t="shared" si="4"/>
        <v>35</v>
      </c>
      <c r="Q8" s="6" t="str">
        <f t="shared" si="6"/>
        <v xml:space="preserve"> 1 North Carolina </v>
      </c>
    </row>
    <row r="9" spans="2:17">
      <c r="C9" s="97">
        <v>1</v>
      </c>
      <c r="D9" s="98" t="str">
        <f>Scoring!A4</f>
        <v xml:space="preserve"> 1 Pittsburgh </v>
      </c>
      <c r="E9" s="93">
        <f>COUNTIF(Scoring!$F$4:U$35,$D9)</f>
        <v>15</v>
      </c>
      <c r="F9" s="99">
        <f t="shared" si="5"/>
        <v>0</v>
      </c>
      <c r="G9" s="95">
        <f>COUNTIF(Scoring!$F$36:U$51,$D9)</f>
        <v>14</v>
      </c>
      <c r="H9" s="99">
        <f t="shared" si="0"/>
        <v>1.5</v>
      </c>
      <c r="I9" s="95">
        <f>COUNTIF(Scoring!$F$52:U$59,$D9)</f>
        <v>12</v>
      </c>
      <c r="J9" s="99">
        <f t="shared" si="1"/>
        <v>6</v>
      </c>
      <c r="K9" s="95">
        <f>COUNTIF(Scoring!$F$60:U$63,$D9)</f>
        <v>11</v>
      </c>
      <c r="L9" s="99">
        <f t="shared" si="2"/>
        <v>10.000000000000004</v>
      </c>
      <c r="M9" s="95">
        <f>COUNTIF(Scoring!$F$64:U$65,$D9)</f>
        <v>4</v>
      </c>
      <c r="N9" s="99">
        <f t="shared" si="3"/>
        <v>33</v>
      </c>
      <c r="O9" s="95">
        <f>COUNTIF(Scoring!$F$66:U$66,$D9)</f>
        <v>1</v>
      </c>
      <c r="P9" s="100">
        <f t="shared" si="4"/>
        <v>49</v>
      </c>
      <c r="Q9" s="6" t="str">
        <f t="shared" si="6"/>
        <v xml:space="preserve"> 1 Pittsburgh </v>
      </c>
    </row>
    <row r="10" spans="2:17">
      <c r="C10" s="97">
        <v>2</v>
      </c>
      <c r="D10" s="98" t="str">
        <f>Scoring!A5</f>
        <v xml:space="preserve"> 2 Duke </v>
      </c>
      <c r="E10" s="93">
        <f>COUNTIF(Scoring!$F$4:U$35,$D10)</f>
        <v>15</v>
      </c>
      <c r="F10" s="99">
        <f t="shared" si="5"/>
        <v>0</v>
      </c>
      <c r="G10" s="95">
        <f>COUNTIF(Scoring!$F$36:U$51,$D10)</f>
        <v>15</v>
      </c>
      <c r="H10" s="99">
        <f t="shared" si="0"/>
        <v>0</v>
      </c>
      <c r="I10" s="95">
        <f>COUNTIF(Scoring!$F$52:U$59,$D10)</f>
        <v>10</v>
      </c>
      <c r="J10" s="99">
        <f t="shared" si="1"/>
        <v>10</v>
      </c>
      <c r="K10" s="95">
        <f>COUNTIF(Scoring!$F$60:U$63,$D10)</f>
        <v>3</v>
      </c>
      <c r="L10" s="99">
        <f t="shared" si="2"/>
        <v>30</v>
      </c>
      <c r="M10" s="95">
        <f>COUNTIF(Scoring!$F$64:U$65,$D10)</f>
        <v>1</v>
      </c>
      <c r="N10" s="99">
        <f t="shared" si="3"/>
        <v>42</v>
      </c>
      <c r="O10" s="95">
        <f>COUNTIF(Scoring!$F$66:U$66,$D10)</f>
        <v>1</v>
      </c>
      <c r="P10" s="100">
        <f t="shared" si="4"/>
        <v>49</v>
      </c>
      <c r="Q10" s="6" t="str">
        <f t="shared" si="6"/>
        <v xml:space="preserve"> 2 Duke </v>
      </c>
    </row>
    <row r="11" spans="2:17">
      <c r="C11" s="97">
        <v>2</v>
      </c>
      <c r="D11" s="98" t="str">
        <f>Scoring!A6</f>
        <v xml:space="preserve"> 2 Memphis </v>
      </c>
      <c r="E11" s="93">
        <f>COUNTIF(Scoring!$F$4:U$35,$D11)</f>
        <v>15</v>
      </c>
      <c r="F11" s="99">
        <f t="shared" si="5"/>
        <v>0</v>
      </c>
      <c r="G11" s="95">
        <f>COUNTIF(Scoring!$F$36:U$51,$D11)</f>
        <v>13</v>
      </c>
      <c r="H11" s="99">
        <f t="shared" si="0"/>
        <v>3</v>
      </c>
      <c r="I11" s="95">
        <f>COUNTIF(Scoring!$F$52:U$59,$D11)</f>
        <v>11</v>
      </c>
      <c r="J11" s="99">
        <f t="shared" si="1"/>
        <v>8</v>
      </c>
      <c r="K11" s="95">
        <f>COUNTIF(Scoring!$F$60:U$63,$D11)</f>
        <v>6</v>
      </c>
      <c r="L11" s="99">
        <f t="shared" si="2"/>
        <v>22.5</v>
      </c>
      <c r="M11" s="95">
        <f>COUNTIF(Scoring!$F$64:U$65,$D11)</f>
        <v>1</v>
      </c>
      <c r="N11" s="99">
        <f t="shared" si="3"/>
        <v>42</v>
      </c>
      <c r="O11" s="95">
        <f>COUNTIF(Scoring!$F$66:U$66,$D11)</f>
        <v>1</v>
      </c>
      <c r="P11" s="100">
        <f t="shared" si="4"/>
        <v>49</v>
      </c>
      <c r="Q11" s="6" t="str">
        <f t="shared" si="6"/>
        <v xml:space="preserve"> 2 Memphis </v>
      </c>
    </row>
    <row r="12" spans="2:17">
      <c r="C12" s="97">
        <v>2</v>
      </c>
      <c r="D12" s="98" t="str">
        <f>Scoring!A7</f>
        <v xml:space="preserve"> 2 Michigan State </v>
      </c>
      <c r="E12" s="93">
        <f>COUNTIF(Scoring!$F$4:U$35,$D12)</f>
        <v>15</v>
      </c>
      <c r="F12" s="99">
        <f t="shared" si="5"/>
        <v>0</v>
      </c>
      <c r="G12" s="95">
        <f>COUNTIF(Scoring!$F$36:U$51,$D12)</f>
        <v>13</v>
      </c>
      <c r="H12" s="99">
        <f t="shared" si="0"/>
        <v>3</v>
      </c>
      <c r="I12" s="95">
        <f>COUNTIF(Scoring!$F$52:U$59,$D12)</f>
        <v>9</v>
      </c>
      <c r="J12" s="99">
        <f t="shared" si="1"/>
        <v>12</v>
      </c>
      <c r="K12" s="95">
        <f>COUNTIF(Scoring!$F$60:U$63,$D12)</f>
        <v>3</v>
      </c>
      <c r="L12" s="99">
        <f t="shared" si="2"/>
        <v>30</v>
      </c>
      <c r="M12" s="95">
        <f>COUNTIF(Scoring!$F$64:U$65,$D12)</f>
        <v>1</v>
      </c>
      <c r="N12" s="99">
        <f t="shared" si="3"/>
        <v>42</v>
      </c>
      <c r="O12" s="95">
        <f>COUNTIF(Scoring!$F$66:U$66,$D12)</f>
        <v>0</v>
      </c>
      <c r="P12" s="100">
        <f t="shared" si="4"/>
        <v>0</v>
      </c>
      <c r="Q12" s="6" t="str">
        <f t="shared" si="6"/>
        <v xml:space="preserve"> 2 Michigan State </v>
      </c>
    </row>
    <row r="13" spans="2:17">
      <c r="C13" s="97">
        <v>2</v>
      </c>
      <c r="D13" s="98" t="str">
        <f>Scoring!A8</f>
        <v xml:space="preserve"> 2 Oklahoma </v>
      </c>
      <c r="E13" s="93">
        <f>COUNTIF(Scoring!$F$4:U$35,$D13)</f>
        <v>15</v>
      </c>
      <c r="F13" s="99">
        <f t="shared" si="5"/>
        <v>0</v>
      </c>
      <c r="G13" s="95">
        <f>COUNTIF(Scoring!$F$36:U$51,$D13)</f>
        <v>13</v>
      </c>
      <c r="H13" s="99">
        <f t="shared" si="0"/>
        <v>3</v>
      </c>
      <c r="I13" s="95">
        <f>COUNTIF(Scoring!$F$52:U$59,$D13)</f>
        <v>7</v>
      </c>
      <c r="J13" s="99">
        <f t="shared" si="1"/>
        <v>16</v>
      </c>
      <c r="K13" s="95">
        <f>COUNTIF(Scoring!$F$60:U$63,$D13)</f>
        <v>1</v>
      </c>
      <c r="L13" s="99">
        <f t="shared" si="2"/>
        <v>35</v>
      </c>
      <c r="M13" s="95">
        <f>COUNTIF(Scoring!$F$64:U$65,$D13)</f>
        <v>1</v>
      </c>
      <c r="N13" s="99">
        <f t="shared" si="3"/>
        <v>42</v>
      </c>
      <c r="O13" s="95">
        <f>COUNTIF(Scoring!$F$66:U$66,$D13)</f>
        <v>0</v>
      </c>
      <c r="P13" s="100">
        <f t="shared" si="4"/>
        <v>0</v>
      </c>
      <c r="Q13" s="6" t="str">
        <f t="shared" si="6"/>
        <v xml:space="preserve"> 2 Oklahoma </v>
      </c>
    </row>
    <row r="14" spans="2:17">
      <c r="C14" s="97">
        <v>3</v>
      </c>
      <c r="D14" s="98" t="str">
        <f>Scoring!A9</f>
        <v xml:space="preserve"> 3 Kansas </v>
      </c>
      <c r="E14" s="93">
        <f>COUNTIF(Scoring!$F$4:U$35,$D14)</f>
        <v>14</v>
      </c>
      <c r="F14" s="99">
        <f t="shared" si="5"/>
        <v>1</v>
      </c>
      <c r="G14" s="95">
        <f>COUNTIF(Scoring!$F$36:U$51,$D14)</f>
        <v>10</v>
      </c>
      <c r="H14" s="99">
        <f t="shared" si="0"/>
        <v>7.5</v>
      </c>
      <c r="I14" s="95">
        <f>COUNTIF(Scoring!$F$52:U$59,$D14)</f>
        <v>5</v>
      </c>
      <c r="J14" s="99">
        <f t="shared" si="1"/>
        <v>20</v>
      </c>
      <c r="K14" s="95">
        <f>COUNTIF(Scoring!$F$60:U$63,$D14)</f>
        <v>2</v>
      </c>
      <c r="L14" s="99">
        <f t="shared" si="2"/>
        <v>32.5</v>
      </c>
      <c r="M14" s="95">
        <f>COUNTIF(Scoring!$F$64:U$65,$D14)</f>
        <v>1</v>
      </c>
      <c r="N14" s="99">
        <f t="shared" si="3"/>
        <v>42</v>
      </c>
      <c r="O14" s="95">
        <f>COUNTIF(Scoring!$F$66:U$66,$D14)</f>
        <v>1</v>
      </c>
      <c r="P14" s="100">
        <f t="shared" si="4"/>
        <v>49</v>
      </c>
      <c r="Q14" s="6" t="str">
        <f t="shared" si="6"/>
        <v xml:space="preserve"> 3 Kansas </v>
      </c>
    </row>
    <row r="15" spans="2:17">
      <c r="C15" s="97">
        <v>3</v>
      </c>
      <c r="D15" s="98" t="str">
        <f>Scoring!A10</f>
        <v xml:space="preserve"> 3 Missouri </v>
      </c>
      <c r="E15" s="93">
        <f>COUNTIF(Scoring!$F$4:U$35,$D15)</f>
        <v>14</v>
      </c>
      <c r="F15" s="99">
        <f t="shared" si="5"/>
        <v>1</v>
      </c>
      <c r="G15" s="95">
        <f>COUNTIF(Scoring!$F$36:U$51,$D15)</f>
        <v>10</v>
      </c>
      <c r="H15" s="99">
        <f t="shared" si="0"/>
        <v>7.5</v>
      </c>
      <c r="I15" s="95">
        <f>COUNTIF(Scoring!$F$52:U$59,$D15)</f>
        <v>2</v>
      </c>
      <c r="J15" s="99">
        <f t="shared" si="1"/>
        <v>26</v>
      </c>
      <c r="K15" s="95">
        <f>COUNTIF(Scoring!$F$60:U$63,$D15)</f>
        <v>1</v>
      </c>
      <c r="L15" s="99">
        <f t="shared" si="2"/>
        <v>35</v>
      </c>
      <c r="M15" s="95">
        <f>COUNTIF(Scoring!$F$64:U$65,$D15)</f>
        <v>0</v>
      </c>
      <c r="N15" s="99">
        <f t="shared" si="3"/>
        <v>0</v>
      </c>
      <c r="O15" s="95">
        <f>COUNTIF(Scoring!$F$66:U$66,$D15)</f>
        <v>0</v>
      </c>
      <c r="P15" s="100">
        <f t="shared" si="4"/>
        <v>0</v>
      </c>
      <c r="Q15" s="6" t="str">
        <f t="shared" si="6"/>
        <v xml:space="preserve"> 3 Missouri </v>
      </c>
    </row>
    <row r="16" spans="2:17">
      <c r="C16" s="97">
        <v>3</v>
      </c>
      <c r="D16" s="98" t="str">
        <f>Scoring!A11</f>
        <v xml:space="preserve"> 3 Syracuse </v>
      </c>
      <c r="E16" s="93">
        <f>COUNTIF(Scoring!$F$4:U$35,$D16)</f>
        <v>14</v>
      </c>
      <c r="F16" s="99">
        <f t="shared" si="5"/>
        <v>1</v>
      </c>
      <c r="G16" s="95">
        <f>COUNTIF(Scoring!$F$36:U$51,$D16)</f>
        <v>10</v>
      </c>
      <c r="H16" s="99">
        <f t="shared" si="0"/>
        <v>7.5</v>
      </c>
      <c r="I16" s="95">
        <f>COUNTIF(Scoring!$F$52:U$59,$D16)</f>
        <v>6</v>
      </c>
      <c r="J16" s="99">
        <f t="shared" si="1"/>
        <v>18</v>
      </c>
      <c r="K16" s="95">
        <f>COUNTIF(Scoring!$F$60:U$63,$D16)</f>
        <v>0</v>
      </c>
      <c r="L16" s="99">
        <f t="shared" si="2"/>
        <v>0</v>
      </c>
      <c r="M16" s="95">
        <f>COUNTIF(Scoring!$F$64:U$65,$D16)</f>
        <v>0</v>
      </c>
      <c r="N16" s="99">
        <f t="shared" si="3"/>
        <v>0</v>
      </c>
      <c r="O16" s="95">
        <f>COUNTIF(Scoring!$F$66:U$66,$D16)</f>
        <v>0</v>
      </c>
      <c r="P16" s="100">
        <f t="shared" si="4"/>
        <v>0</v>
      </c>
      <c r="Q16" s="6" t="str">
        <f t="shared" si="6"/>
        <v xml:space="preserve"> 3 Syracuse </v>
      </c>
    </row>
    <row r="17" spans="3:17">
      <c r="C17" s="97">
        <v>3</v>
      </c>
      <c r="D17" s="98" t="str">
        <f>Scoring!A12</f>
        <v xml:space="preserve"> 3 Villanova </v>
      </c>
      <c r="E17" s="93">
        <f>COUNTIF(Scoring!$F$4:U$35,$D17)</f>
        <v>14</v>
      </c>
      <c r="F17" s="99">
        <f t="shared" si="5"/>
        <v>1</v>
      </c>
      <c r="G17" s="95">
        <f>COUNTIF(Scoring!$F$36:U$51,$D17)</f>
        <v>10</v>
      </c>
      <c r="H17" s="99">
        <f t="shared" si="0"/>
        <v>7.5</v>
      </c>
      <c r="I17" s="95">
        <f>COUNTIF(Scoring!$F$52:U$59,$D17)</f>
        <v>5</v>
      </c>
      <c r="J17" s="99">
        <f t="shared" si="1"/>
        <v>20</v>
      </c>
      <c r="K17" s="95">
        <f>COUNTIF(Scoring!$F$60:U$63,$D17)</f>
        <v>0</v>
      </c>
      <c r="L17" s="99">
        <f t="shared" si="2"/>
        <v>0</v>
      </c>
      <c r="M17" s="95">
        <f>COUNTIF(Scoring!$F$64:U$65,$D17)</f>
        <v>0</v>
      </c>
      <c r="N17" s="99">
        <f t="shared" si="3"/>
        <v>0</v>
      </c>
      <c r="O17" s="95">
        <f>COUNTIF(Scoring!$F$66:U$66,$D17)</f>
        <v>0</v>
      </c>
      <c r="P17" s="100">
        <f t="shared" si="4"/>
        <v>0</v>
      </c>
      <c r="Q17" s="6" t="str">
        <f t="shared" si="6"/>
        <v xml:space="preserve"> 3 Villanova </v>
      </c>
    </row>
    <row r="18" spans="3:17">
      <c r="C18" s="97">
        <v>4</v>
      </c>
      <c r="D18" s="98" t="str">
        <f>Scoring!A13</f>
        <v xml:space="preserve"> 4 Gonzaga </v>
      </c>
      <c r="E18" s="93">
        <f>COUNTIF(Scoring!$F$4:U$35,$D18)</f>
        <v>14</v>
      </c>
      <c r="F18" s="99">
        <f t="shared" si="5"/>
        <v>1</v>
      </c>
      <c r="G18" s="95">
        <f>COUNTIF(Scoring!$F$36:U$51,$D18)</f>
        <v>10</v>
      </c>
      <c r="H18" s="99">
        <f t="shared" si="0"/>
        <v>7.5</v>
      </c>
      <c r="I18" s="95">
        <f>COUNTIF(Scoring!$F$52:U$59,$D18)</f>
        <v>2</v>
      </c>
      <c r="J18" s="99">
        <f t="shared" si="1"/>
        <v>26</v>
      </c>
      <c r="K18" s="95">
        <f>COUNTIF(Scoring!$F$60:U$63,$D18)</f>
        <v>1</v>
      </c>
      <c r="L18" s="99">
        <f t="shared" si="2"/>
        <v>35</v>
      </c>
      <c r="M18" s="95">
        <f>COUNTIF(Scoring!$F$64:U$65,$D18)</f>
        <v>0</v>
      </c>
      <c r="N18" s="99">
        <f t="shared" si="3"/>
        <v>0</v>
      </c>
      <c r="O18" s="95">
        <f>COUNTIF(Scoring!$F$66:U$66,$D18)</f>
        <v>0</v>
      </c>
      <c r="P18" s="100">
        <f t="shared" si="4"/>
        <v>0</v>
      </c>
      <c r="Q18" s="6" t="str">
        <f t="shared" si="6"/>
        <v xml:space="preserve"> 4 Gonzaga </v>
      </c>
    </row>
    <row r="19" spans="3:17">
      <c r="C19" s="97">
        <v>4</v>
      </c>
      <c r="D19" s="98" t="str">
        <f>Scoring!A14</f>
        <v xml:space="preserve"> 4 Wake Forest </v>
      </c>
      <c r="E19" s="93">
        <f>COUNTIF(Scoring!$F$4:U$35,$D19)</f>
        <v>14</v>
      </c>
      <c r="F19" s="99">
        <f t="shared" si="5"/>
        <v>1</v>
      </c>
      <c r="G19" s="95">
        <f>COUNTIF(Scoring!$F$36:U$51,$D19)</f>
        <v>11</v>
      </c>
      <c r="H19" s="99">
        <f t="shared" si="0"/>
        <v>6</v>
      </c>
      <c r="I19" s="95">
        <f>COUNTIF(Scoring!$F$52:U$59,$D19)</f>
        <v>0</v>
      </c>
      <c r="J19" s="99">
        <f t="shared" si="1"/>
        <v>0</v>
      </c>
      <c r="K19" s="95">
        <f>COUNTIF(Scoring!$F$60:U$63,$D19)</f>
        <v>0</v>
      </c>
      <c r="L19" s="99">
        <f t="shared" si="2"/>
        <v>0</v>
      </c>
      <c r="M19" s="95">
        <f>COUNTIF(Scoring!$F$64:U$65,$D19)</f>
        <v>0</v>
      </c>
      <c r="N19" s="99">
        <f t="shared" si="3"/>
        <v>0</v>
      </c>
      <c r="O19" s="95">
        <f>COUNTIF(Scoring!$F$66:U$66,$D19)</f>
        <v>0</v>
      </c>
      <c r="P19" s="100">
        <f t="shared" si="4"/>
        <v>0</v>
      </c>
      <c r="Q19" s="6" t="str">
        <f t="shared" si="6"/>
        <v xml:space="preserve"> 4 Wake Forest </v>
      </c>
    </row>
    <row r="20" spans="3:17">
      <c r="C20" s="97">
        <v>4</v>
      </c>
      <c r="D20" s="98" t="str">
        <f>Scoring!A15</f>
        <v xml:space="preserve"> 4 Washington </v>
      </c>
      <c r="E20" s="93">
        <f>COUNTIF(Scoring!$F$4:U$35,$D20)</f>
        <v>14</v>
      </c>
      <c r="F20" s="99">
        <f t="shared" si="5"/>
        <v>1</v>
      </c>
      <c r="G20" s="95">
        <f>COUNTIF(Scoring!$F$36:U$51,$D20)</f>
        <v>7</v>
      </c>
      <c r="H20" s="99">
        <f t="shared" si="0"/>
        <v>12</v>
      </c>
      <c r="I20" s="95">
        <f>COUNTIF(Scoring!$F$52:U$59,$D20)</f>
        <v>1</v>
      </c>
      <c r="J20" s="99">
        <f t="shared" si="1"/>
        <v>28</v>
      </c>
      <c r="K20" s="95">
        <f>COUNTIF(Scoring!$F$60:U$63,$D20)</f>
        <v>0</v>
      </c>
      <c r="L20" s="99">
        <f t="shared" si="2"/>
        <v>0</v>
      </c>
      <c r="M20" s="95">
        <f>COUNTIF(Scoring!$F$64:U$65,$D20)</f>
        <v>0</v>
      </c>
      <c r="N20" s="99">
        <f t="shared" si="3"/>
        <v>0</v>
      </c>
      <c r="O20" s="95">
        <f>COUNTIF(Scoring!$F$66:U$66,$D20)</f>
        <v>0</v>
      </c>
      <c r="P20" s="100">
        <f t="shared" si="4"/>
        <v>0</v>
      </c>
      <c r="Q20" s="6" t="str">
        <f t="shared" si="6"/>
        <v xml:space="preserve"> 4 Washington </v>
      </c>
    </row>
    <row r="21" spans="3:17">
      <c r="C21" s="97">
        <v>4</v>
      </c>
      <c r="D21" s="98" t="str">
        <f>Scoring!A16</f>
        <v xml:space="preserve"> 4 Xavier </v>
      </c>
      <c r="E21" s="93">
        <f>COUNTIF(Scoring!$F$4:U$35,$D21)</f>
        <v>12</v>
      </c>
      <c r="F21" s="99">
        <f t="shared" si="5"/>
        <v>3</v>
      </c>
      <c r="G21" s="95">
        <f>COUNTIF(Scoring!$F$36:U$51,$D21)</f>
        <v>5</v>
      </c>
      <c r="H21" s="99">
        <f t="shared" si="0"/>
        <v>15</v>
      </c>
      <c r="I21" s="95">
        <f>COUNTIF(Scoring!$F$52:U$59,$D21)</f>
        <v>1</v>
      </c>
      <c r="J21" s="99">
        <f t="shared" si="1"/>
        <v>28</v>
      </c>
      <c r="K21" s="95">
        <f>COUNTIF(Scoring!$F$60:U$63,$D21)</f>
        <v>0</v>
      </c>
      <c r="L21" s="99">
        <f t="shared" si="2"/>
        <v>0</v>
      </c>
      <c r="M21" s="95">
        <f>COUNTIF(Scoring!$F$64:U$65,$D21)</f>
        <v>0</v>
      </c>
      <c r="N21" s="99">
        <f t="shared" si="3"/>
        <v>0</v>
      </c>
      <c r="O21" s="95">
        <f>COUNTIF(Scoring!$F$66:U$66,$D21)</f>
        <v>0</v>
      </c>
      <c r="P21" s="100">
        <f t="shared" si="4"/>
        <v>0</v>
      </c>
      <c r="Q21" s="6" t="str">
        <f t="shared" si="6"/>
        <v xml:space="preserve"> 4 Xavier </v>
      </c>
    </row>
    <row r="22" spans="3:17">
      <c r="C22" s="97">
        <v>5</v>
      </c>
      <c r="D22" s="98" t="str">
        <f>Scoring!A17</f>
        <v xml:space="preserve"> 5 Florida State </v>
      </c>
      <c r="E22" s="93">
        <f>COUNTIF(Scoring!$F$4:U$35,$D22)</f>
        <v>14</v>
      </c>
      <c r="F22" s="99">
        <f t="shared" si="5"/>
        <v>1</v>
      </c>
      <c r="G22" s="95">
        <f>COUNTIF(Scoring!$F$36:U$51,$D22)</f>
        <v>9</v>
      </c>
      <c r="H22" s="99">
        <f t="shared" si="0"/>
        <v>9</v>
      </c>
      <c r="I22" s="95">
        <f>COUNTIF(Scoring!$F$52:U$59,$D22)</f>
        <v>1</v>
      </c>
      <c r="J22" s="99">
        <f t="shared" si="1"/>
        <v>28</v>
      </c>
      <c r="K22" s="95">
        <f>COUNTIF(Scoring!$F$60:U$63,$D22)</f>
        <v>0</v>
      </c>
      <c r="L22" s="99">
        <f t="shared" si="2"/>
        <v>0</v>
      </c>
      <c r="M22" s="95">
        <f>COUNTIF(Scoring!$F$64:U$65,$D22)</f>
        <v>0</v>
      </c>
      <c r="N22" s="99">
        <f t="shared" si="3"/>
        <v>0</v>
      </c>
      <c r="O22" s="95">
        <f>COUNTIF(Scoring!$F$66:U$66,$D22)</f>
        <v>0</v>
      </c>
      <c r="P22" s="100">
        <f t="shared" si="4"/>
        <v>0</v>
      </c>
      <c r="Q22" s="6" t="str">
        <f t="shared" si="6"/>
        <v xml:space="preserve"> 5 Florida State </v>
      </c>
    </row>
    <row r="23" spans="3:17">
      <c r="C23" s="97">
        <v>5</v>
      </c>
      <c r="D23" s="98" t="str">
        <f>Scoring!A18</f>
        <v xml:space="preserve"> 5 Illinois </v>
      </c>
      <c r="E23" s="93">
        <f>COUNTIF(Scoring!$F$4:U$35,$D23)</f>
        <v>11</v>
      </c>
      <c r="F23" s="99">
        <f t="shared" si="5"/>
        <v>4</v>
      </c>
      <c r="G23" s="95">
        <f>COUNTIF(Scoring!$F$36:U$51,$D23)</f>
        <v>5</v>
      </c>
      <c r="H23" s="99">
        <f t="shared" si="0"/>
        <v>15</v>
      </c>
      <c r="I23" s="95">
        <f>COUNTIF(Scoring!$F$52:U$59,$D23)</f>
        <v>1</v>
      </c>
      <c r="J23" s="99">
        <f t="shared" si="1"/>
        <v>28</v>
      </c>
      <c r="K23" s="95">
        <f>COUNTIF(Scoring!$F$60:U$63,$D23)</f>
        <v>0</v>
      </c>
      <c r="L23" s="99">
        <f t="shared" si="2"/>
        <v>0</v>
      </c>
      <c r="M23" s="95">
        <f>COUNTIF(Scoring!$F$64:U$65,$D23)</f>
        <v>0</v>
      </c>
      <c r="N23" s="99">
        <f t="shared" si="3"/>
        <v>0</v>
      </c>
      <c r="O23" s="95">
        <f>COUNTIF(Scoring!$F$66:U$66,$D23)</f>
        <v>0</v>
      </c>
      <c r="P23" s="100">
        <f t="shared" si="4"/>
        <v>0</v>
      </c>
      <c r="Q23" s="6" t="str">
        <f t="shared" si="6"/>
        <v xml:space="preserve"> 5 Illinois </v>
      </c>
    </row>
    <row r="24" spans="3:17">
      <c r="C24" s="97">
        <v>5</v>
      </c>
      <c r="D24" s="98" t="str">
        <f>Scoring!A19</f>
        <v xml:space="preserve"> 5 Purdue </v>
      </c>
      <c r="E24" s="93">
        <f>COUNTIF(Scoring!$F$4:U$35,$D24)</f>
        <v>15</v>
      </c>
      <c r="F24" s="99">
        <f t="shared" si="5"/>
        <v>0</v>
      </c>
      <c r="G24" s="95">
        <f>COUNTIF(Scoring!$F$36:U$51,$D24)</f>
        <v>8</v>
      </c>
      <c r="H24" s="99">
        <f t="shared" si="0"/>
        <v>10.5</v>
      </c>
      <c r="I24" s="95">
        <f>COUNTIF(Scoring!$F$52:U$59,$D24)</f>
        <v>2</v>
      </c>
      <c r="J24" s="99">
        <f t="shared" si="1"/>
        <v>26</v>
      </c>
      <c r="K24" s="95">
        <f>COUNTIF(Scoring!$F$60:U$63,$D24)</f>
        <v>2</v>
      </c>
      <c r="L24" s="99">
        <f t="shared" si="2"/>
        <v>32.5</v>
      </c>
      <c r="M24" s="95">
        <f>COUNTIF(Scoring!$F$64:U$65,$D24)</f>
        <v>0</v>
      </c>
      <c r="N24" s="99">
        <f t="shared" si="3"/>
        <v>0</v>
      </c>
      <c r="O24" s="95">
        <f>COUNTIF(Scoring!$F$66:U$66,$D24)</f>
        <v>0</v>
      </c>
      <c r="P24" s="100">
        <f t="shared" si="4"/>
        <v>0</v>
      </c>
      <c r="Q24" s="6" t="str">
        <f t="shared" si="6"/>
        <v xml:space="preserve"> 5 Purdue </v>
      </c>
    </row>
    <row r="25" spans="3:17">
      <c r="C25" s="97">
        <v>5</v>
      </c>
      <c r="D25" s="98" t="str">
        <f>Scoring!A20</f>
        <v xml:space="preserve"> 5 Utah </v>
      </c>
      <c r="E25" s="93">
        <f>COUNTIF(Scoring!$F$4:U$35,$D25)</f>
        <v>8</v>
      </c>
      <c r="F25" s="99">
        <f t="shared" si="5"/>
        <v>7</v>
      </c>
      <c r="G25" s="95">
        <f>COUNTIF(Scoring!$F$36:U$51,$D25)</f>
        <v>2</v>
      </c>
      <c r="H25" s="99">
        <f t="shared" si="0"/>
        <v>19.5</v>
      </c>
      <c r="I25" s="95">
        <f>COUNTIF(Scoring!$F$52:U$59,$D25)</f>
        <v>0</v>
      </c>
      <c r="J25" s="99">
        <f t="shared" si="1"/>
        <v>0</v>
      </c>
      <c r="K25" s="95">
        <f>COUNTIF(Scoring!$F$60:U$63,$D25)</f>
        <v>0</v>
      </c>
      <c r="L25" s="99">
        <f t="shared" si="2"/>
        <v>0</v>
      </c>
      <c r="M25" s="95">
        <f>COUNTIF(Scoring!$F$64:U$65,$D25)</f>
        <v>0</v>
      </c>
      <c r="N25" s="99">
        <f t="shared" si="3"/>
        <v>0</v>
      </c>
      <c r="O25" s="95">
        <f>COUNTIF(Scoring!$F$66:U$66,$D25)</f>
        <v>0</v>
      </c>
      <c r="P25" s="100">
        <f t="shared" si="4"/>
        <v>0</v>
      </c>
      <c r="Q25" s="6" t="str">
        <f t="shared" si="6"/>
        <v xml:space="preserve"> 5 Utah </v>
      </c>
    </row>
    <row r="26" spans="3:17">
      <c r="C26" s="97">
        <v>6</v>
      </c>
      <c r="D26" s="98" t="str">
        <f>Scoring!A21</f>
        <v xml:space="preserve"> 6 Arizona State </v>
      </c>
      <c r="E26" s="93">
        <f>COUNTIF(Scoring!$F$4:U$35,$D26)</f>
        <v>15</v>
      </c>
      <c r="F26" s="99">
        <f t="shared" si="5"/>
        <v>0</v>
      </c>
      <c r="G26" s="95">
        <f>COUNTIF(Scoring!$F$36:U$51,$D26)</f>
        <v>5</v>
      </c>
      <c r="H26" s="99">
        <f t="shared" si="0"/>
        <v>15</v>
      </c>
      <c r="I26" s="95">
        <f>COUNTIF(Scoring!$F$52:U$59,$D26)</f>
        <v>2</v>
      </c>
      <c r="J26" s="99">
        <f t="shared" si="1"/>
        <v>26</v>
      </c>
      <c r="K26" s="95">
        <f>COUNTIF(Scoring!$F$60:U$63,$D26)</f>
        <v>1</v>
      </c>
      <c r="L26" s="99">
        <f t="shared" si="2"/>
        <v>35</v>
      </c>
      <c r="M26" s="95">
        <f>COUNTIF(Scoring!$F$64:U$65,$D26)</f>
        <v>1</v>
      </c>
      <c r="N26" s="99">
        <f t="shared" si="3"/>
        <v>42</v>
      </c>
      <c r="O26" s="95">
        <f>COUNTIF(Scoring!$F$66:U$66,$D26)</f>
        <v>1</v>
      </c>
      <c r="P26" s="100">
        <f t="shared" si="4"/>
        <v>49</v>
      </c>
      <c r="Q26" s="6" t="str">
        <f t="shared" si="6"/>
        <v xml:space="preserve"> 6 Arizona State </v>
      </c>
    </row>
    <row r="27" spans="3:17">
      <c r="C27" s="97">
        <v>6</v>
      </c>
      <c r="D27" s="98" t="str">
        <f>Scoring!A22</f>
        <v xml:space="preserve"> 6 Marquette </v>
      </c>
      <c r="E27" s="93">
        <f>COUNTIF(Scoring!$F$4:U$35,$D27)</f>
        <v>10</v>
      </c>
      <c r="F27" s="99">
        <f t="shared" si="5"/>
        <v>5</v>
      </c>
      <c r="G27" s="95">
        <f>COUNTIF(Scoring!$F$36:U$51,$D27)</f>
        <v>3</v>
      </c>
      <c r="H27" s="99">
        <f t="shared" si="0"/>
        <v>18</v>
      </c>
      <c r="I27" s="95">
        <f>COUNTIF(Scoring!$F$52:U$59,$D27)</f>
        <v>1</v>
      </c>
      <c r="J27" s="99">
        <f t="shared" si="1"/>
        <v>28</v>
      </c>
      <c r="K27" s="95">
        <f>COUNTIF(Scoring!$F$60:U$63,$D27)</f>
        <v>0</v>
      </c>
      <c r="L27" s="99">
        <f t="shared" si="2"/>
        <v>0</v>
      </c>
      <c r="M27" s="95">
        <f>COUNTIF(Scoring!$F$64:U$65,$D27)</f>
        <v>0</v>
      </c>
      <c r="N27" s="99">
        <f t="shared" si="3"/>
        <v>0</v>
      </c>
      <c r="O27" s="95">
        <f>COUNTIF(Scoring!$F$66:U$66,$D27)</f>
        <v>0</v>
      </c>
      <c r="P27" s="100">
        <f t="shared" si="4"/>
        <v>0</v>
      </c>
      <c r="Q27" s="6" t="str">
        <f t="shared" si="6"/>
        <v xml:space="preserve"> 6 Marquette </v>
      </c>
    </row>
    <row r="28" spans="3:17">
      <c r="C28" s="97">
        <v>6</v>
      </c>
      <c r="D28" s="98" t="str">
        <f>Scoring!A23</f>
        <v xml:space="preserve"> 6 UCLA </v>
      </c>
      <c r="E28" s="93">
        <f>COUNTIF(Scoring!$F$4:U$35,$D28)</f>
        <v>13</v>
      </c>
      <c r="F28" s="99">
        <f t="shared" si="5"/>
        <v>2</v>
      </c>
      <c r="G28" s="95">
        <f>COUNTIF(Scoring!$F$36:U$51,$D28)</f>
        <v>5</v>
      </c>
      <c r="H28" s="99">
        <f t="shared" si="0"/>
        <v>15</v>
      </c>
      <c r="I28" s="95">
        <f>COUNTIF(Scoring!$F$52:U$59,$D28)</f>
        <v>0</v>
      </c>
      <c r="J28" s="99">
        <f t="shared" si="1"/>
        <v>0</v>
      </c>
      <c r="K28" s="95">
        <f>COUNTIF(Scoring!$F$60:U$63,$D28)</f>
        <v>0</v>
      </c>
      <c r="L28" s="99">
        <f t="shared" si="2"/>
        <v>0</v>
      </c>
      <c r="M28" s="95">
        <f>COUNTIF(Scoring!$F$64:U$65,$D28)</f>
        <v>0</v>
      </c>
      <c r="N28" s="99">
        <f t="shared" si="3"/>
        <v>0</v>
      </c>
      <c r="O28" s="95">
        <f>COUNTIF(Scoring!$F$66:U$66,$D28)</f>
        <v>0</v>
      </c>
      <c r="P28" s="100">
        <f t="shared" si="4"/>
        <v>0</v>
      </c>
      <c r="Q28" s="6" t="str">
        <f t="shared" si="6"/>
        <v xml:space="preserve"> 6 UCLA </v>
      </c>
    </row>
    <row r="29" spans="3:17">
      <c r="C29" s="97">
        <v>6</v>
      </c>
      <c r="D29" s="98" t="str">
        <f>Scoring!A24</f>
        <v xml:space="preserve"> 6 West Virginia </v>
      </c>
      <c r="E29" s="93">
        <f>COUNTIF(Scoring!$F$4:U$35,$D29)</f>
        <v>12</v>
      </c>
      <c r="F29" s="99">
        <f t="shared" si="5"/>
        <v>3</v>
      </c>
      <c r="G29" s="95">
        <f>COUNTIF(Scoring!$F$36:U$51,$D29)</f>
        <v>5</v>
      </c>
      <c r="H29" s="99">
        <f t="shared" si="0"/>
        <v>15</v>
      </c>
      <c r="I29" s="95">
        <f>COUNTIF(Scoring!$F$52:U$59,$D29)</f>
        <v>1</v>
      </c>
      <c r="J29" s="99">
        <f t="shared" si="1"/>
        <v>28</v>
      </c>
      <c r="K29" s="95">
        <f>COUNTIF(Scoring!$F$60:U$63,$D29)</f>
        <v>0</v>
      </c>
      <c r="L29" s="99">
        <f t="shared" si="2"/>
        <v>0</v>
      </c>
      <c r="M29" s="95">
        <f>COUNTIF(Scoring!$F$64:U$65,$D29)</f>
        <v>0</v>
      </c>
      <c r="N29" s="99">
        <f t="shared" si="3"/>
        <v>0</v>
      </c>
      <c r="O29" s="95">
        <f>COUNTIF(Scoring!$F$66:U$66,$D29)</f>
        <v>0</v>
      </c>
      <c r="P29" s="100">
        <f t="shared" si="4"/>
        <v>0</v>
      </c>
      <c r="Q29" s="6" t="str">
        <f t="shared" si="6"/>
        <v xml:space="preserve"> 6 West Virginia </v>
      </c>
    </row>
    <row r="30" spans="3:17">
      <c r="C30" s="97">
        <v>7</v>
      </c>
      <c r="D30" s="98" t="str">
        <f>Scoring!A25</f>
        <v xml:space="preserve"> 7 Boston College </v>
      </c>
      <c r="E30" s="93">
        <f>COUNTIF(Scoring!$F$4:U$35,$D30)</f>
        <v>5</v>
      </c>
      <c r="F30" s="99">
        <f t="shared" si="5"/>
        <v>10</v>
      </c>
      <c r="G30" s="95">
        <f>COUNTIF(Scoring!$F$36:U$51,$D30)</f>
        <v>0</v>
      </c>
      <c r="H30" s="99">
        <f t="shared" si="0"/>
        <v>0</v>
      </c>
      <c r="I30" s="95">
        <f>COUNTIF(Scoring!$F$52:U$59,$D30)</f>
        <v>0</v>
      </c>
      <c r="J30" s="99">
        <f t="shared" si="1"/>
        <v>0</v>
      </c>
      <c r="K30" s="95">
        <f>COUNTIF(Scoring!$F$60:U$63,$D30)</f>
        <v>0</v>
      </c>
      <c r="L30" s="99">
        <f t="shared" si="2"/>
        <v>0</v>
      </c>
      <c r="M30" s="95">
        <f>COUNTIF(Scoring!$F$64:U$65,$D30)</f>
        <v>0</v>
      </c>
      <c r="N30" s="99">
        <f t="shared" si="3"/>
        <v>0</v>
      </c>
      <c r="O30" s="95">
        <f>COUNTIF(Scoring!$F$66:U$66,$D30)</f>
        <v>0</v>
      </c>
      <c r="P30" s="100">
        <f t="shared" si="4"/>
        <v>0</v>
      </c>
      <c r="Q30" s="6" t="str">
        <f t="shared" si="6"/>
        <v xml:space="preserve"> 7 Boston College </v>
      </c>
    </row>
    <row r="31" spans="3:17">
      <c r="C31" s="97">
        <v>7</v>
      </c>
      <c r="D31" s="98" t="str">
        <f>Scoring!A26</f>
        <v xml:space="preserve"> 7 California </v>
      </c>
      <c r="E31" s="93">
        <f>COUNTIF(Scoring!$F$4:U$35,$D31)</f>
        <v>7</v>
      </c>
      <c r="F31" s="99">
        <f t="shared" si="5"/>
        <v>8</v>
      </c>
      <c r="G31" s="95">
        <f>COUNTIF(Scoring!$F$36:U$51,$D31)</f>
        <v>2</v>
      </c>
      <c r="H31" s="99">
        <f t="shared" si="0"/>
        <v>19.5</v>
      </c>
      <c r="I31" s="95">
        <f>COUNTIF(Scoring!$F$52:U$59,$D31)</f>
        <v>1</v>
      </c>
      <c r="J31" s="99">
        <f t="shared" si="1"/>
        <v>28</v>
      </c>
      <c r="K31" s="95">
        <f>COUNTIF(Scoring!$F$60:U$63,$D31)</f>
        <v>1</v>
      </c>
      <c r="L31" s="99">
        <f t="shared" si="2"/>
        <v>35</v>
      </c>
      <c r="M31" s="95">
        <f>COUNTIF(Scoring!$F$64:U$65,$D31)</f>
        <v>1</v>
      </c>
      <c r="N31" s="99">
        <f t="shared" si="3"/>
        <v>42</v>
      </c>
      <c r="O31" s="95">
        <f>COUNTIF(Scoring!$F$66:U$66,$D31)</f>
        <v>0</v>
      </c>
      <c r="P31" s="100">
        <f t="shared" si="4"/>
        <v>0</v>
      </c>
      <c r="Q31" s="6" t="str">
        <f t="shared" si="6"/>
        <v xml:space="preserve"> 7 California </v>
      </c>
    </row>
    <row r="32" spans="3:17">
      <c r="C32" s="97">
        <v>7</v>
      </c>
      <c r="D32" s="98" t="str">
        <f>Scoring!A27</f>
        <v xml:space="preserve"> 7 Clemson </v>
      </c>
      <c r="E32" s="93">
        <f>COUNTIF(Scoring!$F$4:U$35,$D32)</f>
        <v>10</v>
      </c>
      <c r="F32" s="99">
        <f t="shared" si="5"/>
        <v>5</v>
      </c>
      <c r="G32" s="95">
        <f>COUNTIF(Scoring!$F$36:U$51,$D32)</f>
        <v>1</v>
      </c>
      <c r="H32" s="99">
        <f t="shared" si="0"/>
        <v>21</v>
      </c>
      <c r="I32" s="95">
        <f>COUNTIF(Scoring!$F$52:U$59,$D32)</f>
        <v>0</v>
      </c>
      <c r="J32" s="99">
        <f t="shared" si="1"/>
        <v>0</v>
      </c>
      <c r="K32" s="95">
        <f>COUNTIF(Scoring!$F$60:U$63,$D32)</f>
        <v>0</v>
      </c>
      <c r="L32" s="99">
        <f t="shared" si="2"/>
        <v>0</v>
      </c>
      <c r="M32" s="95">
        <f>COUNTIF(Scoring!$F$64:U$65,$D32)</f>
        <v>0</v>
      </c>
      <c r="N32" s="99">
        <f t="shared" si="3"/>
        <v>0</v>
      </c>
      <c r="O32" s="95">
        <f>COUNTIF(Scoring!$F$66:U$66,$D32)</f>
        <v>0</v>
      </c>
      <c r="P32" s="100">
        <f t="shared" si="4"/>
        <v>0</v>
      </c>
      <c r="Q32" s="6" t="str">
        <f t="shared" si="6"/>
        <v xml:space="preserve"> 7 Clemson </v>
      </c>
    </row>
    <row r="33" spans="3:17">
      <c r="C33" s="97">
        <v>7</v>
      </c>
      <c r="D33" s="98" t="str">
        <f>Scoring!A28</f>
        <v xml:space="preserve"> 7 Texas </v>
      </c>
      <c r="E33" s="93">
        <f>COUNTIF(Scoring!$F$4:U$35,$D33)</f>
        <v>12</v>
      </c>
      <c r="F33" s="99">
        <f t="shared" si="5"/>
        <v>3</v>
      </c>
      <c r="G33" s="95">
        <f>COUNTIF(Scoring!$F$36:U$51,$D33)</f>
        <v>0</v>
      </c>
      <c r="H33" s="99">
        <f t="shared" si="0"/>
        <v>0</v>
      </c>
      <c r="I33" s="95">
        <f>COUNTIF(Scoring!$F$52:U$59,$D33)</f>
        <v>0</v>
      </c>
      <c r="J33" s="99">
        <f t="shared" si="1"/>
        <v>0</v>
      </c>
      <c r="K33" s="95">
        <f>COUNTIF(Scoring!$F$60:U$63,$D33)</f>
        <v>0</v>
      </c>
      <c r="L33" s="99">
        <f t="shared" si="2"/>
        <v>0</v>
      </c>
      <c r="M33" s="95">
        <f>COUNTIF(Scoring!$F$64:U$65,$D33)</f>
        <v>0</v>
      </c>
      <c r="N33" s="99">
        <f t="shared" si="3"/>
        <v>0</v>
      </c>
      <c r="O33" s="95">
        <f>COUNTIF(Scoring!$F$66:U$66,$D33)</f>
        <v>0</v>
      </c>
      <c r="P33" s="100">
        <f t="shared" si="4"/>
        <v>0</v>
      </c>
      <c r="Q33" s="6" t="str">
        <f t="shared" si="6"/>
        <v xml:space="preserve"> 7 Texas </v>
      </c>
    </row>
    <row r="34" spans="3:17">
      <c r="C34" s="97">
        <v>8</v>
      </c>
      <c r="D34" s="98" t="str">
        <f>Scoring!A29</f>
        <v xml:space="preserve"> 8 BYU </v>
      </c>
      <c r="E34" s="93">
        <f>COUNTIF(Scoring!$F$4:U$35,$D34)</f>
        <v>3</v>
      </c>
      <c r="F34" s="99">
        <f t="shared" si="5"/>
        <v>12</v>
      </c>
      <c r="G34" s="95">
        <f>COUNTIF(Scoring!$F$36:U$51,$D34)</f>
        <v>0</v>
      </c>
      <c r="H34" s="99">
        <f t="shared" si="0"/>
        <v>0</v>
      </c>
      <c r="I34" s="95">
        <f>COUNTIF(Scoring!$F$52:U$59,$D34)</f>
        <v>0</v>
      </c>
      <c r="J34" s="99">
        <f t="shared" si="1"/>
        <v>0</v>
      </c>
      <c r="K34" s="95">
        <f>COUNTIF(Scoring!$F$60:U$63,$D34)</f>
        <v>0</v>
      </c>
      <c r="L34" s="99">
        <f t="shared" si="2"/>
        <v>0</v>
      </c>
      <c r="M34" s="95">
        <f>COUNTIF(Scoring!$F$64:U$65,$D34)</f>
        <v>0</v>
      </c>
      <c r="N34" s="99">
        <f t="shared" si="3"/>
        <v>0</v>
      </c>
      <c r="O34" s="95">
        <f>COUNTIF(Scoring!$F$66:U$66,$D34)</f>
        <v>0</v>
      </c>
      <c r="P34" s="100">
        <f t="shared" si="4"/>
        <v>0</v>
      </c>
      <c r="Q34" s="6" t="str">
        <f t="shared" si="6"/>
        <v xml:space="preserve"> 8 BYU </v>
      </c>
    </row>
    <row r="35" spans="3:17">
      <c r="C35" s="97">
        <v>8</v>
      </c>
      <c r="D35" s="98" t="str">
        <f>Scoring!A30</f>
        <v xml:space="preserve"> 8 LSU </v>
      </c>
      <c r="E35" s="93">
        <f>COUNTIF(Scoring!$F$4:U$35,$D35)</f>
        <v>9</v>
      </c>
      <c r="F35" s="99">
        <f t="shared" si="5"/>
        <v>6</v>
      </c>
      <c r="G35" s="95">
        <f>COUNTIF(Scoring!$F$36:U$51,$D35)</f>
        <v>0</v>
      </c>
      <c r="H35" s="99">
        <f t="shared" si="0"/>
        <v>0</v>
      </c>
      <c r="I35" s="95">
        <f>COUNTIF(Scoring!$F$52:U$59,$D35)</f>
        <v>0</v>
      </c>
      <c r="J35" s="99">
        <f t="shared" si="1"/>
        <v>0</v>
      </c>
      <c r="K35" s="95">
        <f>COUNTIF(Scoring!$F$60:U$63,$D35)</f>
        <v>0</v>
      </c>
      <c r="L35" s="99">
        <f t="shared" si="2"/>
        <v>0</v>
      </c>
      <c r="M35" s="95">
        <f>COUNTIF(Scoring!$F$64:U$65,$D35)</f>
        <v>0</v>
      </c>
      <c r="N35" s="99">
        <f t="shared" si="3"/>
        <v>0</v>
      </c>
      <c r="O35" s="95">
        <f>COUNTIF(Scoring!$F$66:U$66,$D35)</f>
        <v>0</v>
      </c>
      <c r="P35" s="100">
        <f t="shared" si="4"/>
        <v>0</v>
      </c>
      <c r="Q35" s="6" t="str">
        <f t="shared" si="6"/>
        <v xml:space="preserve"> 8 LSU </v>
      </c>
    </row>
    <row r="36" spans="3:17">
      <c r="C36" s="97">
        <v>8</v>
      </c>
      <c r="D36" s="98" t="str">
        <f>Scoring!A31</f>
        <v xml:space="preserve"> 8 Ohio State </v>
      </c>
      <c r="E36" s="93">
        <f>COUNTIF(Scoring!$F$4:U$35,$D36)</f>
        <v>12</v>
      </c>
      <c r="F36" s="99">
        <f t="shared" si="5"/>
        <v>3</v>
      </c>
      <c r="G36" s="95">
        <f>COUNTIF(Scoring!$F$36:U$51,$D36)</f>
        <v>0</v>
      </c>
      <c r="H36" s="99">
        <f t="shared" si="0"/>
        <v>0</v>
      </c>
      <c r="I36" s="95">
        <f>COUNTIF(Scoring!$F$52:U$59,$D36)</f>
        <v>0</v>
      </c>
      <c r="J36" s="99">
        <f t="shared" si="1"/>
        <v>0</v>
      </c>
      <c r="K36" s="95">
        <f>COUNTIF(Scoring!$F$60:U$63,$D36)</f>
        <v>0</v>
      </c>
      <c r="L36" s="99">
        <f t="shared" si="2"/>
        <v>0</v>
      </c>
      <c r="M36" s="95">
        <f>COUNTIF(Scoring!$F$64:U$65,$D36)</f>
        <v>0</v>
      </c>
      <c r="N36" s="99">
        <f t="shared" si="3"/>
        <v>0</v>
      </c>
      <c r="O36" s="95">
        <f>COUNTIF(Scoring!$F$66:U$66,$D36)</f>
        <v>0</v>
      </c>
      <c r="P36" s="100">
        <f t="shared" si="4"/>
        <v>0</v>
      </c>
      <c r="Q36" s="6" t="str">
        <f t="shared" si="6"/>
        <v xml:space="preserve"> 8 Ohio State </v>
      </c>
    </row>
    <row r="37" spans="3:17" ht="13.8" thickBot="1">
      <c r="C37" s="101">
        <v>8</v>
      </c>
      <c r="D37" s="98" t="str">
        <f>Scoring!A32</f>
        <v xml:space="preserve"> 8 Oklahoma State </v>
      </c>
      <c r="E37" s="93">
        <f>COUNTIF(Scoring!$F$4:U$35,$D37)</f>
        <v>11</v>
      </c>
      <c r="F37" s="99">
        <f t="shared" si="5"/>
        <v>4</v>
      </c>
      <c r="G37" s="95">
        <f>COUNTIF(Scoring!$F$36:U$51,$D37)</f>
        <v>1</v>
      </c>
      <c r="H37" s="99">
        <f t="shared" si="0"/>
        <v>21</v>
      </c>
      <c r="I37" s="95">
        <f>COUNTIF(Scoring!$F$52:U$59,$D37)</f>
        <v>0</v>
      </c>
      <c r="J37" s="99">
        <f t="shared" si="1"/>
        <v>0</v>
      </c>
      <c r="K37" s="95">
        <f>COUNTIF(Scoring!$F$60:U$63,$D37)</f>
        <v>0</v>
      </c>
      <c r="L37" s="99">
        <f t="shared" si="2"/>
        <v>0</v>
      </c>
      <c r="M37" s="95">
        <f>COUNTIF(Scoring!$F$64:U$65,$D37)</f>
        <v>0</v>
      </c>
      <c r="N37" s="99">
        <f t="shared" si="3"/>
        <v>0</v>
      </c>
      <c r="O37" s="95">
        <f>COUNTIF(Scoring!$F$66:U$66,$D37)</f>
        <v>0</v>
      </c>
      <c r="P37" s="100">
        <f t="shared" si="4"/>
        <v>0</v>
      </c>
      <c r="Q37" s="6" t="str">
        <f t="shared" si="6"/>
        <v xml:space="preserve"> 8 Oklahoma State </v>
      </c>
    </row>
    <row r="38" spans="3:17">
      <c r="C38" s="97">
        <v>9</v>
      </c>
      <c r="D38" s="98" t="str">
        <f>Scoring!A33</f>
        <v xml:space="preserve"> 9 Butler</v>
      </c>
      <c r="E38" s="93">
        <f>COUNTIF(Scoring!$F$4:U$35,$D38)</f>
        <v>6</v>
      </c>
      <c r="F38" s="99">
        <f t="shared" si="5"/>
        <v>9</v>
      </c>
      <c r="G38" s="95">
        <f>COUNTIF(Scoring!$F$36:U$51,$D38)</f>
        <v>1</v>
      </c>
      <c r="H38" s="99">
        <f t="shared" si="0"/>
        <v>21</v>
      </c>
      <c r="I38" s="95">
        <f>COUNTIF(Scoring!$F$52:U$59,$D38)</f>
        <v>0</v>
      </c>
      <c r="J38" s="99">
        <f t="shared" si="1"/>
        <v>0</v>
      </c>
      <c r="K38" s="95">
        <f>COUNTIF(Scoring!$F$60:U$63,$D38)</f>
        <v>0</v>
      </c>
      <c r="L38" s="99">
        <f t="shared" si="2"/>
        <v>0</v>
      </c>
      <c r="M38" s="95">
        <f>COUNTIF(Scoring!$F$64:U$65,$D38)</f>
        <v>0</v>
      </c>
      <c r="N38" s="99">
        <f t="shared" si="3"/>
        <v>0</v>
      </c>
      <c r="O38" s="95">
        <f>COUNTIF(Scoring!$F$66:U$66,$D38)</f>
        <v>0</v>
      </c>
      <c r="P38" s="100">
        <f t="shared" si="4"/>
        <v>0</v>
      </c>
      <c r="Q38" s="6" t="str">
        <f t="shared" si="6"/>
        <v xml:space="preserve"> 9 Butler</v>
      </c>
    </row>
    <row r="39" spans="3:17">
      <c r="C39" s="97">
        <v>9</v>
      </c>
      <c r="D39" s="98" t="str">
        <f>Scoring!A34</f>
        <v xml:space="preserve"> 9 Siena</v>
      </c>
      <c r="E39" s="93">
        <f>COUNTIF(Scoring!$F$4:U$35,$D39)</f>
        <v>3</v>
      </c>
      <c r="F39" s="99">
        <f t="shared" si="5"/>
        <v>12</v>
      </c>
      <c r="G39" s="95">
        <f>COUNTIF(Scoring!$F$36:U$51,$D39)</f>
        <v>0</v>
      </c>
      <c r="H39" s="99">
        <f t="shared" si="0"/>
        <v>0</v>
      </c>
      <c r="I39" s="95">
        <f>COUNTIF(Scoring!$F$52:U$59,$D39)</f>
        <v>0</v>
      </c>
      <c r="J39" s="99">
        <f t="shared" si="1"/>
        <v>0</v>
      </c>
      <c r="K39" s="95">
        <f>COUNTIF(Scoring!$F$60:U$63,$D39)</f>
        <v>0</v>
      </c>
      <c r="L39" s="99">
        <f t="shared" si="2"/>
        <v>0</v>
      </c>
      <c r="M39" s="95">
        <f>COUNTIF(Scoring!$F$64:U$65,$D39)</f>
        <v>0</v>
      </c>
      <c r="N39" s="99">
        <f t="shared" si="3"/>
        <v>0</v>
      </c>
      <c r="O39" s="95">
        <f>COUNTIF(Scoring!$F$66:U$66,$D39)</f>
        <v>0</v>
      </c>
      <c r="P39" s="100">
        <f t="shared" si="4"/>
        <v>0</v>
      </c>
      <c r="Q39" s="6" t="str">
        <f t="shared" si="6"/>
        <v xml:space="preserve"> 9 Siena</v>
      </c>
    </row>
    <row r="40" spans="3:17">
      <c r="C40" s="97">
        <v>9</v>
      </c>
      <c r="D40" s="98" t="str">
        <f>Scoring!A35</f>
        <v xml:space="preserve"> 9 Tennessee</v>
      </c>
      <c r="E40" s="93">
        <f>COUNTIF(Scoring!$F$4:U$35,$D40)</f>
        <v>4</v>
      </c>
      <c r="F40" s="99">
        <f t="shared" si="5"/>
        <v>11</v>
      </c>
      <c r="G40" s="95">
        <f>COUNTIF(Scoring!$F$36:U$51,$D40)</f>
        <v>0</v>
      </c>
      <c r="H40" s="99">
        <f t="shared" si="0"/>
        <v>0</v>
      </c>
      <c r="I40" s="95">
        <f>COUNTIF(Scoring!$F$52:U$59,$D40)</f>
        <v>0</v>
      </c>
      <c r="J40" s="99">
        <f t="shared" si="1"/>
        <v>0</v>
      </c>
      <c r="K40" s="95">
        <f>COUNTIF(Scoring!$F$60:U$63,$D40)</f>
        <v>0</v>
      </c>
      <c r="L40" s="99">
        <f t="shared" si="2"/>
        <v>0</v>
      </c>
      <c r="M40" s="95">
        <f>COUNTIF(Scoring!$F$64:U$65,$D40)</f>
        <v>0</v>
      </c>
      <c r="N40" s="99">
        <f t="shared" si="3"/>
        <v>0</v>
      </c>
      <c r="O40" s="95">
        <f>COUNTIF(Scoring!$F$66:U$66,$D40)</f>
        <v>0</v>
      </c>
      <c r="P40" s="100">
        <f t="shared" si="4"/>
        <v>0</v>
      </c>
      <c r="Q40" s="6" t="str">
        <f t="shared" si="6"/>
        <v xml:space="preserve"> 9 Tennessee</v>
      </c>
    </row>
    <row r="41" spans="3:17">
      <c r="C41" s="97">
        <v>9</v>
      </c>
      <c r="D41" s="98" t="str">
        <f>Scoring!A36</f>
        <v xml:space="preserve"> 9 Texas A&amp;M</v>
      </c>
      <c r="E41" s="93">
        <f>COUNTIF(Scoring!$F$4:U$35,$D41)</f>
        <v>12</v>
      </c>
      <c r="F41" s="99">
        <f t="shared" si="5"/>
        <v>3</v>
      </c>
      <c r="G41" s="95">
        <f>COUNTIF(Scoring!$F$36:U$51,$D41)</f>
        <v>0</v>
      </c>
      <c r="H41" s="99">
        <f t="shared" si="0"/>
        <v>0</v>
      </c>
      <c r="I41" s="95">
        <f>COUNTIF(Scoring!$F$52:U$59,$D41)</f>
        <v>0</v>
      </c>
      <c r="J41" s="99">
        <f t="shared" si="1"/>
        <v>0</v>
      </c>
      <c r="K41" s="95">
        <f>COUNTIF(Scoring!$F$60:U$63,$D41)</f>
        <v>0</v>
      </c>
      <c r="L41" s="99">
        <f t="shared" si="2"/>
        <v>0</v>
      </c>
      <c r="M41" s="95">
        <f>COUNTIF(Scoring!$F$64:U$65,$D41)</f>
        <v>0</v>
      </c>
      <c r="N41" s="99">
        <f t="shared" si="3"/>
        <v>0</v>
      </c>
      <c r="O41" s="95">
        <f>COUNTIF(Scoring!$F$66:U$66,$D41)</f>
        <v>0</v>
      </c>
      <c r="P41" s="100">
        <f t="shared" si="4"/>
        <v>0</v>
      </c>
      <c r="Q41" s="6" t="str">
        <f t="shared" si="6"/>
        <v xml:space="preserve"> 9 Texas A&amp;M</v>
      </c>
    </row>
    <row r="42" spans="3:17">
      <c r="C42" s="97">
        <v>10</v>
      </c>
      <c r="D42" s="98" t="str">
        <f>Scoring!A37</f>
        <v xml:space="preserve"> 10 Maryland</v>
      </c>
      <c r="E42" s="93">
        <f>COUNTIF(Scoring!$F$4:U$35,$D42)</f>
        <v>8</v>
      </c>
      <c r="F42" s="99">
        <f t="shared" si="5"/>
        <v>7</v>
      </c>
      <c r="G42" s="95">
        <f>COUNTIF(Scoring!$F$36:U$51,$D42)</f>
        <v>0</v>
      </c>
      <c r="H42" s="99">
        <f t="shared" si="0"/>
        <v>0</v>
      </c>
      <c r="I42" s="95">
        <f>COUNTIF(Scoring!$F$52:U$59,$D42)</f>
        <v>0</v>
      </c>
      <c r="J42" s="99">
        <f t="shared" si="1"/>
        <v>0</v>
      </c>
      <c r="K42" s="95">
        <f>COUNTIF(Scoring!$F$60:U$63,$D42)</f>
        <v>0</v>
      </c>
      <c r="L42" s="99">
        <f t="shared" si="2"/>
        <v>0</v>
      </c>
      <c r="M42" s="95">
        <f>COUNTIF(Scoring!$F$64:U$65,$D42)</f>
        <v>0</v>
      </c>
      <c r="N42" s="99">
        <f t="shared" si="3"/>
        <v>0</v>
      </c>
      <c r="O42" s="95">
        <f>COUNTIF(Scoring!$F$66:U$66,$D42)</f>
        <v>0</v>
      </c>
      <c r="P42" s="100">
        <f t="shared" si="4"/>
        <v>0</v>
      </c>
      <c r="Q42" s="6" t="str">
        <f t="shared" si="6"/>
        <v xml:space="preserve"> 10 Maryland</v>
      </c>
    </row>
    <row r="43" spans="3:17">
      <c r="C43" s="97">
        <v>10</v>
      </c>
      <c r="D43" s="98" t="str">
        <f>Scoring!A38</f>
        <v xml:space="preserve"> 10 Michigan</v>
      </c>
      <c r="E43" s="93">
        <f>COUNTIF(Scoring!$F$4:U$35,$D43)</f>
        <v>5</v>
      </c>
      <c r="F43" s="99">
        <f t="shared" si="5"/>
        <v>10</v>
      </c>
      <c r="G43" s="95">
        <f>COUNTIF(Scoring!$F$36:U$51,$D43)</f>
        <v>1</v>
      </c>
      <c r="H43" s="99">
        <f t="shared" si="0"/>
        <v>21</v>
      </c>
      <c r="I43" s="95">
        <f>COUNTIF(Scoring!$F$52:U$59,$D43)</f>
        <v>0</v>
      </c>
      <c r="J43" s="99">
        <f t="shared" si="1"/>
        <v>0</v>
      </c>
      <c r="K43" s="95">
        <f>COUNTIF(Scoring!$F$60:U$63,$D43)</f>
        <v>0</v>
      </c>
      <c r="L43" s="99">
        <f t="shared" si="2"/>
        <v>0</v>
      </c>
      <c r="M43" s="95">
        <f>COUNTIF(Scoring!$F$64:U$65,$D43)</f>
        <v>0</v>
      </c>
      <c r="N43" s="99">
        <f t="shared" si="3"/>
        <v>0</v>
      </c>
      <c r="O43" s="95">
        <f>COUNTIF(Scoring!$F$66:U$66,$D43)</f>
        <v>0</v>
      </c>
      <c r="P43" s="100">
        <f t="shared" si="4"/>
        <v>0</v>
      </c>
      <c r="Q43" s="6" t="str">
        <f t="shared" si="6"/>
        <v xml:space="preserve"> 10 Michigan</v>
      </c>
    </row>
    <row r="44" spans="3:17">
      <c r="C44" s="97">
        <v>10</v>
      </c>
      <c r="D44" s="98" t="str">
        <f>Scoring!A39</f>
        <v xml:space="preserve"> 10 Minnesota</v>
      </c>
      <c r="E44" s="93">
        <f>COUNTIF(Scoring!$F$4:U$35,$D44)</f>
        <v>3</v>
      </c>
      <c r="F44" s="99">
        <f t="shared" si="5"/>
        <v>12</v>
      </c>
      <c r="G44" s="95">
        <f>COUNTIF(Scoring!$F$36:U$51,$D44)</f>
        <v>0</v>
      </c>
      <c r="H44" s="99">
        <f t="shared" si="0"/>
        <v>0</v>
      </c>
      <c r="I44" s="95">
        <f>COUNTIF(Scoring!$F$52:U$59,$D44)</f>
        <v>0</v>
      </c>
      <c r="J44" s="99">
        <f t="shared" si="1"/>
        <v>0</v>
      </c>
      <c r="K44" s="95">
        <f>COUNTIF(Scoring!$F$60:U$63,$D44)</f>
        <v>0</v>
      </c>
      <c r="L44" s="99">
        <f t="shared" si="2"/>
        <v>0</v>
      </c>
      <c r="M44" s="95">
        <f>COUNTIF(Scoring!$F$64:U$65,$D44)</f>
        <v>0</v>
      </c>
      <c r="N44" s="99">
        <f t="shared" si="3"/>
        <v>0</v>
      </c>
      <c r="O44" s="95">
        <f>COUNTIF(Scoring!$F$66:U$66,$D44)</f>
        <v>0</v>
      </c>
      <c r="P44" s="100">
        <f t="shared" si="4"/>
        <v>0</v>
      </c>
      <c r="Q44" s="6" t="str">
        <f t="shared" si="6"/>
        <v xml:space="preserve"> 10 Minnesota</v>
      </c>
    </row>
    <row r="45" spans="3:17">
      <c r="C45" s="97">
        <v>10</v>
      </c>
      <c r="D45" s="98" t="str">
        <f>Scoring!A40</f>
        <v xml:space="preserve"> 10 USC</v>
      </c>
      <c r="E45" s="93">
        <f>COUNTIF(Scoring!$F$4:U$35,$D45)</f>
        <v>10</v>
      </c>
      <c r="F45" s="99">
        <f t="shared" si="5"/>
        <v>5</v>
      </c>
      <c r="G45" s="95">
        <f>COUNTIF(Scoring!$F$36:U$51,$D45)</f>
        <v>2</v>
      </c>
      <c r="H45" s="99">
        <f t="shared" si="0"/>
        <v>19.5</v>
      </c>
      <c r="I45" s="95">
        <f>COUNTIF(Scoring!$F$52:U$59,$D45)</f>
        <v>0</v>
      </c>
      <c r="J45" s="99">
        <f t="shared" si="1"/>
        <v>0</v>
      </c>
      <c r="K45" s="95">
        <f>COUNTIF(Scoring!$F$60:U$63,$D45)</f>
        <v>0</v>
      </c>
      <c r="L45" s="99">
        <f t="shared" si="2"/>
        <v>0</v>
      </c>
      <c r="M45" s="95">
        <f>COUNTIF(Scoring!$F$64:U$65,$D45)</f>
        <v>0</v>
      </c>
      <c r="N45" s="99">
        <f t="shared" si="3"/>
        <v>0</v>
      </c>
      <c r="O45" s="95">
        <f>COUNTIF(Scoring!$F$66:U$66,$D45)</f>
        <v>0</v>
      </c>
      <c r="P45" s="100">
        <f t="shared" si="4"/>
        <v>0</v>
      </c>
      <c r="Q45" s="6" t="str">
        <f t="shared" si="6"/>
        <v xml:space="preserve"> 10 USC</v>
      </c>
    </row>
    <row r="46" spans="3:17">
      <c r="C46" s="97">
        <v>11</v>
      </c>
      <c r="D46" s="98" t="str">
        <f>Scoring!A41</f>
        <v xml:space="preserve"> 11 Dayton</v>
      </c>
      <c r="E46" s="93">
        <f>COUNTIF(Scoring!$F$4:U$35,$D46)</f>
        <v>3</v>
      </c>
      <c r="F46" s="99">
        <f t="shared" si="5"/>
        <v>12</v>
      </c>
      <c r="G46" s="95">
        <f>COUNTIF(Scoring!$F$36:U$51,$D46)</f>
        <v>0</v>
      </c>
      <c r="H46" s="99">
        <f t="shared" si="0"/>
        <v>0</v>
      </c>
      <c r="I46" s="95">
        <f>COUNTIF(Scoring!$F$52:U$59,$D46)</f>
        <v>0</v>
      </c>
      <c r="J46" s="99">
        <f t="shared" si="1"/>
        <v>0</v>
      </c>
      <c r="K46" s="95">
        <f>COUNTIF(Scoring!$F$60:U$63,$D46)</f>
        <v>0</v>
      </c>
      <c r="L46" s="99">
        <f t="shared" si="2"/>
        <v>0</v>
      </c>
      <c r="M46" s="95">
        <f>COUNTIF(Scoring!$F$64:U$65,$D46)</f>
        <v>0</v>
      </c>
      <c r="N46" s="99">
        <f t="shared" si="3"/>
        <v>0</v>
      </c>
      <c r="O46" s="95">
        <f>COUNTIF(Scoring!$F$66:U$66,$D46)</f>
        <v>0</v>
      </c>
      <c r="P46" s="100">
        <f t="shared" si="4"/>
        <v>0</v>
      </c>
      <c r="Q46" s="6" t="str">
        <f t="shared" si="6"/>
        <v xml:space="preserve"> 11 Dayton</v>
      </c>
    </row>
    <row r="47" spans="3:17">
      <c r="C47" s="97">
        <v>11</v>
      </c>
      <c r="D47" s="98" t="str">
        <f>Scoring!A42</f>
        <v xml:space="preserve"> 11 Temple</v>
      </c>
      <c r="E47" s="93">
        <f>COUNTIF(Scoring!$F$4:U$35,$D47)</f>
        <v>0</v>
      </c>
      <c r="F47" s="99">
        <f t="shared" si="5"/>
        <v>0</v>
      </c>
      <c r="G47" s="95">
        <f>COUNTIF(Scoring!$F$36:U$51,$D47)</f>
        <v>0</v>
      </c>
      <c r="H47" s="99">
        <f t="shared" si="0"/>
        <v>0</v>
      </c>
      <c r="I47" s="95">
        <f>COUNTIF(Scoring!$F$52:U$59,$D47)</f>
        <v>0</v>
      </c>
      <c r="J47" s="99">
        <f t="shared" si="1"/>
        <v>0</v>
      </c>
      <c r="K47" s="95">
        <f>COUNTIF(Scoring!$F$60:U$63,$D47)</f>
        <v>0</v>
      </c>
      <c r="L47" s="99">
        <f t="shared" si="2"/>
        <v>0</v>
      </c>
      <c r="M47" s="95">
        <f>COUNTIF(Scoring!$F$64:U$65,$D47)</f>
        <v>0</v>
      </c>
      <c r="N47" s="99">
        <f t="shared" si="3"/>
        <v>0</v>
      </c>
      <c r="O47" s="95">
        <f>COUNTIF(Scoring!$F$66:U$66,$D47)</f>
        <v>0</v>
      </c>
      <c r="P47" s="100">
        <f t="shared" si="4"/>
        <v>0</v>
      </c>
      <c r="Q47" s="6" t="str">
        <f t="shared" si="6"/>
        <v xml:space="preserve"> 11 Temple</v>
      </c>
    </row>
    <row r="48" spans="3:17">
      <c r="C48" s="97">
        <v>11</v>
      </c>
      <c r="D48" s="98" t="str">
        <f>Scoring!A43</f>
        <v xml:space="preserve"> 11 Utah State</v>
      </c>
      <c r="E48" s="93">
        <f>COUNTIF(Scoring!$F$4:U$35,$D48)</f>
        <v>5</v>
      </c>
      <c r="F48" s="99">
        <f t="shared" si="5"/>
        <v>10</v>
      </c>
      <c r="G48" s="95">
        <f>COUNTIF(Scoring!$F$36:U$51,$D48)</f>
        <v>2</v>
      </c>
      <c r="H48" s="99">
        <f t="shared" si="0"/>
        <v>19.5</v>
      </c>
      <c r="I48" s="95">
        <f>COUNTIF(Scoring!$F$52:U$59,$D48)</f>
        <v>0</v>
      </c>
      <c r="J48" s="99">
        <f t="shared" si="1"/>
        <v>0</v>
      </c>
      <c r="K48" s="95">
        <f>COUNTIF(Scoring!$F$60:U$63,$D48)</f>
        <v>0</v>
      </c>
      <c r="L48" s="99">
        <f t="shared" si="2"/>
        <v>0</v>
      </c>
      <c r="M48" s="95">
        <f>COUNTIF(Scoring!$F$64:U$65,$D48)</f>
        <v>0</v>
      </c>
      <c r="N48" s="99">
        <f t="shared" si="3"/>
        <v>0</v>
      </c>
      <c r="O48" s="95">
        <f>COUNTIF(Scoring!$F$66:U$66,$D48)</f>
        <v>0</v>
      </c>
      <c r="P48" s="100">
        <f t="shared" si="4"/>
        <v>0</v>
      </c>
      <c r="Q48" s="6" t="str">
        <f t="shared" si="6"/>
        <v xml:space="preserve"> 11 Utah State</v>
      </c>
    </row>
    <row r="49" spans="3:17">
      <c r="C49" s="97">
        <v>11</v>
      </c>
      <c r="D49" s="98" t="str">
        <f>Scoring!A44</f>
        <v xml:space="preserve"> 11 VCU</v>
      </c>
      <c r="E49" s="93">
        <f>COUNTIF(Scoring!$F$4:U$35,$D49)</f>
        <v>2</v>
      </c>
      <c r="F49" s="99">
        <f t="shared" si="5"/>
        <v>13</v>
      </c>
      <c r="G49" s="95">
        <f>COUNTIF(Scoring!$F$36:U$51,$D49)</f>
        <v>0</v>
      </c>
      <c r="H49" s="99">
        <f t="shared" si="0"/>
        <v>0</v>
      </c>
      <c r="I49" s="95">
        <f>COUNTIF(Scoring!$F$52:U$59,$D49)</f>
        <v>0</v>
      </c>
      <c r="J49" s="99">
        <f t="shared" si="1"/>
        <v>0</v>
      </c>
      <c r="K49" s="95">
        <f>COUNTIF(Scoring!$F$60:U$63,$D49)</f>
        <v>0</v>
      </c>
      <c r="L49" s="99">
        <f t="shared" si="2"/>
        <v>0</v>
      </c>
      <c r="M49" s="95">
        <f>COUNTIF(Scoring!$F$64:U$65,$D49)</f>
        <v>0</v>
      </c>
      <c r="N49" s="99">
        <f t="shared" si="3"/>
        <v>0</v>
      </c>
      <c r="O49" s="95">
        <f>COUNTIF(Scoring!$F$66:U$66,$D49)</f>
        <v>0</v>
      </c>
      <c r="P49" s="100">
        <f t="shared" si="4"/>
        <v>0</v>
      </c>
      <c r="Q49" s="6" t="str">
        <f t="shared" si="6"/>
        <v xml:space="preserve"> 11 VCU</v>
      </c>
    </row>
    <row r="50" spans="3:17">
      <c r="C50" s="97">
        <v>12</v>
      </c>
      <c r="D50" s="98" t="str">
        <f>Scoring!A45</f>
        <v xml:space="preserve"> 12 Arizona</v>
      </c>
      <c r="E50" s="93">
        <f>COUNTIF(Scoring!$F$4:U$35,$D50)</f>
        <v>7</v>
      </c>
      <c r="F50" s="99">
        <f t="shared" si="5"/>
        <v>8</v>
      </c>
      <c r="G50" s="95">
        <f>COUNTIF(Scoring!$F$36:U$51,$D50)</f>
        <v>2</v>
      </c>
      <c r="H50" s="99">
        <f t="shared" si="0"/>
        <v>19.5</v>
      </c>
      <c r="I50" s="95">
        <f>COUNTIF(Scoring!$F$52:U$59,$D50)</f>
        <v>0</v>
      </c>
      <c r="J50" s="99">
        <f t="shared" si="1"/>
        <v>0</v>
      </c>
      <c r="K50" s="95">
        <f>COUNTIF(Scoring!$F$60:U$63,$D50)</f>
        <v>0</v>
      </c>
      <c r="L50" s="99">
        <f t="shared" si="2"/>
        <v>0</v>
      </c>
      <c r="M50" s="95">
        <f>COUNTIF(Scoring!$F$64:U$65,$D50)</f>
        <v>0</v>
      </c>
      <c r="N50" s="99">
        <f t="shared" si="3"/>
        <v>0</v>
      </c>
      <c r="O50" s="95">
        <f>COUNTIF(Scoring!$F$66:U$66,$D50)</f>
        <v>0</v>
      </c>
      <c r="P50" s="100">
        <f t="shared" si="4"/>
        <v>0</v>
      </c>
      <c r="Q50" s="6" t="str">
        <f t="shared" si="6"/>
        <v xml:space="preserve"> 12 Arizona</v>
      </c>
    </row>
    <row r="51" spans="3:17">
      <c r="C51" s="97">
        <v>12</v>
      </c>
      <c r="D51" s="98" t="str">
        <f>Scoring!A46</f>
        <v xml:space="preserve"> 12 Northern Iowa</v>
      </c>
      <c r="E51" s="93">
        <f>COUNTIF(Scoring!$F$4:U$35,$D51)</f>
        <v>0</v>
      </c>
      <c r="F51" s="99">
        <f t="shared" si="5"/>
        <v>0</v>
      </c>
      <c r="G51" s="95">
        <f>COUNTIF(Scoring!$F$36:U$51,$D51)</f>
        <v>0</v>
      </c>
      <c r="H51" s="99">
        <f t="shared" si="0"/>
        <v>0</v>
      </c>
      <c r="I51" s="95">
        <f>COUNTIF(Scoring!$F$52:U$59,$D51)</f>
        <v>0</v>
      </c>
      <c r="J51" s="99">
        <f t="shared" si="1"/>
        <v>0</v>
      </c>
      <c r="K51" s="95">
        <f>COUNTIF(Scoring!$F$60:U$63,$D51)</f>
        <v>0</v>
      </c>
      <c r="L51" s="99">
        <f t="shared" si="2"/>
        <v>0</v>
      </c>
      <c r="M51" s="95">
        <f>COUNTIF(Scoring!$F$64:U$65,$D51)</f>
        <v>0</v>
      </c>
      <c r="N51" s="99">
        <f t="shared" si="3"/>
        <v>0</v>
      </c>
      <c r="O51" s="95">
        <f>COUNTIF(Scoring!$F$66:U$66,$D51)</f>
        <v>0</v>
      </c>
      <c r="P51" s="100">
        <f t="shared" si="4"/>
        <v>0</v>
      </c>
      <c r="Q51" s="6" t="str">
        <f t="shared" si="6"/>
        <v xml:space="preserve"> 12 Northern Iowa</v>
      </c>
    </row>
    <row r="52" spans="3:17">
      <c r="C52" s="97">
        <v>12</v>
      </c>
      <c r="D52" s="98" t="str">
        <f>Scoring!A47</f>
        <v xml:space="preserve"> 12 Western Kentucky</v>
      </c>
      <c r="E52" s="93">
        <f>COUNTIF(Scoring!$F$4:U$35,$D52)</f>
        <v>4</v>
      </c>
      <c r="F52" s="99">
        <f t="shared" si="5"/>
        <v>11</v>
      </c>
      <c r="G52" s="95">
        <f>COUNTIF(Scoring!$F$36:U$51,$D52)</f>
        <v>0</v>
      </c>
      <c r="H52" s="99">
        <f t="shared" si="0"/>
        <v>0</v>
      </c>
      <c r="I52" s="95">
        <f>COUNTIF(Scoring!$F$52:U$59,$D52)</f>
        <v>0</v>
      </c>
      <c r="J52" s="99">
        <f t="shared" si="1"/>
        <v>0</v>
      </c>
      <c r="K52" s="95">
        <f>COUNTIF(Scoring!$F$60:U$63,$D52)</f>
        <v>0</v>
      </c>
      <c r="L52" s="99">
        <f t="shared" si="2"/>
        <v>0</v>
      </c>
      <c r="M52" s="95">
        <f>COUNTIF(Scoring!$F$64:U$65,$D52)</f>
        <v>0</v>
      </c>
      <c r="N52" s="99">
        <f t="shared" si="3"/>
        <v>0</v>
      </c>
      <c r="O52" s="95">
        <f>COUNTIF(Scoring!$F$66:U$66,$D52)</f>
        <v>0</v>
      </c>
      <c r="P52" s="100">
        <f t="shared" si="4"/>
        <v>0</v>
      </c>
      <c r="Q52" s="6" t="str">
        <f t="shared" si="6"/>
        <v xml:space="preserve"> 12 Western Kentucky</v>
      </c>
    </row>
    <row r="53" spans="3:17">
      <c r="C53" s="97">
        <v>12</v>
      </c>
      <c r="D53" s="98" t="str">
        <f>Scoring!A48</f>
        <v xml:space="preserve"> 12 Wisconsin</v>
      </c>
      <c r="E53" s="93">
        <f>COUNTIF(Scoring!$F$4:U$35,$D53)</f>
        <v>1</v>
      </c>
      <c r="F53" s="99">
        <f t="shared" si="5"/>
        <v>14</v>
      </c>
      <c r="G53" s="95">
        <f>COUNTIF(Scoring!$F$36:U$51,$D53)</f>
        <v>0</v>
      </c>
      <c r="H53" s="99">
        <f t="shared" si="0"/>
        <v>0</v>
      </c>
      <c r="I53" s="95">
        <f>COUNTIF(Scoring!$F$52:U$59,$D53)</f>
        <v>0</v>
      </c>
      <c r="J53" s="99">
        <f t="shared" si="1"/>
        <v>0</v>
      </c>
      <c r="K53" s="95">
        <f>COUNTIF(Scoring!$F$60:U$63,$D53)</f>
        <v>0</v>
      </c>
      <c r="L53" s="99">
        <f t="shared" si="2"/>
        <v>0</v>
      </c>
      <c r="M53" s="95">
        <f>COUNTIF(Scoring!$F$64:U$65,$D53)</f>
        <v>0</v>
      </c>
      <c r="N53" s="99">
        <f t="shared" si="3"/>
        <v>0</v>
      </c>
      <c r="O53" s="95">
        <f>COUNTIF(Scoring!$F$66:U$66,$D53)</f>
        <v>0</v>
      </c>
      <c r="P53" s="100">
        <f t="shared" si="4"/>
        <v>0</v>
      </c>
      <c r="Q53" s="6" t="str">
        <f t="shared" si="6"/>
        <v xml:space="preserve"> 12 Wisconsin</v>
      </c>
    </row>
    <row r="54" spans="3:17">
      <c r="C54" s="97">
        <v>13</v>
      </c>
      <c r="D54" s="98" t="str">
        <f>Scoring!A49</f>
        <v xml:space="preserve"> 13 Akron</v>
      </c>
      <c r="E54" s="93">
        <f>COUNTIF(Scoring!$F$4:U$35,$D54)</f>
        <v>1</v>
      </c>
      <c r="F54" s="99">
        <f t="shared" si="5"/>
        <v>14</v>
      </c>
      <c r="G54" s="95">
        <f>COUNTIF(Scoring!$F$36:U$51,$D54)</f>
        <v>0</v>
      </c>
      <c r="H54" s="99">
        <f t="shared" si="0"/>
        <v>0</v>
      </c>
      <c r="I54" s="95">
        <f>COUNTIF(Scoring!$F$52:U$59,$D54)</f>
        <v>0</v>
      </c>
      <c r="J54" s="99">
        <f t="shared" si="1"/>
        <v>0</v>
      </c>
      <c r="K54" s="95">
        <f>COUNTIF(Scoring!$F$60:U$63,$D54)</f>
        <v>0</v>
      </c>
      <c r="L54" s="99">
        <f t="shared" si="2"/>
        <v>0</v>
      </c>
      <c r="M54" s="95">
        <f>COUNTIF(Scoring!$F$64:U$65,$D54)</f>
        <v>0</v>
      </c>
      <c r="N54" s="99">
        <f t="shared" si="3"/>
        <v>0</v>
      </c>
      <c r="O54" s="95">
        <f>COUNTIF(Scoring!$F$66:U$66,$D54)</f>
        <v>0</v>
      </c>
      <c r="P54" s="100">
        <f t="shared" si="4"/>
        <v>0</v>
      </c>
      <c r="Q54" s="6" t="str">
        <f t="shared" si="6"/>
        <v xml:space="preserve"> 13 Akron</v>
      </c>
    </row>
    <row r="55" spans="3:17">
      <c r="C55" s="97">
        <v>13</v>
      </c>
      <c r="D55" s="98" t="str">
        <f>Scoring!A50</f>
        <v xml:space="preserve"> 13 Cleveland State</v>
      </c>
      <c r="E55" s="93">
        <f>COUNTIF(Scoring!$F$4:U$35,$D55)</f>
        <v>1</v>
      </c>
      <c r="F55" s="99">
        <f t="shared" si="5"/>
        <v>14</v>
      </c>
      <c r="G55" s="95">
        <f>COUNTIF(Scoring!$F$36:U$51,$D55)</f>
        <v>0</v>
      </c>
      <c r="H55" s="99">
        <f t="shared" si="0"/>
        <v>0</v>
      </c>
      <c r="I55" s="95">
        <f>COUNTIF(Scoring!$F$52:U$59,$D55)</f>
        <v>0</v>
      </c>
      <c r="J55" s="99">
        <f t="shared" si="1"/>
        <v>0</v>
      </c>
      <c r="K55" s="95">
        <f>COUNTIF(Scoring!$F$60:U$63,$D55)</f>
        <v>0</v>
      </c>
      <c r="L55" s="99">
        <f t="shared" si="2"/>
        <v>0</v>
      </c>
      <c r="M55" s="95">
        <f>COUNTIF(Scoring!$F$64:U$65,$D55)</f>
        <v>0</v>
      </c>
      <c r="N55" s="99">
        <f t="shared" si="3"/>
        <v>0</v>
      </c>
      <c r="O55" s="95">
        <f>COUNTIF(Scoring!$F$66:U$66,$D55)</f>
        <v>0</v>
      </c>
      <c r="P55" s="100">
        <f t="shared" si="4"/>
        <v>0</v>
      </c>
      <c r="Q55" s="6" t="str">
        <f t="shared" si="6"/>
        <v xml:space="preserve"> 13 Cleveland State</v>
      </c>
    </row>
    <row r="56" spans="3:17">
      <c r="C56" s="97">
        <v>13</v>
      </c>
      <c r="D56" s="98" t="str">
        <f>Scoring!A51</f>
        <v xml:space="preserve"> 13 Mississippi State</v>
      </c>
      <c r="E56" s="93">
        <f>COUNTIF(Scoring!$F$4:U$35,$D56)</f>
        <v>1</v>
      </c>
      <c r="F56" s="99">
        <f t="shared" si="5"/>
        <v>14</v>
      </c>
      <c r="G56" s="95">
        <f>COUNTIF(Scoring!$F$36:U$51,$D56)</f>
        <v>0</v>
      </c>
      <c r="H56" s="99">
        <f t="shared" si="0"/>
        <v>0</v>
      </c>
      <c r="I56" s="95">
        <f>COUNTIF(Scoring!$F$52:U$59,$D56)</f>
        <v>0</v>
      </c>
      <c r="J56" s="99">
        <f t="shared" si="1"/>
        <v>0</v>
      </c>
      <c r="K56" s="95">
        <f>COUNTIF(Scoring!$F$60:U$63,$D56)</f>
        <v>0</v>
      </c>
      <c r="L56" s="99">
        <f t="shared" si="2"/>
        <v>0</v>
      </c>
      <c r="M56" s="95">
        <f>COUNTIF(Scoring!$F$64:U$65,$D56)</f>
        <v>0</v>
      </c>
      <c r="N56" s="99">
        <f t="shared" si="3"/>
        <v>0</v>
      </c>
      <c r="O56" s="95">
        <f>COUNTIF(Scoring!$F$66:U$66,$D56)</f>
        <v>0</v>
      </c>
      <c r="P56" s="100">
        <f t="shared" si="4"/>
        <v>0</v>
      </c>
      <c r="Q56" s="6" t="str">
        <f t="shared" si="6"/>
        <v xml:space="preserve"> 13 Mississippi State</v>
      </c>
    </row>
    <row r="57" spans="3:17">
      <c r="C57" s="97">
        <v>13</v>
      </c>
      <c r="D57" s="98" t="str">
        <f>Scoring!A52</f>
        <v xml:space="preserve"> 13 Portland State</v>
      </c>
      <c r="E57" s="93">
        <f>COUNTIF(Scoring!$F$4:U$35,$D57)</f>
        <v>3</v>
      </c>
      <c r="F57" s="99">
        <f t="shared" si="5"/>
        <v>12</v>
      </c>
      <c r="G57" s="95">
        <f>COUNTIF(Scoring!$F$36:U$51,$D57)</f>
        <v>1</v>
      </c>
      <c r="H57" s="99">
        <f t="shared" si="0"/>
        <v>21</v>
      </c>
      <c r="I57" s="95">
        <f>COUNTIF(Scoring!$F$52:U$59,$D57)</f>
        <v>1</v>
      </c>
      <c r="J57" s="99">
        <f t="shared" si="1"/>
        <v>28</v>
      </c>
      <c r="K57" s="95">
        <f>COUNTIF(Scoring!$F$60:U$63,$D57)</f>
        <v>1</v>
      </c>
      <c r="L57" s="99">
        <f t="shared" si="2"/>
        <v>35</v>
      </c>
      <c r="M57" s="95">
        <f>COUNTIF(Scoring!$F$64:U$65,$D57)</f>
        <v>0</v>
      </c>
      <c r="N57" s="99">
        <f t="shared" si="3"/>
        <v>0</v>
      </c>
      <c r="O57" s="95">
        <f>COUNTIF(Scoring!$F$66:U$66,$D57)</f>
        <v>0</v>
      </c>
      <c r="P57" s="100">
        <f t="shared" si="4"/>
        <v>0</v>
      </c>
      <c r="Q57" s="6" t="str">
        <f t="shared" si="6"/>
        <v xml:space="preserve"> 13 Portland State</v>
      </c>
    </row>
    <row r="58" spans="3:17">
      <c r="C58" s="97">
        <v>14</v>
      </c>
      <c r="D58" s="98" t="str">
        <f>Scoring!A53</f>
        <v xml:space="preserve"> 14 American</v>
      </c>
      <c r="E58" s="93">
        <f>COUNTIF(Scoring!$F$4:U$35,$D58)</f>
        <v>1</v>
      </c>
      <c r="F58" s="99">
        <f t="shared" si="5"/>
        <v>14</v>
      </c>
      <c r="G58" s="95">
        <f>COUNTIF(Scoring!$F$36:U$51,$D58)</f>
        <v>0</v>
      </c>
      <c r="H58" s="99">
        <f t="shared" si="0"/>
        <v>0</v>
      </c>
      <c r="I58" s="95">
        <f>COUNTIF(Scoring!$F$52:U$59,$D58)</f>
        <v>0</v>
      </c>
      <c r="J58" s="99">
        <f t="shared" si="1"/>
        <v>0</v>
      </c>
      <c r="K58" s="95">
        <f>COUNTIF(Scoring!$F$60:U$63,$D58)</f>
        <v>0</v>
      </c>
      <c r="L58" s="99">
        <f t="shared" si="2"/>
        <v>0</v>
      </c>
      <c r="M58" s="95">
        <f>COUNTIF(Scoring!$F$64:U$65,$D58)</f>
        <v>0</v>
      </c>
      <c r="N58" s="99">
        <f t="shared" si="3"/>
        <v>0</v>
      </c>
      <c r="O58" s="95">
        <f>COUNTIF(Scoring!$F$66:U$66,$D58)</f>
        <v>0</v>
      </c>
      <c r="P58" s="100">
        <f t="shared" si="4"/>
        <v>0</v>
      </c>
      <c r="Q58" s="6" t="str">
        <f t="shared" si="6"/>
        <v xml:space="preserve"> 14 American</v>
      </c>
    </row>
    <row r="59" spans="3:17">
      <c r="C59" s="97">
        <v>14</v>
      </c>
      <c r="D59" s="98" t="str">
        <f>Scoring!A54</f>
        <v xml:space="preserve"> 14 Cornell</v>
      </c>
      <c r="E59" s="93">
        <f>COUNTIF(Scoring!$F$4:U$35,$D59)</f>
        <v>1</v>
      </c>
      <c r="F59" s="99">
        <f t="shared" si="5"/>
        <v>14</v>
      </c>
      <c r="G59" s="95">
        <f>COUNTIF(Scoring!$F$36:U$51,$D59)</f>
        <v>0</v>
      </c>
      <c r="H59" s="99">
        <f t="shared" si="0"/>
        <v>0</v>
      </c>
      <c r="I59" s="95">
        <f>COUNTIF(Scoring!$F$52:U$59,$D59)</f>
        <v>0</v>
      </c>
      <c r="J59" s="99">
        <f t="shared" si="1"/>
        <v>0</v>
      </c>
      <c r="K59" s="95">
        <f>COUNTIF(Scoring!$F$60:U$63,$D59)</f>
        <v>0</v>
      </c>
      <c r="L59" s="99">
        <f t="shared" si="2"/>
        <v>0</v>
      </c>
      <c r="M59" s="95">
        <f>COUNTIF(Scoring!$F$64:U$65,$D59)</f>
        <v>0</v>
      </c>
      <c r="N59" s="99">
        <f t="shared" si="3"/>
        <v>0</v>
      </c>
      <c r="O59" s="95">
        <f>COUNTIF(Scoring!$F$66:U$66,$D59)</f>
        <v>0</v>
      </c>
      <c r="P59" s="100">
        <f t="shared" si="4"/>
        <v>0</v>
      </c>
      <c r="Q59" s="6" t="str">
        <f t="shared" si="6"/>
        <v xml:space="preserve"> 14 Cornell</v>
      </c>
    </row>
    <row r="60" spans="3:17">
      <c r="C60" s="97">
        <v>14</v>
      </c>
      <c r="D60" s="98" t="str">
        <f>Scoring!A55</f>
        <v xml:space="preserve"> 14 North Dakota State</v>
      </c>
      <c r="E60" s="93">
        <f>COUNTIF(Scoring!$F$4:U$35,$D60)</f>
        <v>1</v>
      </c>
      <c r="F60" s="99">
        <f t="shared" si="5"/>
        <v>14</v>
      </c>
      <c r="G60" s="95">
        <f>COUNTIF(Scoring!$F$36:U$51,$D60)</f>
        <v>0</v>
      </c>
      <c r="H60" s="99">
        <f t="shared" si="0"/>
        <v>0</v>
      </c>
      <c r="I60" s="95">
        <f>COUNTIF(Scoring!$F$52:U$59,$D60)</f>
        <v>0</v>
      </c>
      <c r="J60" s="99">
        <f t="shared" si="1"/>
        <v>0</v>
      </c>
      <c r="K60" s="95">
        <f>COUNTIF(Scoring!$F$60:U$63,$D60)</f>
        <v>0</v>
      </c>
      <c r="L60" s="99">
        <f t="shared" si="2"/>
        <v>0</v>
      </c>
      <c r="M60" s="95">
        <f>COUNTIF(Scoring!$F$64:U$65,$D60)</f>
        <v>0</v>
      </c>
      <c r="N60" s="99">
        <f t="shared" si="3"/>
        <v>0</v>
      </c>
      <c r="O60" s="95">
        <f>COUNTIF(Scoring!$F$66:U$66,$D60)</f>
        <v>0</v>
      </c>
      <c r="P60" s="100">
        <f t="shared" si="4"/>
        <v>0</v>
      </c>
      <c r="Q60" s="6" t="str">
        <f t="shared" si="6"/>
        <v xml:space="preserve"> 14 North Dakota State</v>
      </c>
    </row>
    <row r="61" spans="3:17">
      <c r="C61" s="97">
        <v>14</v>
      </c>
      <c r="D61" s="98" t="str">
        <f>Scoring!A56</f>
        <v xml:space="preserve"> 14 Stephen F Austin</v>
      </c>
      <c r="E61" s="93">
        <f>COUNTIF(Scoring!$F$4:U$35,$D61)</f>
        <v>1</v>
      </c>
      <c r="F61" s="99">
        <f t="shared" si="5"/>
        <v>14</v>
      </c>
      <c r="G61" s="95">
        <f>COUNTIF(Scoring!$F$36:U$51,$D61)</f>
        <v>0</v>
      </c>
      <c r="H61" s="99">
        <f t="shared" si="0"/>
        <v>0</v>
      </c>
      <c r="I61" s="95">
        <f>COUNTIF(Scoring!$F$52:U$59,$D61)</f>
        <v>0</v>
      </c>
      <c r="J61" s="99">
        <f t="shared" si="1"/>
        <v>0</v>
      </c>
      <c r="K61" s="95">
        <f>COUNTIF(Scoring!$F$60:U$63,$D61)</f>
        <v>0</v>
      </c>
      <c r="L61" s="99">
        <f t="shared" si="2"/>
        <v>0</v>
      </c>
      <c r="M61" s="95">
        <f>COUNTIF(Scoring!$F$64:U$65,$D61)</f>
        <v>0</v>
      </c>
      <c r="N61" s="99">
        <f t="shared" si="3"/>
        <v>0</v>
      </c>
      <c r="O61" s="95">
        <f>COUNTIF(Scoring!$F$66:U$66,$D61)</f>
        <v>0</v>
      </c>
      <c r="P61" s="100">
        <f t="shared" si="4"/>
        <v>0</v>
      </c>
      <c r="Q61" s="6" t="str">
        <f t="shared" si="6"/>
        <v xml:space="preserve"> 14 Stephen F Austin</v>
      </c>
    </row>
    <row r="62" spans="3:17">
      <c r="C62" s="97">
        <v>15</v>
      </c>
      <c r="D62" s="98" t="str">
        <f>Scoring!A57</f>
        <v xml:space="preserve"> 15 Binghamton</v>
      </c>
      <c r="E62" s="93">
        <f>COUNTIF(Scoring!$F$4:U$35,$D62)</f>
        <v>0</v>
      </c>
      <c r="F62" s="99">
        <f t="shared" si="5"/>
        <v>0</v>
      </c>
      <c r="G62" s="95">
        <f>COUNTIF(Scoring!$F$36:U$51,$D62)</f>
        <v>0</v>
      </c>
      <c r="H62" s="99">
        <f t="shared" si="0"/>
        <v>0</v>
      </c>
      <c r="I62" s="95">
        <f>COUNTIF(Scoring!$F$52:U$59,$D62)</f>
        <v>0</v>
      </c>
      <c r="J62" s="99">
        <f t="shared" si="1"/>
        <v>0</v>
      </c>
      <c r="K62" s="95">
        <f>COUNTIF(Scoring!$F$60:U$63,$D62)</f>
        <v>0</v>
      </c>
      <c r="L62" s="99">
        <f t="shared" si="2"/>
        <v>0</v>
      </c>
      <c r="M62" s="95">
        <f>COUNTIF(Scoring!$F$64:U$65,$D62)</f>
        <v>0</v>
      </c>
      <c r="N62" s="99">
        <f t="shared" si="3"/>
        <v>0</v>
      </c>
      <c r="O62" s="95">
        <f>COUNTIF(Scoring!$F$66:U$66,$D62)</f>
        <v>0</v>
      </c>
      <c r="P62" s="100">
        <f t="shared" si="4"/>
        <v>0</v>
      </c>
      <c r="Q62" s="6" t="str">
        <f t="shared" si="6"/>
        <v xml:space="preserve"> 15 Binghamton</v>
      </c>
    </row>
    <row r="63" spans="3:17">
      <c r="C63" s="97">
        <v>15</v>
      </c>
      <c r="D63" s="98" t="str">
        <f>Scoring!A58</f>
        <v xml:space="preserve"> 15 Cal State-Northridge</v>
      </c>
      <c r="E63" s="93">
        <f>COUNTIF(Scoring!$F$4:U$35,$D63)</f>
        <v>0</v>
      </c>
      <c r="F63" s="99">
        <f t="shared" si="5"/>
        <v>0</v>
      </c>
      <c r="G63" s="95">
        <f>COUNTIF(Scoring!$F$36:U$51,$D63)</f>
        <v>0</v>
      </c>
      <c r="H63" s="99">
        <f t="shared" si="0"/>
        <v>0</v>
      </c>
      <c r="I63" s="95">
        <f>COUNTIF(Scoring!$F$52:U$59,$D63)</f>
        <v>0</v>
      </c>
      <c r="J63" s="99">
        <f t="shared" si="1"/>
        <v>0</v>
      </c>
      <c r="K63" s="95">
        <f>COUNTIF(Scoring!$F$60:U$63,$D63)</f>
        <v>0</v>
      </c>
      <c r="L63" s="99">
        <f t="shared" si="2"/>
        <v>0</v>
      </c>
      <c r="M63" s="95">
        <f>COUNTIF(Scoring!$F$64:U$65,$D63)</f>
        <v>0</v>
      </c>
      <c r="N63" s="99">
        <f t="shared" si="3"/>
        <v>0</v>
      </c>
      <c r="O63" s="95">
        <f>COUNTIF(Scoring!$F$66:U$66,$D63)</f>
        <v>0</v>
      </c>
      <c r="P63" s="100">
        <f t="shared" si="4"/>
        <v>0</v>
      </c>
      <c r="Q63" s="6" t="str">
        <f t="shared" si="6"/>
        <v xml:space="preserve"> 15 Cal State-Northridge</v>
      </c>
    </row>
    <row r="64" spans="3:17">
      <c r="C64" s="97">
        <v>15</v>
      </c>
      <c r="D64" s="98" t="str">
        <f>Scoring!A59</f>
        <v xml:space="preserve"> 15 Morgan State</v>
      </c>
      <c r="E64" s="93">
        <f>COUNTIF(Scoring!$F$4:U$35,$D64)</f>
        <v>0</v>
      </c>
      <c r="F64" s="99">
        <f t="shared" si="5"/>
        <v>0</v>
      </c>
      <c r="G64" s="95">
        <f>COUNTIF(Scoring!$F$36:U$51,$D64)</f>
        <v>0</v>
      </c>
      <c r="H64" s="99">
        <f t="shared" si="0"/>
        <v>0</v>
      </c>
      <c r="I64" s="95">
        <f>COUNTIF(Scoring!$F$52:U$59,$D64)</f>
        <v>0</v>
      </c>
      <c r="J64" s="99">
        <f t="shared" si="1"/>
        <v>0</v>
      </c>
      <c r="K64" s="95">
        <f>COUNTIF(Scoring!$F$60:U$63,$D64)</f>
        <v>0</v>
      </c>
      <c r="L64" s="99">
        <f t="shared" si="2"/>
        <v>0</v>
      </c>
      <c r="M64" s="95">
        <f>COUNTIF(Scoring!$F$64:U$65,$D64)</f>
        <v>0</v>
      </c>
      <c r="N64" s="99">
        <f t="shared" si="3"/>
        <v>0</v>
      </c>
      <c r="O64" s="95">
        <f>COUNTIF(Scoring!$F$66:U$66,$D64)</f>
        <v>0</v>
      </c>
      <c r="P64" s="100">
        <f t="shared" si="4"/>
        <v>0</v>
      </c>
      <c r="Q64" s="6" t="str">
        <f t="shared" si="6"/>
        <v xml:space="preserve"> 15 Morgan State</v>
      </c>
    </row>
    <row r="65" spans="3:17">
      <c r="C65" s="97">
        <v>15</v>
      </c>
      <c r="D65" s="98" t="str">
        <f>Scoring!A60</f>
        <v xml:space="preserve"> 15 Robert Morris</v>
      </c>
      <c r="E65" s="93">
        <f>COUNTIF(Scoring!$F$4:U$35,$D65)</f>
        <v>0</v>
      </c>
      <c r="F65" s="99">
        <f t="shared" si="5"/>
        <v>0</v>
      </c>
      <c r="G65" s="95">
        <f>COUNTIF(Scoring!$F$36:U$51,$D65)</f>
        <v>0</v>
      </c>
      <c r="H65" s="99">
        <f t="shared" si="0"/>
        <v>0</v>
      </c>
      <c r="I65" s="95">
        <f>COUNTIF(Scoring!$F$52:U$59,$D65)</f>
        <v>0</v>
      </c>
      <c r="J65" s="99">
        <f t="shared" si="1"/>
        <v>0</v>
      </c>
      <c r="K65" s="95">
        <f>COUNTIF(Scoring!$F$60:U$63,$D65)</f>
        <v>0</v>
      </c>
      <c r="L65" s="99">
        <f t="shared" si="2"/>
        <v>0</v>
      </c>
      <c r="M65" s="95">
        <f>COUNTIF(Scoring!$F$64:U$65,$D65)</f>
        <v>0</v>
      </c>
      <c r="N65" s="99">
        <f t="shared" si="3"/>
        <v>0</v>
      </c>
      <c r="O65" s="95">
        <f>COUNTIF(Scoring!$F$66:U$66,$D65)</f>
        <v>0</v>
      </c>
      <c r="P65" s="100">
        <f t="shared" si="4"/>
        <v>0</v>
      </c>
      <c r="Q65" s="6" t="str">
        <f t="shared" si="6"/>
        <v xml:space="preserve"> 15 Robert Morris</v>
      </c>
    </row>
    <row r="66" spans="3:17">
      <c r="C66" s="97">
        <v>16</v>
      </c>
      <c r="D66" s="98" t="str">
        <f>Scoring!A61</f>
        <v xml:space="preserve"> 16 Alabama State-Morehead State winner</v>
      </c>
      <c r="E66" s="93">
        <f>COUNTIF(Scoring!$F$4:U$35,$D66)</f>
        <v>0</v>
      </c>
      <c r="F66" s="99">
        <f t="shared" si="5"/>
        <v>0</v>
      </c>
      <c r="G66" s="95">
        <f>COUNTIF(Scoring!$F$36:U$51,$D66)</f>
        <v>0</v>
      </c>
      <c r="H66" s="99">
        <f t="shared" si="0"/>
        <v>0</v>
      </c>
      <c r="I66" s="95">
        <f>COUNTIF(Scoring!$F$52:U$59,$D66)</f>
        <v>0</v>
      </c>
      <c r="J66" s="99">
        <f t="shared" si="1"/>
        <v>0</v>
      </c>
      <c r="K66" s="95">
        <f>COUNTIF(Scoring!$F$60:U$63,$D66)</f>
        <v>0</v>
      </c>
      <c r="L66" s="99">
        <f t="shared" si="2"/>
        <v>0</v>
      </c>
      <c r="M66" s="95">
        <f>COUNTIF(Scoring!$F$64:U$65,$D66)</f>
        <v>0</v>
      </c>
      <c r="N66" s="99">
        <f t="shared" si="3"/>
        <v>0</v>
      </c>
      <c r="O66" s="95">
        <f>COUNTIF(Scoring!$F$66:U$66,$D66)</f>
        <v>0</v>
      </c>
      <c r="P66" s="100">
        <f t="shared" si="4"/>
        <v>0</v>
      </c>
      <c r="Q66" s="6" t="str">
        <f t="shared" si="6"/>
        <v xml:space="preserve"> 16 Alabama State-Morehead State winner</v>
      </c>
    </row>
    <row r="67" spans="3:17">
      <c r="C67" s="97">
        <v>16</v>
      </c>
      <c r="D67" s="98" t="str">
        <f>Scoring!A62</f>
        <v xml:space="preserve"> 16 Chattanooga</v>
      </c>
      <c r="E67" s="93">
        <f>COUNTIF(Scoring!$F$4:U$35,$D67)</f>
        <v>0</v>
      </c>
      <c r="F67" s="99">
        <f t="shared" si="5"/>
        <v>0</v>
      </c>
      <c r="G67" s="95">
        <f>COUNTIF(Scoring!$F$36:U$51,$D67)</f>
        <v>0</v>
      </c>
      <c r="H67" s="99">
        <f t="shared" si="0"/>
        <v>0</v>
      </c>
      <c r="I67" s="95">
        <f>COUNTIF(Scoring!$F$52:U$59,$D67)</f>
        <v>0</v>
      </c>
      <c r="J67" s="99">
        <f t="shared" si="1"/>
        <v>0</v>
      </c>
      <c r="K67" s="95">
        <f>COUNTIF(Scoring!$F$60:U$63,$D67)</f>
        <v>0</v>
      </c>
      <c r="L67" s="99">
        <f t="shared" si="2"/>
        <v>0</v>
      </c>
      <c r="M67" s="95">
        <f>COUNTIF(Scoring!$F$64:U$65,$D67)</f>
        <v>0</v>
      </c>
      <c r="N67" s="99">
        <f t="shared" si="3"/>
        <v>0</v>
      </c>
      <c r="O67" s="95">
        <f>COUNTIF(Scoring!$F$66:U$66,$D67)</f>
        <v>0</v>
      </c>
      <c r="P67" s="100">
        <f t="shared" si="4"/>
        <v>0</v>
      </c>
      <c r="Q67" s="6" t="str">
        <f t="shared" si="6"/>
        <v xml:space="preserve"> 16 Chattanooga</v>
      </c>
    </row>
    <row r="68" spans="3:17">
      <c r="C68" s="97">
        <v>16</v>
      </c>
      <c r="D68" s="98" t="str">
        <f>Scoring!A63</f>
        <v xml:space="preserve"> 16 East Tennessee State</v>
      </c>
      <c r="E68" s="93">
        <f>COUNTIF(Scoring!$F$4:U$35,$D68)</f>
        <v>0</v>
      </c>
      <c r="F68" s="99">
        <f t="shared" si="5"/>
        <v>0</v>
      </c>
      <c r="G68" s="95">
        <f>COUNTIF(Scoring!$F$36:U$51,$D68)</f>
        <v>0</v>
      </c>
      <c r="H68" s="99">
        <f t="shared" si="0"/>
        <v>0</v>
      </c>
      <c r="I68" s="95">
        <f>COUNTIF(Scoring!$F$52:U$59,$D68)</f>
        <v>0</v>
      </c>
      <c r="J68" s="99">
        <f t="shared" si="1"/>
        <v>0</v>
      </c>
      <c r="K68" s="95">
        <f>COUNTIF(Scoring!$F$60:U$63,$D68)</f>
        <v>0</v>
      </c>
      <c r="L68" s="99">
        <f t="shared" si="2"/>
        <v>0</v>
      </c>
      <c r="M68" s="95">
        <f>COUNTIF(Scoring!$F$64:U$65,$D68)</f>
        <v>0</v>
      </c>
      <c r="N68" s="99">
        <f t="shared" si="3"/>
        <v>0</v>
      </c>
      <c r="O68" s="95">
        <f>COUNTIF(Scoring!$F$66:U$66,$D68)</f>
        <v>0</v>
      </c>
      <c r="P68" s="100">
        <f t="shared" si="4"/>
        <v>0</v>
      </c>
      <c r="Q68" s="6" t="str">
        <f t="shared" si="6"/>
        <v xml:space="preserve"> 16 East Tennessee State</v>
      </c>
    </row>
    <row r="69" spans="3:17" ht="13.8" thickBot="1">
      <c r="C69" s="97">
        <v>16</v>
      </c>
      <c r="D69" s="98" t="str">
        <f>Scoring!A64</f>
        <v xml:space="preserve"> 16 Radford</v>
      </c>
      <c r="E69" s="93">
        <f>COUNTIF(Scoring!$F$4:U$35,$D69)</f>
        <v>0</v>
      </c>
      <c r="F69" s="102">
        <f t="shared" si="5"/>
        <v>0</v>
      </c>
      <c r="G69" s="95">
        <f>COUNTIF(Scoring!$F$36:U$51,$D69)</f>
        <v>0</v>
      </c>
      <c r="H69" s="102">
        <f t="shared" si="0"/>
        <v>0</v>
      </c>
      <c r="I69" s="95">
        <f>COUNTIF(Scoring!$F$52:U$59,$D69)</f>
        <v>0</v>
      </c>
      <c r="J69" s="102">
        <f t="shared" si="1"/>
        <v>0</v>
      </c>
      <c r="K69" s="95">
        <f>COUNTIF(Scoring!$F$60:U$63,$D69)</f>
        <v>0</v>
      </c>
      <c r="L69" s="102">
        <f t="shared" si="2"/>
        <v>0</v>
      </c>
      <c r="M69" s="95">
        <f>COUNTIF(Scoring!$F$64:U$65,$D69)</f>
        <v>0</v>
      </c>
      <c r="N69" s="102">
        <f t="shared" si="3"/>
        <v>0</v>
      </c>
      <c r="O69" s="95">
        <f>COUNTIF(Scoring!$F$66:U$66,$D69)</f>
        <v>0</v>
      </c>
      <c r="P69" s="103">
        <f t="shared" si="4"/>
        <v>0</v>
      </c>
      <c r="Q69" s="6" t="str">
        <f t="shared" si="6"/>
        <v xml:space="preserve"> 16 Radford</v>
      </c>
    </row>
    <row r="70" spans="3:17">
      <c r="E70" s="93">
        <f>SUM(E6:E69)</f>
        <v>480</v>
      </c>
      <c r="G70" s="93">
        <f>SUM(G6:G69)</f>
        <v>240</v>
      </c>
      <c r="I70" s="93">
        <f>SUM(I6:I69)</f>
        <v>120</v>
      </c>
      <c r="K70" s="93">
        <f>SUM(K6:K69)</f>
        <v>60</v>
      </c>
      <c r="M70" s="93">
        <f>SUM(M6:M69)</f>
        <v>30</v>
      </c>
      <c r="O70" s="93">
        <f>SUM(O6:O69)</f>
        <v>15</v>
      </c>
    </row>
  </sheetData>
  <mergeCells count="6">
    <mergeCell ref="O4:P4"/>
    <mergeCell ref="E4:F4"/>
    <mergeCell ref="G4:H4"/>
    <mergeCell ref="I4:J4"/>
    <mergeCell ref="K4:L4"/>
    <mergeCell ref="M4:N4"/>
  </mergeCells>
  <conditionalFormatting sqref="I6:I70 G6:G70 M6:M70 K6:K70 O6:O70 E6:E70">
    <cfRule type="cellIs" dxfId="252" priority="19" stopIfTrue="1" operator="greaterThan">
      <formula>0</formula>
    </cfRule>
    <cfRule type="cellIs" dxfId="251" priority="20" stopIfTrue="1" operator="equal">
      <formula>0</formula>
    </cfRule>
  </conditionalFormatting>
  <conditionalFormatting sqref="F6:F69 H6:H69 J6:J69 L6:L69 N6:N69 P6:P69">
    <cfRule type="cellIs" dxfId="250" priority="17" stopIfTrue="1" operator="greaterThan">
      <formula>0</formula>
    </cfRule>
    <cfRule type="cellIs" dxfId="249" priority="18" stopIfTrue="1" operator="equal">
      <formula>0</formula>
    </cfRule>
  </conditionalFormatting>
  <conditionalFormatting sqref="I6:I70 G6:G70 M6:M70 K6:K70 O6:O70 E6:E70">
    <cfRule type="cellIs" dxfId="248" priority="15" stopIfTrue="1" operator="greaterThan">
      <formula>0</formula>
    </cfRule>
    <cfRule type="cellIs" dxfId="247" priority="16" stopIfTrue="1" operator="equal">
      <formula>0</formula>
    </cfRule>
  </conditionalFormatting>
  <conditionalFormatting sqref="F6:F69 H6:H69 J6:J69 L6:L69 N6:N69 P6:P69">
    <cfRule type="cellIs" dxfId="246" priority="13" stopIfTrue="1" operator="greaterThan">
      <formula>0</formula>
    </cfRule>
    <cfRule type="cellIs" dxfId="245" priority="14" stopIfTrue="1" operator="equal">
      <formula>0</formula>
    </cfRule>
  </conditionalFormatting>
  <conditionalFormatting sqref="I6:I70 G6:G70 M6:M70 K6:K70 O6:O70 E6:E70">
    <cfRule type="cellIs" dxfId="244" priority="11" stopIfTrue="1" operator="greaterThan">
      <formula>0</formula>
    </cfRule>
    <cfRule type="cellIs" dxfId="243" priority="12" stopIfTrue="1" operator="equal">
      <formula>0</formula>
    </cfRule>
  </conditionalFormatting>
  <conditionalFormatting sqref="F6:F69 H6:H69 J6:J69 L6:L69 N6:N69 P6:P69">
    <cfRule type="cellIs" dxfId="242" priority="9" stopIfTrue="1" operator="greaterThan">
      <formula>0</formula>
    </cfRule>
    <cfRule type="cellIs" dxfId="241" priority="10" stopIfTrue="1" operator="equal">
      <formula>0</formula>
    </cfRule>
  </conditionalFormatting>
  <conditionalFormatting sqref="I6:I70 G6:G70 M6:M70 K6:K70 O6:O70 E6:E70">
    <cfRule type="cellIs" dxfId="240" priority="7" stopIfTrue="1" operator="greaterThan">
      <formula>0</formula>
    </cfRule>
    <cfRule type="cellIs" dxfId="239" priority="8" stopIfTrue="1" operator="equal">
      <formula>0</formula>
    </cfRule>
  </conditionalFormatting>
  <conditionalFormatting sqref="F6:F69 H6:H69 J6:J69 L6:L69 N6:N69 P6:P69">
    <cfRule type="cellIs" dxfId="238" priority="5" stopIfTrue="1" operator="greaterThan">
      <formula>0</formula>
    </cfRule>
    <cfRule type="cellIs" dxfId="237" priority="6" stopIfTrue="1" operator="equal">
      <formula>0</formula>
    </cfRule>
  </conditionalFormatting>
  <conditionalFormatting sqref="I6:I70 G6:G70 M6:M70 K6:K70 O6:O70 E6:E70">
    <cfRule type="cellIs" dxfId="236" priority="3" stopIfTrue="1" operator="greaterThan">
      <formula>0</formula>
    </cfRule>
    <cfRule type="cellIs" dxfId="235" priority="4" stopIfTrue="1" operator="equal">
      <formula>0</formula>
    </cfRule>
  </conditionalFormatting>
  <conditionalFormatting sqref="F6:F69 H6:H69 J6:J69 L6:L69 N6:N69 P6:P69">
    <cfRule type="cellIs" dxfId="234" priority="1" stopIfTrue="1" operator="greaterThan">
      <formula>0</formula>
    </cfRule>
    <cfRule type="cellIs" dxfId="233" priority="2" stopIfTrue="1" operator="equal">
      <formula>0</formula>
    </cfRule>
  </conditionalFormatting>
  <pageMargins left="0.75" right="0.75" top="1" bottom="1" header="0.5" footer="0.5"/>
  <pageSetup scale="5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44">
    <pageSetUpPr fitToPage="1"/>
  </sheetPr>
  <dimension ref="A1:BE65"/>
  <sheetViews>
    <sheetView zoomScale="75" zoomScaleNormal="75" workbookViewId="0">
      <pane ySplit="1" topLeftCell="A35" activePane="bottomLeft" state="frozen"/>
      <selection pane="bottomLeft" activeCell="L65" sqref="L65"/>
    </sheetView>
  </sheetViews>
  <sheetFormatPr defaultColWidth="10.5546875" defaultRowHeight="13.2"/>
  <cols>
    <col min="1" max="1" width="10.5546875" style="84" customWidth="1"/>
    <col min="2" max="16" width="10.5546875" style="107" customWidth="1"/>
    <col min="17" max="18" width="10.5546875" style="10" customWidth="1"/>
    <col min="19" max="21" width="10.5546875" style="6" customWidth="1"/>
    <col min="22" max="23" width="10.5546875" style="1" customWidth="1"/>
    <col min="24" max="256" width="10.5546875" style="1"/>
    <col min="257" max="274" width="10.5546875" style="1" customWidth="1"/>
    <col min="275" max="279" width="0" style="1" hidden="1" customWidth="1"/>
    <col min="280" max="512" width="10.5546875" style="1"/>
    <col min="513" max="530" width="10.5546875" style="1" customWidth="1"/>
    <col min="531" max="535" width="0" style="1" hidden="1" customWidth="1"/>
    <col min="536" max="768" width="10.5546875" style="1"/>
    <col min="769" max="786" width="10.5546875" style="1" customWidth="1"/>
    <col min="787" max="791" width="0" style="1" hidden="1" customWidth="1"/>
    <col min="792" max="1024" width="10.5546875" style="1"/>
    <col min="1025" max="1042" width="10.5546875" style="1" customWidth="1"/>
    <col min="1043" max="1047" width="0" style="1" hidden="1" customWidth="1"/>
    <col min="1048" max="1280" width="10.5546875" style="1"/>
    <col min="1281" max="1298" width="10.5546875" style="1" customWidth="1"/>
    <col min="1299" max="1303" width="0" style="1" hidden="1" customWidth="1"/>
    <col min="1304" max="1536" width="10.5546875" style="1"/>
    <col min="1537" max="1554" width="10.5546875" style="1" customWidth="1"/>
    <col min="1555" max="1559" width="0" style="1" hidden="1" customWidth="1"/>
    <col min="1560" max="1792" width="10.5546875" style="1"/>
    <col min="1793" max="1810" width="10.5546875" style="1" customWidth="1"/>
    <col min="1811" max="1815" width="0" style="1" hidden="1" customWidth="1"/>
    <col min="1816" max="2048" width="10.5546875" style="1"/>
    <col min="2049" max="2066" width="10.5546875" style="1" customWidth="1"/>
    <col min="2067" max="2071" width="0" style="1" hidden="1" customWidth="1"/>
    <col min="2072" max="2304" width="10.5546875" style="1"/>
    <col min="2305" max="2322" width="10.5546875" style="1" customWidth="1"/>
    <col min="2323" max="2327" width="0" style="1" hidden="1" customWidth="1"/>
    <col min="2328" max="2560" width="10.5546875" style="1"/>
    <col min="2561" max="2578" width="10.5546875" style="1" customWidth="1"/>
    <col min="2579" max="2583" width="0" style="1" hidden="1" customWidth="1"/>
    <col min="2584" max="2816" width="10.5546875" style="1"/>
    <col min="2817" max="2834" width="10.5546875" style="1" customWidth="1"/>
    <col min="2835" max="2839" width="0" style="1" hidden="1" customWidth="1"/>
    <col min="2840" max="3072" width="10.5546875" style="1"/>
    <col min="3073" max="3090" width="10.5546875" style="1" customWidth="1"/>
    <col min="3091" max="3095" width="0" style="1" hidden="1" customWidth="1"/>
    <col min="3096" max="3328" width="10.5546875" style="1"/>
    <col min="3329" max="3346" width="10.5546875" style="1" customWidth="1"/>
    <col min="3347" max="3351" width="0" style="1" hidden="1" customWidth="1"/>
    <col min="3352" max="3584" width="10.5546875" style="1"/>
    <col min="3585" max="3602" width="10.5546875" style="1" customWidth="1"/>
    <col min="3603" max="3607" width="0" style="1" hidden="1" customWidth="1"/>
    <col min="3608" max="3840" width="10.5546875" style="1"/>
    <col min="3841" max="3858" width="10.5546875" style="1" customWidth="1"/>
    <col min="3859" max="3863" width="0" style="1" hidden="1" customWidth="1"/>
    <col min="3864" max="4096" width="10.5546875" style="1"/>
    <col min="4097" max="4114" width="10.5546875" style="1" customWidth="1"/>
    <col min="4115" max="4119" width="0" style="1" hidden="1" customWidth="1"/>
    <col min="4120" max="4352" width="10.5546875" style="1"/>
    <col min="4353" max="4370" width="10.5546875" style="1" customWidth="1"/>
    <col min="4371" max="4375" width="0" style="1" hidden="1" customWidth="1"/>
    <col min="4376" max="4608" width="10.5546875" style="1"/>
    <col min="4609" max="4626" width="10.5546875" style="1" customWidth="1"/>
    <col min="4627" max="4631" width="0" style="1" hidden="1" customWidth="1"/>
    <col min="4632" max="4864" width="10.5546875" style="1"/>
    <col min="4865" max="4882" width="10.5546875" style="1" customWidth="1"/>
    <col min="4883" max="4887" width="0" style="1" hidden="1" customWidth="1"/>
    <col min="4888" max="5120" width="10.5546875" style="1"/>
    <col min="5121" max="5138" width="10.5546875" style="1" customWidth="1"/>
    <col min="5139" max="5143" width="0" style="1" hidden="1" customWidth="1"/>
    <col min="5144" max="5376" width="10.5546875" style="1"/>
    <col min="5377" max="5394" width="10.5546875" style="1" customWidth="1"/>
    <col min="5395" max="5399" width="0" style="1" hidden="1" customWidth="1"/>
    <col min="5400" max="5632" width="10.5546875" style="1"/>
    <col min="5633" max="5650" width="10.5546875" style="1" customWidth="1"/>
    <col min="5651" max="5655" width="0" style="1" hidden="1" customWidth="1"/>
    <col min="5656" max="5888" width="10.5546875" style="1"/>
    <col min="5889" max="5906" width="10.5546875" style="1" customWidth="1"/>
    <col min="5907" max="5911" width="0" style="1" hidden="1" customWidth="1"/>
    <col min="5912" max="6144" width="10.5546875" style="1"/>
    <col min="6145" max="6162" width="10.5546875" style="1" customWidth="1"/>
    <col min="6163" max="6167" width="0" style="1" hidden="1" customWidth="1"/>
    <col min="6168" max="6400" width="10.5546875" style="1"/>
    <col min="6401" max="6418" width="10.5546875" style="1" customWidth="1"/>
    <col min="6419" max="6423" width="0" style="1" hidden="1" customWidth="1"/>
    <col min="6424" max="6656" width="10.5546875" style="1"/>
    <col min="6657" max="6674" width="10.5546875" style="1" customWidth="1"/>
    <col min="6675" max="6679" width="0" style="1" hidden="1" customWidth="1"/>
    <col min="6680" max="6912" width="10.5546875" style="1"/>
    <col min="6913" max="6930" width="10.5546875" style="1" customWidth="1"/>
    <col min="6931" max="6935" width="0" style="1" hidden="1" customWidth="1"/>
    <col min="6936" max="7168" width="10.5546875" style="1"/>
    <col min="7169" max="7186" width="10.5546875" style="1" customWidth="1"/>
    <col min="7187" max="7191" width="0" style="1" hidden="1" customWidth="1"/>
    <col min="7192" max="7424" width="10.5546875" style="1"/>
    <col min="7425" max="7442" width="10.5546875" style="1" customWidth="1"/>
    <col min="7443" max="7447" width="0" style="1" hidden="1" customWidth="1"/>
    <col min="7448" max="7680" width="10.5546875" style="1"/>
    <col min="7681" max="7698" width="10.5546875" style="1" customWidth="1"/>
    <col min="7699" max="7703" width="0" style="1" hidden="1" customWidth="1"/>
    <col min="7704" max="7936" width="10.5546875" style="1"/>
    <col min="7937" max="7954" width="10.5546875" style="1" customWidth="1"/>
    <col min="7955" max="7959" width="0" style="1" hidden="1" customWidth="1"/>
    <col min="7960" max="8192" width="10.5546875" style="1"/>
    <col min="8193" max="8210" width="10.5546875" style="1" customWidth="1"/>
    <col min="8211" max="8215" width="0" style="1" hidden="1" customWidth="1"/>
    <col min="8216" max="8448" width="10.5546875" style="1"/>
    <col min="8449" max="8466" width="10.5546875" style="1" customWidth="1"/>
    <col min="8467" max="8471" width="0" style="1" hidden="1" customWidth="1"/>
    <col min="8472" max="8704" width="10.5546875" style="1"/>
    <col min="8705" max="8722" width="10.5546875" style="1" customWidth="1"/>
    <col min="8723" max="8727" width="0" style="1" hidden="1" customWidth="1"/>
    <col min="8728" max="8960" width="10.5546875" style="1"/>
    <col min="8961" max="8978" width="10.5546875" style="1" customWidth="1"/>
    <col min="8979" max="8983" width="0" style="1" hidden="1" customWidth="1"/>
    <col min="8984" max="9216" width="10.5546875" style="1"/>
    <col min="9217" max="9234" width="10.5546875" style="1" customWidth="1"/>
    <col min="9235" max="9239" width="0" style="1" hidden="1" customWidth="1"/>
    <col min="9240" max="9472" width="10.5546875" style="1"/>
    <col min="9473" max="9490" width="10.5546875" style="1" customWidth="1"/>
    <col min="9491" max="9495" width="0" style="1" hidden="1" customWidth="1"/>
    <col min="9496" max="9728" width="10.5546875" style="1"/>
    <col min="9729" max="9746" width="10.5546875" style="1" customWidth="1"/>
    <col min="9747" max="9751" width="0" style="1" hidden="1" customWidth="1"/>
    <col min="9752" max="9984" width="10.5546875" style="1"/>
    <col min="9985" max="10002" width="10.5546875" style="1" customWidth="1"/>
    <col min="10003" max="10007" width="0" style="1" hidden="1" customWidth="1"/>
    <col min="10008" max="10240" width="10.5546875" style="1"/>
    <col min="10241" max="10258" width="10.5546875" style="1" customWidth="1"/>
    <col min="10259" max="10263" width="0" style="1" hidden="1" customWidth="1"/>
    <col min="10264" max="10496" width="10.5546875" style="1"/>
    <col min="10497" max="10514" width="10.5546875" style="1" customWidth="1"/>
    <col min="10515" max="10519" width="0" style="1" hidden="1" customWidth="1"/>
    <col min="10520" max="10752" width="10.5546875" style="1"/>
    <col min="10753" max="10770" width="10.5546875" style="1" customWidth="1"/>
    <col min="10771" max="10775" width="0" style="1" hidden="1" customWidth="1"/>
    <col min="10776" max="11008" width="10.5546875" style="1"/>
    <col min="11009" max="11026" width="10.5546875" style="1" customWidth="1"/>
    <col min="11027" max="11031" width="0" style="1" hidden="1" customWidth="1"/>
    <col min="11032" max="11264" width="10.5546875" style="1"/>
    <col min="11265" max="11282" width="10.5546875" style="1" customWidth="1"/>
    <col min="11283" max="11287" width="0" style="1" hidden="1" customWidth="1"/>
    <col min="11288" max="11520" width="10.5546875" style="1"/>
    <col min="11521" max="11538" width="10.5546875" style="1" customWidth="1"/>
    <col min="11539" max="11543" width="0" style="1" hidden="1" customWidth="1"/>
    <col min="11544" max="11776" width="10.5546875" style="1"/>
    <col min="11777" max="11794" width="10.5546875" style="1" customWidth="1"/>
    <col min="11795" max="11799" width="0" style="1" hidden="1" customWidth="1"/>
    <col min="11800" max="12032" width="10.5546875" style="1"/>
    <col min="12033" max="12050" width="10.5546875" style="1" customWidth="1"/>
    <col min="12051" max="12055" width="0" style="1" hidden="1" customWidth="1"/>
    <col min="12056" max="12288" width="10.5546875" style="1"/>
    <col min="12289" max="12306" width="10.5546875" style="1" customWidth="1"/>
    <col min="12307" max="12311" width="0" style="1" hidden="1" customWidth="1"/>
    <col min="12312" max="12544" width="10.5546875" style="1"/>
    <col min="12545" max="12562" width="10.5546875" style="1" customWidth="1"/>
    <col min="12563" max="12567" width="0" style="1" hidden="1" customWidth="1"/>
    <col min="12568" max="12800" width="10.5546875" style="1"/>
    <col min="12801" max="12818" width="10.5546875" style="1" customWidth="1"/>
    <col min="12819" max="12823" width="0" style="1" hidden="1" customWidth="1"/>
    <col min="12824" max="13056" width="10.5546875" style="1"/>
    <col min="13057" max="13074" width="10.5546875" style="1" customWidth="1"/>
    <col min="13075" max="13079" width="0" style="1" hidden="1" customWidth="1"/>
    <col min="13080" max="13312" width="10.5546875" style="1"/>
    <col min="13313" max="13330" width="10.5546875" style="1" customWidth="1"/>
    <col min="13331" max="13335" width="0" style="1" hidden="1" customWidth="1"/>
    <col min="13336" max="13568" width="10.5546875" style="1"/>
    <col min="13569" max="13586" width="10.5546875" style="1" customWidth="1"/>
    <col min="13587" max="13591" width="0" style="1" hidden="1" customWidth="1"/>
    <col min="13592" max="13824" width="10.5546875" style="1"/>
    <col min="13825" max="13842" width="10.5546875" style="1" customWidth="1"/>
    <col min="13843" max="13847" width="0" style="1" hidden="1" customWidth="1"/>
    <col min="13848" max="14080" width="10.5546875" style="1"/>
    <col min="14081" max="14098" width="10.5546875" style="1" customWidth="1"/>
    <col min="14099" max="14103" width="0" style="1" hidden="1" customWidth="1"/>
    <col min="14104" max="14336" width="10.5546875" style="1"/>
    <col min="14337" max="14354" width="10.5546875" style="1" customWidth="1"/>
    <col min="14355" max="14359" width="0" style="1" hidden="1" customWidth="1"/>
    <col min="14360" max="14592" width="10.5546875" style="1"/>
    <col min="14593" max="14610" width="10.5546875" style="1" customWidth="1"/>
    <col min="14611" max="14615" width="0" style="1" hidden="1" customWidth="1"/>
    <col min="14616" max="14848" width="10.5546875" style="1"/>
    <col min="14849" max="14866" width="10.5546875" style="1" customWidth="1"/>
    <col min="14867" max="14871" width="0" style="1" hidden="1" customWidth="1"/>
    <col min="14872" max="15104" width="10.5546875" style="1"/>
    <col min="15105" max="15122" width="10.5546875" style="1" customWidth="1"/>
    <col min="15123" max="15127" width="0" style="1" hidden="1" customWidth="1"/>
    <col min="15128" max="15360" width="10.5546875" style="1"/>
    <col min="15361" max="15378" width="10.5546875" style="1" customWidth="1"/>
    <col min="15379" max="15383" width="0" style="1" hidden="1" customWidth="1"/>
    <col min="15384" max="15616" width="10.5546875" style="1"/>
    <col min="15617" max="15634" width="10.5546875" style="1" customWidth="1"/>
    <col min="15635" max="15639" width="0" style="1" hidden="1" customWidth="1"/>
    <col min="15640" max="15872" width="10.5546875" style="1"/>
    <col min="15873" max="15890" width="10.5546875" style="1" customWidth="1"/>
    <col min="15891" max="15895" width="0" style="1" hidden="1" customWidth="1"/>
    <col min="15896" max="16128" width="10.5546875" style="1"/>
    <col min="16129" max="16146" width="10.5546875" style="1" customWidth="1"/>
    <col min="16147" max="16151" width="0" style="1" hidden="1" customWidth="1"/>
    <col min="16152" max="16384" width="10.5546875" style="1"/>
  </cols>
  <sheetData>
    <row r="1" spans="1:22" s="4" customFormat="1" ht="13.8" thickBot="1">
      <c r="A1" s="104"/>
      <c r="B1" s="4" t="str">
        <f>Scoring!F1</f>
        <v>AnthonyP</v>
      </c>
      <c r="C1" s="4" t="str">
        <f>Scoring!G1</f>
        <v>BenC</v>
      </c>
      <c r="D1" s="4" t="str">
        <f>Scoring!H1</f>
        <v>CandaceP</v>
      </c>
      <c r="E1" s="4" t="str">
        <f>Scoring!I1</f>
        <v>ChrisR</v>
      </c>
      <c r="F1" s="4" t="str">
        <f>Scoring!J1</f>
        <v>DanielV</v>
      </c>
      <c r="G1" s="4" t="str">
        <f>Scoring!K1</f>
        <v>DavidS</v>
      </c>
      <c r="H1" s="4" t="str">
        <f>Scoring!L1</f>
        <v>EricP</v>
      </c>
      <c r="I1" s="4" t="str">
        <f>Scoring!M1</f>
        <v>JamesB</v>
      </c>
      <c r="J1" s="4" t="str">
        <f>Scoring!N1</f>
        <v>JoeG</v>
      </c>
      <c r="K1" s="4" t="str">
        <f>Scoring!O1</f>
        <v>JohnP</v>
      </c>
      <c r="L1" s="4" t="str">
        <f>Scoring!P1</f>
        <v>JoshF</v>
      </c>
      <c r="M1" s="4" t="str">
        <f>Scoring!Q1</f>
        <v>MasonC</v>
      </c>
      <c r="N1" s="4" t="str">
        <f>Scoring!R1</f>
        <v>MelodyS</v>
      </c>
      <c r="O1" s="4" t="str">
        <f>Scoring!S1</f>
        <v>MichaelJ</v>
      </c>
      <c r="P1" s="4" t="str">
        <f>Scoring!T1</f>
        <v>ScottP</v>
      </c>
      <c r="Q1" s="105"/>
      <c r="R1" s="105"/>
      <c r="S1" s="106" t="s">
        <v>17</v>
      </c>
      <c r="T1" s="106" t="s">
        <v>17</v>
      </c>
      <c r="U1" s="106" t="s">
        <v>17</v>
      </c>
    </row>
    <row r="2" spans="1:22" ht="13.8" thickBot="1">
      <c r="S2" s="108" t="s">
        <v>27</v>
      </c>
      <c r="T2" s="108" t="s">
        <v>28</v>
      </c>
      <c r="U2" s="27" t="s">
        <v>29</v>
      </c>
      <c r="V2" s="5" t="s">
        <v>30</v>
      </c>
    </row>
    <row r="3" spans="1:22" ht="18" customHeight="1">
      <c r="A3" s="145" t="s">
        <v>280</v>
      </c>
      <c r="B3" s="109" t="str">
        <f>Scoring!F4</f>
        <v xml:space="preserve"> 1 Louisville </v>
      </c>
      <c r="C3" s="109" t="str">
        <f>Scoring!G4</f>
        <v xml:space="preserve"> 1 Louisville </v>
      </c>
      <c r="D3" s="109" t="str">
        <f>Scoring!H4</f>
        <v xml:space="preserve"> 1 Louisville </v>
      </c>
      <c r="E3" s="109" t="str">
        <f>Scoring!I4</f>
        <v xml:space="preserve"> 1 Louisville </v>
      </c>
      <c r="F3" s="109" t="str">
        <f>Scoring!J4</f>
        <v xml:space="preserve"> 1 Louisville </v>
      </c>
      <c r="G3" s="109" t="str">
        <f>Scoring!K4</f>
        <v xml:space="preserve"> 1 Louisville </v>
      </c>
      <c r="H3" s="109" t="str">
        <f>Scoring!L4</f>
        <v xml:space="preserve"> 1 Louisville </v>
      </c>
      <c r="I3" s="109" t="str">
        <f>Scoring!M4</f>
        <v xml:space="preserve"> 1 Louisville </v>
      </c>
      <c r="J3" s="109" t="str">
        <f>Scoring!N4</f>
        <v xml:space="preserve"> 1 Louisville </v>
      </c>
      <c r="K3" s="109" t="str">
        <f>Scoring!O4</f>
        <v xml:space="preserve"> 1 Louisville </v>
      </c>
      <c r="L3" s="109" t="str">
        <f>Scoring!P4</f>
        <v xml:space="preserve"> 1 Louisville </v>
      </c>
      <c r="M3" s="109" t="str">
        <f>Scoring!Q4</f>
        <v xml:space="preserve"> 1 Louisville </v>
      </c>
      <c r="N3" s="109" t="str">
        <f>Scoring!R4</f>
        <v xml:space="preserve"> 1 Louisville </v>
      </c>
      <c r="O3" s="109" t="str">
        <f>Scoring!S4</f>
        <v xml:space="preserve"> 1 Louisville </v>
      </c>
      <c r="P3" s="109" t="str">
        <f>Scoring!T4</f>
        <v xml:space="preserve"> 1 Louisville </v>
      </c>
      <c r="S3" s="29" t="str">
        <f ca="1">Scoring!Z4</f>
        <v xml:space="preserve"> 1 Louisville </v>
      </c>
      <c r="T3" s="20" t="str">
        <f ca="1">Scoring!AA4</f>
        <v xml:space="preserve"> 16 Alabama State-Morehead State winner</v>
      </c>
      <c r="U3" s="76" t="str">
        <f ca="1">Scoring!AB4</f>
        <v xml:space="preserve"> 1 Louisville </v>
      </c>
      <c r="V3" s="1" t="str">
        <f ca="1">IF(U3="","",IF(S3=U3,T3,S3))</f>
        <v xml:space="preserve"> 16 Alabama State-Morehead State winner</v>
      </c>
    </row>
    <row r="4" spans="1:22">
      <c r="A4" s="146"/>
      <c r="B4" s="110" t="str">
        <f>Scoring!F5</f>
        <v xml:space="preserve"> 8 Ohio State </v>
      </c>
      <c r="C4" s="110" t="str">
        <f>Scoring!G5</f>
        <v xml:space="preserve"> 9 Siena</v>
      </c>
      <c r="D4" s="110" t="str">
        <f>Scoring!H5</f>
        <v xml:space="preserve"> 8 Ohio State </v>
      </c>
      <c r="E4" s="110" t="str">
        <f>Scoring!I5</f>
        <v xml:space="preserve"> 9 Siena</v>
      </c>
      <c r="F4" s="110" t="str">
        <f>Scoring!J5</f>
        <v xml:space="preserve"> 8 Ohio State </v>
      </c>
      <c r="G4" s="110" t="str">
        <f>Scoring!K5</f>
        <v xml:space="preserve"> 8 Ohio State </v>
      </c>
      <c r="H4" s="110" t="str">
        <f>Scoring!L5</f>
        <v xml:space="preserve"> 8 Ohio State </v>
      </c>
      <c r="I4" s="110" t="str">
        <f>Scoring!M5</f>
        <v xml:space="preserve"> 9 Siena</v>
      </c>
      <c r="J4" s="110" t="str">
        <f>Scoring!N5</f>
        <v xml:space="preserve"> 8 Ohio State </v>
      </c>
      <c r="K4" s="110" t="str">
        <f>Scoring!O5</f>
        <v xml:space="preserve"> 8 Ohio State </v>
      </c>
      <c r="L4" s="110" t="str">
        <f>Scoring!P5</f>
        <v xml:space="preserve"> 8 Ohio State </v>
      </c>
      <c r="M4" s="110" t="str">
        <f>Scoring!Q5</f>
        <v xml:space="preserve"> 8 Ohio State </v>
      </c>
      <c r="N4" s="110" t="str">
        <f>Scoring!R5</f>
        <v xml:space="preserve"> 8 Ohio State </v>
      </c>
      <c r="O4" s="110" t="str">
        <f>Scoring!S5</f>
        <v xml:space="preserve"> 8 Ohio State </v>
      </c>
      <c r="P4" s="110" t="str">
        <f>Scoring!T5</f>
        <v xml:space="preserve"> 8 Ohio State </v>
      </c>
      <c r="S4" s="38" t="str">
        <f ca="1">Scoring!Z5</f>
        <v xml:space="preserve"> 8 Ohio State </v>
      </c>
      <c r="T4" s="36" t="str">
        <f ca="1">Scoring!AA5</f>
        <v xml:space="preserve"> 9 Siena</v>
      </c>
      <c r="U4" s="77" t="str">
        <f ca="1">Scoring!AB5</f>
        <v xml:space="preserve"> 9 Siena</v>
      </c>
      <c r="V4" s="1" t="str">
        <f t="shared" ref="V4:V65" ca="1" si="0">IF(U4="","",IF(S4=U4,T4,S4))</f>
        <v xml:space="preserve"> 8 Ohio State </v>
      </c>
    </row>
    <row r="5" spans="1:22">
      <c r="A5" s="146"/>
      <c r="B5" s="110" t="str">
        <f>Scoring!F6</f>
        <v xml:space="preserve"> 4 Wake Forest </v>
      </c>
      <c r="C5" s="110" t="str">
        <f>Scoring!G6</f>
        <v xml:space="preserve"> 4 Wake Forest </v>
      </c>
      <c r="D5" s="110" t="str">
        <f>Scoring!H6</f>
        <v xml:space="preserve"> 4 Wake Forest </v>
      </c>
      <c r="E5" s="110" t="str">
        <f>Scoring!I6</f>
        <v xml:space="preserve"> 4 Wake Forest </v>
      </c>
      <c r="F5" s="110" t="str">
        <f>Scoring!J6</f>
        <v xml:space="preserve"> 4 Wake Forest </v>
      </c>
      <c r="G5" s="110" t="str">
        <f>Scoring!K6</f>
        <v xml:space="preserve"> 13 Cleveland State</v>
      </c>
      <c r="H5" s="110" t="str">
        <f>Scoring!L6</f>
        <v xml:space="preserve"> 4 Wake Forest </v>
      </c>
      <c r="I5" s="110" t="str">
        <f>Scoring!M6</f>
        <v xml:space="preserve"> 4 Wake Forest </v>
      </c>
      <c r="J5" s="110" t="str">
        <f>Scoring!N6</f>
        <v xml:space="preserve"> 4 Wake Forest </v>
      </c>
      <c r="K5" s="110" t="str">
        <f>Scoring!O6</f>
        <v xml:space="preserve"> 4 Wake Forest </v>
      </c>
      <c r="L5" s="110" t="str">
        <f>Scoring!P6</f>
        <v xml:space="preserve"> 4 Wake Forest </v>
      </c>
      <c r="M5" s="110" t="str">
        <f>Scoring!Q6</f>
        <v xml:space="preserve"> 4 Wake Forest </v>
      </c>
      <c r="N5" s="110" t="str">
        <f>Scoring!R6</f>
        <v xml:space="preserve"> 4 Wake Forest </v>
      </c>
      <c r="O5" s="110" t="str">
        <f>Scoring!S6</f>
        <v xml:space="preserve"> 4 Wake Forest </v>
      </c>
      <c r="P5" s="110" t="str">
        <f>Scoring!T6</f>
        <v xml:space="preserve"> 4 Wake Forest </v>
      </c>
      <c r="S5" s="38" t="str">
        <f ca="1">Scoring!Z6</f>
        <v xml:space="preserve"> 4 Wake Forest </v>
      </c>
      <c r="T5" s="36" t="str">
        <f ca="1">Scoring!AA6</f>
        <v xml:space="preserve"> 13 Cleveland State</v>
      </c>
      <c r="U5" s="77" t="str">
        <f ca="1">Scoring!AB6</f>
        <v xml:space="preserve"> 13 Cleveland State</v>
      </c>
      <c r="V5" s="1" t="str">
        <f t="shared" ca="1" si="0"/>
        <v xml:space="preserve"> 4 Wake Forest </v>
      </c>
    </row>
    <row r="6" spans="1:22">
      <c r="A6" s="146"/>
      <c r="B6" s="110" t="str">
        <f>Scoring!F7</f>
        <v xml:space="preserve"> 12 Arizona</v>
      </c>
      <c r="C6" s="110" t="str">
        <f>Scoring!G7</f>
        <v xml:space="preserve"> 5 Utah </v>
      </c>
      <c r="D6" s="110" t="str">
        <f>Scoring!H7</f>
        <v xml:space="preserve"> 12 Arizona</v>
      </c>
      <c r="E6" s="110" t="str">
        <f>Scoring!I7</f>
        <v xml:space="preserve"> 5 Utah </v>
      </c>
      <c r="F6" s="110" t="str">
        <f>Scoring!J7</f>
        <v xml:space="preserve"> 5 Utah </v>
      </c>
      <c r="G6" s="110" t="str">
        <f>Scoring!K7</f>
        <v xml:space="preserve"> 5 Utah </v>
      </c>
      <c r="H6" s="110" t="str">
        <f>Scoring!L7</f>
        <v xml:space="preserve"> 5 Utah </v>
      </c>
      <c r="I6" s="110" t="str">
        <f>Scoring!M7</f>
        <v xml:space="preserve"> 12 Arizona</v>
      </c>
      <c r="J6" s="110" t="str">
        <f>Scoring!N7</f>
        <v xml:space="preserve"> 5 Utah </v>
      </c>
      <c r="K6" s="110" t="str">
        <f>Scoring!O7</f>
        <v xml:space="preserve"> 5 Utah </v>
      </c>
      <c r="L6" s="110" t="str">
        <f>Scoring!P7</f>
        <v xml:space="preserve"> 12 Arizona</v>
      </c>
      <c r="M6" s="110" t="str">
        <f>Scoring!Q7</f>
        <v xml:space="preserve"> 12 Arizona</v>
      </c>
      <c r="N6" s="110" t="str">
        <f>Scoring!R7</f>
        <v xml:space="preserve"> 12 Arizona</v>
      </c>
      <c r="O6" s="110" t="str">
        <f>Scoring!S7</f>
        <v xml:space="preserve"> 5 Utah </v>
      </c>
      <c r="P6" s="110" t="str">
        <f>Scoring!T7</f>
        <v xml:space="preserve"> 12 Arizona</v>
      </c>
      <c r="S6" s="38" t="str">
        <f ca="1">Scoring!Z7</f>
        <v xml:space="preserve"> 5 Utah </v>
      </c>
      <c r="T6" s="36" t="str">
        <f ca="1">Scoring!AA7</f>
        <v xml:space="preserve"> 12 Arizona</v>
      </c>
      <c r="U6" s="77" t="str">
        <f ca="1">Scoring!AB7</f>
        <v xml:space="preserve"> 12 Arizona</v>
      </c>
      <c r="V6" s="1" t="str">
        <f t="shared" ca="1" si="0"/>
        <v xml:space="preserve"> 5 Utah </v>
      </c>
    </row>
    <row r="7" spans="1:22">
      <c r="A7" s="146"/>
      <c r="B7" s="110" t="str">
        <f>Scoring!F8</f>
        <v xml:space="preserve"> 2 Michigan State </v>
      </c>
      <c r="C7" s="110" t="str">
        <f>Scoring!G8</f>
        <v xml:space="preserve"> 2 Michigan State </v>
      </c>
      <c r="D7" s="110" t="str">
        <f>Scoring!H8</f>
        <v xml:space="preserve"> 2 Michigan State </v>
      </c>
      <c r="E7" s="110" t="str">
        <f>Scoring!I8</f>
        <v xml:space="preserve"> 2 Michigan State </v>
      </c>
      <c r="F7" s="110" t="str">
        <f>Scoring!J8</f>
        <v xml:space="preserve"> 2 Michigan State </v>
      </c>
      <c r="G7" s="110" t="str">
        <f>Scoring!K8</f>
        <v xml:space="preserve"> 2 Michigan State </v>
      </c>
      <c r="H7" s="110" t="str">
        <f>Scoring!L8</f>
        <v xml:space="preserve"> 2 Michigan State </v>
      </c>
      <c r="I7" s="110" t="str">
        <f>Scoring!M8</f>
        <v xml:space="preserve"> 2 Michigan State </v>
      </c>
      <c r="J7" s="110" t="str">
        <f>Scoring!N8</f>
        <v xml:space="preserve"> 2 Michigan State </v>
      </c>
      <c r="K7" s="110" t="str">
        <f>Scoring!O8</f>
        <v xml:space="preserve"> 2 Michigan State </v>
      </c>
      <c r="L7" s="110" t="str">
        <f>Scoring!P8</f>
        <v xml:space="preserve"> 2 Michigan State </v>
      </c>
      <c r="M7" s="110" t="str">
        <f>Scoring!Q8</f>
        <v xml:space="preserve"> 2 Michigan State </v>
      </c>
      <c r="N7" s="110" t="str">
        <f>Scoring!R8</f>
        <v xml:space="preserve"> 2 Michigan State </v>
      </c>
      <c r="O7" s="110" t="str">
        <f>Scoring!S8</f>
        <v xml:space="preserve"> 2 Michigan State </v>
      </c>
      <c r="P7" s="110" t="str">
        <f>Scoring!T8</f>
        <v xml:space="preserve"> 2 Michigan State </v>
      </c>
      <c r="S7" s="38" t="str">
        <f ca="1">Scoring!Z8</f>
        <v xml:space="preserve"> 2 Michigan State </v>
      </c>
      <c r="T7" s="36" t="str">
        <f ca="1">Scoring!AA8</f>
        <v xml:space="preserve"> 15 Robert Morris</v>
      </c>
      <c r="U7" s="77" t="str">
        <f ca="1">Scoring!AB8</f>
        <v xml:space="preserve"> 2 Michigan State </v>
      </c>
      <c r="V7" s="1" t="str">
        <f t="shared" ca="1" si="0"/>
        <v xml:space="preserve"> 15 Robert Morris</v>
      </c>
    </row>
    <row r="8" spans="1:22">
      <c r="A8" s="146"/>
      <c r="B8" s="110" t="str">
        <f>Scoring!F9</f>
        <v xml:space="preserve"> 10 USC</v>
      </c>
      <c r="C8" s="110" t="str">
        <f>Scoring!G9</f>
        <v xml:space="preserve"> 7 Boston College </v>
      </c>
      <c r="D8" s="110" t="str">
        <f>Scoring!H9</f>
        <v xml:space="preserve"> 10 USC</v>
      </c>
      <c r="E8" s="110" t="str">
        <f>Scoring!I9</f>
        <v xml:space="preserve"> 10 USC</v>
      </c>
      <c r="F8" s="110" t="str">
        <f>Scoring!J9</f>
        <v xml:space="preserve"> 10 USC</v>
      </c>
      <c r="G8" s="110" t="str">
        <f>Scoring!K9</f>
        <v xml:space="preserve"> 10 USC</v>
      </c>
      <c r="H8" s="110" t="str">
        <f>Scoring!L9</f>
        <v xml:space="preserve"> 10 USC</v>
      </c>
      <c r="I8" s="110" t="str">
        <f>Scoring!M9</f>
        <v xml:space="preserve"> 10 USC</v>
      </c>
      <c r="J8" s="110" t="str">
        <f>Scoring!N9</f>
        <v xml:space="preserve"> 7 Boston College </v>
      </c>
      <c r="K8" s="110" t="str">
        <f>Scoring!O9</f>
        <v xml:space="preserve"> 10 USC</v>
      </c>
      <c r="L8" s="110" t="str">
        <f>Scoring!P9</f>
        <v xml:space="preserve"> 7 Boston College </v>
      </c>
      <c r="M8" s="110" t="str">
        <f>Scoring!Q9</f>
        <v xml:space="preserve"> 10 USC</v>
      </c>
      <c r="N8" s="110" t="str">
        <f>Scoring!R9</f>
        <v xml:space="preserve"> 10 USC</v>
      </c>
      <c r="O8" s="110" t="str">
        <f>Scoring!S9</f>
        <v xml:space="preserve"> 7 Boston College </v>
      </c>
      <c r="P8" s="110" t="str">
        <f>Scoring!T9</f>
        <v xml:space="preserve"> 7 Boston College </v>
      </c>
      <c r="S8" s="38" t="str">
        <f ca="1">Scoring!Z9</f>
        <v xml:space="preserve"> 7 Boston College </v>
      </c>
      <c r="T8" s="36" t="str">
        <f ca="1">Scoring!AA9</f>
        <v xml:space="preserve"> 10 USC</v>
      </c>
      <c r="U8" s="77" t="str">
        <f ca="1">Scoring!AB9</f>
        <v xml:space="preserve"> 10 USC</v>
      </c>
      <c r="V8" s="1" t="str">
        <f t="shared" ca="1" si="0"/>
        <v xml:space="preserve"> 7 Boston College </v>
      </c>
    </row>
    <row r="9" spans="1:22">
      <c r="A9" s="146"/>
      <c r="B9" s="110" t="str">
        <f>Scoring!F10</f>
        <v xml:space="preserve"> 3 Kansas </v>
      </c>
      <c r="C9" s="110" t="str">
        <f>Scoring!G10</f>
        <v xml:space="preserve"> 3 Kansas </v>
      </c>
      <c r="D9" s="110" t="str">
        <f>Scoring!H10</f>
        <v xml:space="preserve"> 3 Kansas </v>
      </c>
      <c r="E9" s="110" t="str">
        <f>Scoring!I10</f>
        <v xml:space="preserve"> 3 Kansas </v>
      </c>
      <c r="F9" s="110" t="str">
        <f>Scoring!J10</f>
        <v xml:space="preserve"> 3 Kansas </v>
      </c>
      <c r="G9" s="110" t="str">
        <f>Scoring!K10</f>
        <v xml:space="preserve"> 3 Kansas </v>
      </c>
      <c r="H9" s="110" t="str">
        <f>Scoring!L10</f>
        <v xml:space="preserve"> 3 Kansas </v>
      </c>
      <c r="I9" s="110" t="str">
        <f>Scoring!M10</f>
        <v xml:space="preserve"> 3 Kansas </v>
      </c>
      <c r="J9" s="110" t="str">
        <f>Scoring!N10</f>
        <v xml:space="preserve"> 3 Kansas </v>
      </c>
      <c r="K9" s="110" t="str">
        <f>Scoring!O10</f>
        <v xml:space="preserve"> 3 Kansas </v>
      </c>
      <c r="L9" s="110" t="str">
        <f>Scoring!P10</f>
        <v xml:space="preserve"> 3 Kansas </v>
      </c>
      <c r="M9" s="110" t="str">
        <f>Scoring!Q10</f>
        <v xml:space="preserve"> 3 Kansas </v>
      </c>
      <c r="N9" s="110" t="str">
        <f>Scoring!R10</f>
        <v xml:space="preserve"> 3 Kansas </v>
      </c>
      <c r="O9" s="110" t="str">
        <f>Scoring!S10</f>
        <v xml:space="preserve"> 14 North Dakota State</v>
      </c>
      <c r="P9" s="110" t="str">
        <f>Scoring!T10</f>
        <v xml:space="preserve"> 3 Kansas </v>
      </c>
      <c r="S9" s="38" t="str">
        <f ca="1">Scoring!Z10</f>
        <v xml:space="preserve"> 3 Kansas </v>
      </c>
      <c r="T9" s="36" t="str">
        <f ca="1">Scoring!AA10</f>
        <v xml:space="preserve"> 14 North Dakota State</v>
      </c>
      <c r="U9" s="77" t="str">
        <f ca="1">Scoring!AB10</f>
        <v xml:space="preserve"> 3 Kansas </v>
      </c>
      <c r="V9" s="1" t="str">
        <f t="shared" ca="1" si="0"/>
        <v xml:space="preserve"> 14 North Dakota State</v>
      </c>
    </row>
    <row r="10" spans="1:22">
      <c r="A10" s="146"/>
      <c r="B10" s="110" t="str">
        <f>Scoring!F11</f>
        <v xml:space="preserve"> 6 West Virginia </v>
      </c>
      <c r="C10" s="110" t="str">
        <f>Scoring!G11</f>
        <v xml:space="preserve"> 6 West Virginia </v>
      </c>
      <c r="D10" s="110" t="str">
        <f>Scoring!H11</f>
        <v xml:space="preserve"> 6 West Virginia </v>
      </c>
      <c r="E10" s="110" t="str">
        <f>Scoring!I11</f>
        <v xml:space="preserve"> 6 West Virginia </v>
      </c>
      <c r="F10" s="110" t="str">
        <f>Scoring!J11</f>
        <v xml:space="preserve"> 11 Dayton</v>
      </c>
      <c r="G10" s="110" t="str">
        <f>Scoring!K11</f>
        <v xml:space="preserve"> 11 Dayton</v>
      </c>
      <c r="H10" s="110" t="str">
        <f>Scoring!L11</f>
        <v xml:space="preserve"> 6 West Virginia </v>
      </c>
      <c r="I10" s="110" t="str">
        <f>Scoring!M11</f>
        <v xml:space="preserve"> 6 West Virginia </v>
      </c>
      <c r="J10" s="110" t="str">
        <f>Scoring!N11</f>
        <v xml:space="preserve"> 6 West Virginia </v>
      </c>
      <c r="K10" s="110" t="str">
        <f>Scoring!O11</f>
        <v xml:space="preserve"> 6 West Virginia </v>
      </c>
      <c r="L10" s="110" t="str">
        <f>Scoring!P11</f>
        <v xml:space="preserve"> 6 West Virginia </v>
      </c>
      <c r="M10" s="110" t="str">
        <f>Scoring!Q11</f>
        <v xml:space="preserve"> 6 West Virginia </v>
      </c>
      <c r="N10" s="110" t="str">
        <f>Scoring!R11</f>
        <v xml:space="preserve"> 11 Dayton</v>
      </c>
      <c r="O10" s="110" t="str">
        <f>Scoring!S11</f>
        <v xml:space="preserve"> 6 West Virginia </v>
      </c>
      <c r="P10" s="110" t="str">
        <f>Scoring!T11</f>
        <v xml:space="preserve"> 6 West Virginia </v>
      </c>
      <c r="S10" s="38" t="str">
        <f ca="1">Scoring!Z11</f>
        <v xml:space="preserve"> 6 West Virginia </v>
      </c>
      <c r="T10" s="36" t="str">
        <f ca="1">Scoring!AA11</f>
        <v xml:space="preserve"> 11 Dayton</v>
      </c>
      <c r="U10" s="77" t="str">
        <f ca="1">Scoring!AB11</f>
        <v xml:space="preserve"> 11 Dayton</v>
      </c>
      <c r="V10" s="1" t="str">
        <f t="shared" ca="1" si="0"/>
        <v xml:space="preserve"> 6 West Virginia </v>
      </c>
    </row>
    <row r="11" spans="1:22">
      <c r="A11" s="146"/>
      <c r="B11" s="110" t="str">
        <f>Scoring!F12</f>
        <v xml:space="preserve"> 1 Connecticut </v>
      </c>
      <c r="C11" s="110" t="str">
        <f>Scoring!G12</f>
        <v xml:space="preserve"> 1 Connecticut </v>
      </c>
      <c r="D11" s="110" t="str">
        <f>Scoring!H12</f>
        <v xml:space="preserve"> 1 Connecticut </v>
      </c>
      <c r="E11" s="110" t="str">
        <f>Scoring!I12</f>
        <v xml:space="preserve"> 1 Connecticut </v>
      </c>
      <c r="F11" s="110" t="str">
        <f>Scoring!J12</f>
        <v xml:space="preserve"> 1 Connecticut </v>
      </c>
      <c r="G11" s="110" t="str">
        <f>Scoring!K12</f>
        <v xml:space="preserve"> 1 Connecticut </v>
      </c>
      <c r="H11" s="110" t="str">
        <f>Scoring!L12</f>
        <v xml:space="preserve"> 1 Connecticut </v>
      </c>
      <c r="I11" s="110" t="str">
        <f>Scoring!M12</f>
        <v xml:space="preserve"> 1 Connecticut </v>
      </c>
      <c r="J11" s="110" t="str">
        <f>Scoring!N12</f>
        <v xml:space="preserve"> 1 Connecticut </v>
      </c>
      <c r="K11" s="110" t="str">
        <f>Scoring!O12</f>
        <v xml:space="preserve"> 1 Connecticut </v>
      </c>
      <c r="L11" s="110" t="str">
        <f>Scoring!P12</f>
        <v xml:space="preserve"> 1 Connecticut </v>
      </c>
      <c r="M11" s="110" t="str">
        <f>Scoring!Q12</f>
        <v xml:space="preserve"> 1 Connecticut </v>
      </c>
      <c r="N11" s="110" t="str">
        <f>Scoring!R12</f>
        <v xml:space="preserve"> 1 Connecticut </v>
      </c>
      <c r="O11" s="110" t="str">
        <f>Scoring!S12</f>
        <v xml:space="preserve"> 1 Connecticut </v>
      </c>
      <c r="P11" s="110" t="str">
        <f>Scoring!T12</f>
        <v xml:space="preserve"> 1 Connecticut </v>
      </c>
      <c r="S11" s="38" t="str">
        <f ca="1">Scoring!Z12</f>
        <v xml:space="preserve"> 1 Connecticut </v>
      </c>
      <c r="T11" s="36" t="str">
        <f ca="1">Scoring!AA12</f>
        <v xml:space="preserve"> 16 Chattanooga</v>
      </c>
      <c r="U11" s="77" t="str">
        <f ca="1">Scoring!AB12</f>
        <v xml:space="preserve"> 1 Connecticut </v>
      </c>
      <c r="V11" s="1" t="str">
        <f t="shared" ca="1" si="0"/>
        <v xml:space="preserve"> 16 Chattanooga</v>
      </c>
    </row>
    <row r="12" spans="1:22">
      <c r="A12" s="146"/>
      <c r="B12" s="110" t="str">
        <f>Scoring!F13</f>
        <v xml:space="preserve"> 9 Texas A&amp;M</v>
      </c>
      <c r="C12" s="110" t="str">
        <f>Scoring!G13</f>
        <v xml:space="preserve"> 9 Texas A&amp;M</v>
      </c>
      <c r="D12" s="110" t="str">
        <f>Scoring!H13</f>
        <v xml:space="preserve"> 9 Texas A&amp;M</v>
      </c>
      <c r="E12" s="110" t="str">
        <f>Scoring!I13</f>
        <v xml:space="preserve"> 9 Texas A&amp;M</v>
      </c>
      <c r="F12" s="110" t="str">
        <f>Scoring!J13</f>
        <v xml:space="preserve"> 9 Texas A&amp;M</v>
      </c>
      <c r="G12" s="110" t="str">
        <f>Scoring!K13</f>
        <v xml:space="preserve"> 9 Texas A&amp;M</v>
      </c>
      <c r="H12" s="110" t="str">
        <f>Scoring!L13</f>
        <v xml:space="preserve"> 9 Texas A&amp;M</v>
      </c>
      <c r="I12" s="110" t="str">
        <f>Scoring!M13</f>
        <v xml:space="preserve"> 9 Texas A&amp;M</v>
      </c>
      <c r="J12" s="110" t="str">
        <f>Scoring!N13</f>
        <v xml:space="preserve"> 8 BYU </v>
      </c>
      <c r="K12" s="110" t="str">
        <f>Scoring!O13</f>
        <v xml:space="preserve"> 9 Texas A&amp;M</v>
      </c>
      <c r="L12" s="110" t="str">
        <f>Scoring!P13</f>
        <v xml:space="preserve"> 8 BYU </v>
      </c>
      <c r="M12" s="110" t="str">
        <f>Scoring!Q13</f>
        <v xml:space="preserve"> 9 Texas A&amp;M</v>
      </c>
      <c r="N12" s="110" t="str">
        <f>Scoring!R13</f>
        <v xml:space="preserve"> 9 Texas A&amp;M</v>
      </c>
      <c r="O12" s="110" t="str">
        <f>Scoring!S13</f>
        <v xml:space="preserve"> 8 BYU </v>
      </c>
      <c r="P12" s="110" t="str">
        <f>Scoring!T13</f>
        <v xml:space="preserve"> 9 Texas A&amp;M</v>
      </c>
      <c r="S12" s="38" t="str">
        <f ca="1">Scoring!Z13</f>
        <v xml:space="preserve"> 8 BYU </v>
      </c>
      <c r="T12" s="36" t="str">
        <f ca="1">Scoring!AA13</f>
        <v xml:space="preserve"> 9 Texas A&amp;M</v>
      </c>
      <c r="U12" s="77" t="str">
        <f ca="1">Scoring!AB13</f>
        <v xml:space="preserve"> 9 Texas A&amp;M</v>
      </c>
      <c r="V12" s="1" t="str">
        <f t="shared" ca="1" si="0"/>
        <v xml:space="preserve"> 8 BYU </v>
      </c>
    </row>
    <row r="13" spans="1:22">
      <c r="A13" s="146"/>
      <c r="B13" s="110" t="str">
        <f>Scoring!F14</f>
        <v xml:space="preserve"> 5 Purdue </v>
      </c>
      <c r="C13" s="110" t="str">
        <f>Scoring!G14</f>
        <v xml:space="preserve"> 5 Purdue </v>
      </c>
      <c r="D13" s="110" t="str">
        <f>Scoring!H14</f>
        <v xml:space="preserve"> 5 Purdue </v>
      </c>
      <c r="E13" s="110" t="str">
        <f>Scoring!I14</f>
        <v xml:space="preserve"> 5 Purdue </v>
      </c>
      <c r="F13" s="110" t="str">
        <f>Scoring!J14</f>
        <v xml:space="preserve"> 5 Purdue </v>
      </c>
      <c r="G13" s="110" t="str">
        <f>Scoring!K14</f>
        <v xml:space="preserve"> 5 Purdue </v>
      </c>
      <c r="H13" s="110" t="str">
        <f>Scoring!L14</f>
        <v xml:space="preserve"> 5 Purdue </v>
      </c>
      <c r="I13" s="110" t="str">
        <f>Scoring!M14</f>
        <v xml:space="preserve"> 5 Purdue </v>
      </c>
      <c r="J13" s="110" t="str">
        <f>Scoring!N14</f>
        <v xml:space="preserve"> 5 Purdue </v>
      </c>
      <c r="K13" s="110" t="str">
        <f>Scoring!O14</f>
        <v xml:space="preserve"> 5 Purdue </v>
      </c>
      <c r="L13" s="110" t="str">
        <f>Scoring!P14</f>
        <v xml:space="preserve"> 5 Purdue </v>
      </c>
      <c r="M13" s="110" t="str">
        <f>Scoring!Q14</f>
        <v xml:space="preserve"> 5 Purdue </v>
      </c>
      <c r="N13" s="110" t="str">
        <f>Scoring!R14</f>
        <v xml:space="preserve"> 5 Purdue </v>
      </c>
      <c r="O13" s="110" t="str">
        <f>Scoring!S14</f>
        <v xml:space="preserve"> 5 Purdue </v>
      </c>
      <c r="P13" s="110" t="str">
        <f>Scoring!T14</f>
        <v xml:space="preserve"> 5 Purdue </v>
      </c>
      <c r="S13" s="38" t="str">
        <f ca="1">Scoring!Z14</f>
        <v xml:space="preserve"> 5 Purdue </v>
      </c>
      <c r="T13" s="36" t="str">
        <f ca="1">Scoring!AA14</f>
        <v xml:space="preserve"> 12 Northern Iowa</v>
      </c>
      <c r="U13" s="77" t="str">
        <f ca="1">Scoring!AB14</f>
        <v xml:space="preserve"> 5 Purdue </v>
      </c>
      <c r="V13" s="1" t="str">
        <f t="shared" ca="1" si="0"/>
        <v xml:space="preserve"> 12 Northern Iowa</v>
      </c>
    </row>
    <row r="14" spans="1:22">
      <c r="A14" s="146"/>
      <c r="B14" s="110" t="str">
        <f>Scoring!F15</f>
        <v xml:space="preserve"> 4 Washington </v>
      </c>
      <c r="C14" s="110" t="str">
        <f>Scoring!G15</f>
        <v xml:space="preserve"> 4 Washington </v>
      </c>
      <c r="D14" s="110" t="str">
        <f>Scoring!H15</f>
        <v xml:space="preserve"> 4 Washington </v>
      </c>
      <c r="E14" s="110" t="str">
        <f>Scoring!I15</f>
        <v xml:space="preserve"> 4 Washington </v>
      </c>
      <c r="F14" s="110" t="str">
        <f>Scoring!J15</f>
        <v xml:space="preserve"> 4 Washington </v>
      </c>
      <c r="G14" s="110" t="str">
        <f>Scoring!K15</f>
        <v xml:space="preserve"> 4 Washington </v>
      </c>
      <c r="H14" s="110" t="str">
        <f>Scoring!L15</f>
        <v xml:space="preserve"> 4 Washington </v>
      </c>
      <c r="I14" s="110" t="str">
        <f>Scoring!M15</f>
        <v xml:space="preserve"> 4 Washington </v>
      </c>
      <c r="J14" s="110" t="str">
        <f>Scoring!N15</f>
        <v xml:space="preserve"> 4 Washington </v>
      </c>
      <c r="K14" s="110" t="str">
        <f>Scoring!O15</f>
        <v xml:space="preserve"> 4 Washington </v>
      </c>
      <c r="L14" s="110" t="str">
        <f>Scoring!P15</f>
        <v xml:space="preserve"> 13 Mississippi State</v>
      </c>
      <c r="M14" s="110" t="str">
        <f>Scoring!Q15</f>
        <v xml:space="preserve"> 4 Washington </v>
      </c>
      <c r="N14" s="110" t="str">
        <f>Scoring!R15</f>
        <v xml:space="preserve"> 4 Washington </v>
      </c>
      <c r="O14" s="110" t="str">
        <f>Scoring!S15</f>
        <v xml:space="preserve"> 4 Washington </v>
      </c>
      <c r="P14" s="110" t="str">
        <f>Scoring!T15</f>
        <v xml:space="preserve"> 4 Washington </v>
      </c>
      <c r="S14" s="38" t="str">
        <f ca="1">Scoring!Z15</f>
        <v xml:space="preserve"> 4 Washington </v>
      </c>
      <c r="T14" s="36" t="str">
        <f ca="1">Scoring!AA15</f>
        <v xml:space="preserve"> 13 Mississippi State</v>
      </c>
      <c r="U14" s="77" t="str">
        <f ca="1">Scoring!AB15</f>
        <v xml:space="preserve"> 4 Washington </v>
      </c>
      <c r="V14" s="1" t="str">
        <f t="shared" ca="1" si="0"/>
        <v xml:space="preserve"> 13 Mississippi State</v>
      </c>
    </row>
    <row r="15" spans="1:22">
      <c r="A15" s="146"/>
      <c r="B15" s="110" t="str">
        <f>Scoring!F16</f>
        <v xml:space="preserve"> 2 Memphis </v>
      </c>
      <c r="C15" s="110" t="str">
        <f>Scoring!G16</f>
        <v xml:space="preserve"> 2 Memphis </v>
      </c>
      <c r="D15" s="110" t="str">
        <f>Scoring!H16</f>
        <v xml:space="preserve"> 2 Memphis </v>
      </c>
      <c r="E15" s="110" t="str">
        <f>Scoring!I16</f>
        <v xml:space="preserve"> 2 Memphis </v>
      </c>
      <c r="F15" s="110" t="str">
        <f>Scoring!J16</f>
        <v xml:space="preserve"> 2 Memphis </v>
      </c>
      <c r="G15" s="110" t="str">
        <f>Scoring!K16</f>
        <v xml:space="preserve"> 2 Memphis </v>
      </c>
      <c r="H15" s="110" t="str">
        <f>Scoring!L16</f>
        <v xml:space="preserve"> 2 Memphis </v>
      </c>
      <c r="I15" s="110" t="str">
        <f>Scoring!M16</f>
        <v xml:space="preserve"> 2 Memphis </v>
      </c>
      <c r="J15" s="110" t="str">
        <f>Scoring!N16</f>
        <v xml:space="preserve"> 2 Memphis </v>
      </c>
      <c r="K15" s="110" t="str">
        <f>Scoring!O16</f>
        <v xml:space="preserve"> 2 Memphis </v>
      </c>
      <c r="L15" s="110" t="str">
        <f>Scoring!P16</f>
        <v xml:space="preserve"> 2 Memphis </v>
      </c>
      <c r="M15" s="110" t="str">
        <f>Scoring!Q16</f>
        <v xml:space="preserve"> 2 Memphis </v>
      </c>
      <c r="N15" s="110" t="str">
        <f>Scoring!R16</f>
        <v xml:space="preserve"> 2 Memphis </v>
      </c>
      <c r="O15" s="110" t="str">
        <f>Scoring!S16</f>
        <v xml:space="preserve"> 2 Memphis </v>
      </c>
      <c r="P15" s="110" t="str">
        <f>Scoring!T16</f>
        <v xml:space="preserve"> 2 Memphis </v>
      </c>
      <c r="S15" s="38" t="str">
        <f ca="1">Scoring!Z16</f>
        <v xml:space="preserve"> 2 Memphis </v>
      </c>
      <c r="T15" s="36" t="str">
        <f ca="1">Scoring!AA16</f>
        <v xml:space="preserve"> 15 Cal State-Northridge</v>
      </c>
      <c r="U15" s="77" t="str">
        <f ca="1">Scoring!AB16</f>
        <v xml:space="preserve"> 2 Memphis </v>
      </c>
      <c r="V15" s="1" t="str">
        <f t="shared" ca="1" si="0"/>
        <v xml:space="preserve"> 15 Cal State-Northridge</v>
      </c>
    </row>
    <row r="16" spans="1:22">
      <c r="A16" s="146"/>
      <c r="B16" s="110" t="str">
        <f>Scoring!F17</f>
        <v xml:space="preserve"> 10 Maryland</v>
      </c>
      <c r="C16" s="110" t="str">
        <f>Scoring!G17</f>
        <v xml:space="preserve"> 7 California </v>
      </c>
      <c r="D16" s="110" t="str">
        <f>Scoring!H17</f>
        <v xml:space="preserve"> 7 California </v>
      </c>
      <c r="E16" s="110" t="str">
        <f>Scoring!I17</f>
        <v xml:space="preserve"> 10 Maryland</v>
      </c>
      <c r="F16" s="110" t="str">
        <f>Scoring!J17</f>
        <v xml:space="preserve"> 7 California </v>
      </c>
      <c r="G16" s="110" t="str">
        <f>Scoring!K17</f>
        <v xml:space="preserve"> 7 California </v>
      </c>
      <c r="H16" s="110" t="str">
        <f>Scoring!L17</f>
        <v xml:space="preserve"> 10 Maryland</v>
      </c>
      <c r="I16" s="110" t="str">
        <f>Scoring!M17</f>
        <v xml:space="preserve"> 7 California </v>
      </c>
      <c r="J16" s="110" t="str">
        <f>Scoring!N17</f>
        <v xml:space="preserve"> 7 California </v>
      </c>
      <c r="K16" s="110" t="str">
        <f>Scoring!O17</f>
        <v xml:space="preserve"> 10 Maryland</v>
      </c>
      <c r="L16" s="110" t="str">
        <f>Scoring!P17</f>
        <v xml:space="preserve"> 10 Maryland</v>
      </c>
      <c r="M16" s="110" t="str">
        <f>Scoring!Q17</f>
        <v xml:space="preserve"> 10 Maryland</v>
      </c>
      <c r="N16" s="110" t="str">
        <f>Scoring!R17</f>
        <v xml:space="preserve"> 7 California </v>
      </c>
      <c r="O16" s="110" t="str">
        <f>Scoring!S17</f>
        <v xml:space="preserve"> 10 Maryland</v>
      </c>
      <c r="P16" s="110" t="str">
        <f>Scoring!T17</f>
        <v xml:space="preserve"> 10 Maryland</v>
      </c>
      <c r="S16" s="38" t="str">
        <f ca="1">Scoring!Z17</f>
        <v xml:space="preserve"> 7 California </v>
      </c>
      <c r="T16" s="36" t="str">
        <f ca="1">Scoring!AA17</f>
        <v xml:space="preserve"> 10 Maryland</v>
      </c>
      <c r="U16" s="77" t="str">
        <f ca="1">Scoring!AB17</f>
        <v xml:space="preserve"> 10 Maryland</v>
      </c>
      <c r="V16" s="1" t="str">
        <f t="shared" ca="1" si="0"/>
        <v xml:space="preserve"> 7 California </v>
      </c>
    </row>
    <row r="17" spans="1:57">
      <c r="A17" s="146"/>
      <c r="B17" s="110" t="str">
        <f>Scoring!F18</f>
        <v xml:space="preserve"> 3 Missouri </v>
      </c>
      <c r="C17" s="110" t="str">
        <f>Scoring!G18</f>
        <v xml:space="preserve"> 3 Missouri </v>
      </c>
      <c r="D17" s="110" t="str">
        <f>Scoring!H18</f>
        <v xml:space="preserve"> 3 Missouri </v>
      </c>
      <c r="E17" s="110" t="str">
        <f>Scoring!I18</f>
        <v xml:space="preserve"> 3 Missouri </v>
      </c>
      <c r="F17" s="110" t="str">
        <f>Scoring!J18</f>
        <v xml:space="preserve"> 3 Missouri </v>
      </c>
      <c r="G17" s="110" t="str">
        <f>Scoring!K18</f>
        <v xml:space="preserve"> 3 Missouri </v>
      </c>
      <c r="H17" s="110" t="str">
        <f>Scoring!L18</f>
        <v xml:space="preserve"> 3 Missouri </v>
      </c>
      <c r="I17" s="110" t="str">
        <f>Scoring!M18</f>
        <v xml:space="preserve"> 3 Missouri </v>
      </c>
      <c r="J17" s="110" t="str">
        <f>Scoring!N18</f>
        <v xml:space="preserve"> 3 Missouri </v>
      </c>
      <c r="K17" s="110" t="str">
        <f>Scoring!O18</f>
        <v xml:space="preserve"> 3 Missouri </v>
      </c>
      <c r="L17" s="110" t="str">
        <f>Scoring!P18</f>
        <v xml:space="preserve"> 14 Cornell</v>
      </c>
      <c r="M17" s="110" t="str">
        <f>Scoring!Q18</f>
        <v xml:space="preserve"> 3 Missouri </v>
      </c>
      <c r="N17" s="110" t="str">
        <f>Scoring!R18</f>
        <v xml:space="preserve"> 3 Missouri </v>
      </c>
      <c r="O17" s="110" t="str">
        <f>Scoring!S18</f>
        <v xml:space="preserve"> 3 Missouri </v>
      </c>
      <c r="P17" s="110" t="str">
        <f>Scoring!T18</f>
        <v xml:space="preserve"> 3 Missouri </v>
      </c>
      <c r="S17" s="38" t="str">
        <f ca="1">Scoring!Z18</f>
        <v xml:space="preserve"> 3 Missouri </v>
      </c>
      <c r="T17" s="36" t="str">
        <f ca="1">Scoring!AA18</f>
        <v xml:space="preserve"> 14 Cornell</v>
      </c>
      <c r="U17" s="77" t="str">
        <f ca="1">Scoring!AB18</f>
        <v xml:space="preserve"> 3 Missouri </v>
      </c>
      <c r="V17" s="1" t="str">
        <f t="shared" ca="1" si="0"/>
        <v xml:space="preserve"> 14 Cornell</v>
      </c>
    </row>
    <row r="18" spans="1:57">
      <c r="A18" s="146"/>
      <c r="B18" s="110" t="str">
        <f>Scoring!F19</f>
        <v xml:space="preserve"> 6 Marquette </v>
      </c>
      <c r="C18" s="110" t="str">
        <f>Scoring!G19</f>
        <v xml:space="preserve"> 11 Utah State</v>
      </c>
      <c r="D18" s="110" t="str">
        <f>Scoring!H19</f>
        <v xml:space="preserve"> 6 Marquette </v>
      </c>
      <c r="E18" s="110" t="str">
        <f>Scoring!I19</f>
        <v xml:space="preserve"> 11 Utah State</v>
      </c>
      <c r="F18" s="110" t="str">
        <f>Scoring!J19</f>
        <v xml:space="preserve"> 11 Utah State</v>
      </c>
      <c r="G18" s="110" t="str">
        <f>Scoring!K19</f>
        <v xml:space="preserve"> 6 Marquette </v>
      </c>
      <c r="H18" s="110" t="str">
        <f>Scoring!L19</f>
        <v xml:space="preserve"> 6 Marquette </v>
      </c>
      <c r="I18" s="110" t="str">
        <f>Scoring!M19</f>
        <v xml:space="preserve"> 6 Marquette </v>
      </c>
      <c r="J18" s="110" t="str">
        <f>Scoring!N19</f>
        <v xml:space="preserve"> 6 Marquette </v>
      </c>
      <c r="K18" s="110" t="str">
        <f>Scoring!O19</f>
        <v xml:space="preserve"> 6 Marquette </v>
      </c>
      <c r="L18" s="110" t="str">
        <f>Scoring!P19</f>
        <v xml:space="preserve"> 11 Utah State</v>
      </c>
      <c r="M18" s="110" t="str">
        <f>Scoring!Q19</f>
        <v xml:space="preserve"> 6 Marquette </v>
      </c>
      <c r="N18" s="110" t="str">
        <f>Scoring!R19</f>
        <v xml:space="preserve"> 6 Marquette </v>
      </c>
      <c r="O18" s="110" t="str">
        <f>Scoring!S19</f>
        <v xml:space="preserve"> 11 Utah State</v>
      </c>
      <c r="P18" s="110" t="str">
        <f>Scoring!T19</f>
        <v xml:space="preserve"> 6 Marquette </v>
      </c>
      <c r="S18" s="38" t="str">
        <f ca="1">Scoring!Z19</f>
        <v xml:space="preserve"> 6 Marquette </v>
      </c>
      <c r="T18" s="36" t="str">
        <f ca="1">Scoring!AA19</f>
        <v xml:space="preserve"> 11 Utah State</v>
      </c>
      <c r="U18" s="77" t="str">
        <f ca="1">Scoring!AB19</f>
        <v xml:space="preserve"> 6 Marquette </v>
      </c>
      <c r="V18" s="1" t="str">
        <f t="shared" ca="1" si="0"/>
        <v xml:space="preserve"> 11 Utah State</v>
      </c>
    </row>
    <row r="19" spans="1:57">
      <c r="A19" s="146"/>
      <c r="B19" s="110" t="str">
        <f>Scoring!F20</f>
        <v xml:space="preserve"> 1 Pittsburgh </v>
      </c>
      <c r="C19" s="110" t="str">
        <f>Scoring!G20</f>
        <v xml:space="preserve"> 1 Pittsburgh </v>
      </c>
      <c r="D19" s="110" t="str">
        <f>Scoring!H20</f>
        <v xml:space="preserve"> 1 Pittsburgh </v>
      </c>
      <c r="E19" s="110" t="str">
        <f>Scoring!I20</f>
        <v xml:space="preserve"> 1 Pittsburgh </v>
      </c>
      <c r="F19" s="110" t="str">
        <f>Scoring!J20</f>
        <v xml:space="preserve"> 1 Pittsburgh </v>
      </c>
      <c r="G19" s="110" t="str">
        <f>Scoring!K20</f>
        <v xml:space="preserve"> 1 Pittsburgh </v>
      </c>
      <c r="H19" s="110" t="str">
        <f>Scoring!L20</f>
        <v xml:space="preserve"> 1 Pittsburgh </v>
      </c>
      <c r="I19" s="110" t="str">
        <f>Scoring!M20</f>
        <v xml:space="preserve"> 1 Pittsburgh </v>
      </c>
      <c r="J19" s="110" t="str">
        <f>Scoring!N20</f>
        <v xml:space="preserve"> 1 Pittsburgh </v>
      </c>
      <c r="K19" s="110" t="str">
        <f>Scoring!O20</f>
        <v xml:space="preserve"> 1 Pittsburgh </v>
      </c>
      <c r="L19" s="110" t="str">
        <f>Scoring!P20</f>
        <v xml:space="preserve"> 1 Pittsburgh </v>
      </c>
      <c r="M19" s="110" t="str">
        <f>Scoring!Q20</f>
        <v xml:space="preserve"> 1 Pittsburgh </v>
      </c>
      <c r="N19" s="110" t="str">
        <f>Scoring!R20</f>
        <v xml:space="preserve"> 1 Pittsburgh </v>
      </c>
      <c r="O19" s="110" t="str">
        <f>Scoring!S20</f>
        <v xml:space="preserve"> 1 Pittsburgh </v>
      </c>
      <c r="P19" s="110" t="str">
        <f>Scoring!T20</f>
        <v xml:space="preserve"> 1 Pittsburgh </v>
      </c>
      <c r="S19" s="38" t="str">
        <f ca="1">Scoring!Z20</f>
        <v xml:space="preserve"> 1 Pittsburgh </v>
      </c>
      <c r="T19" s="36" t="str">
        <f ca="1">Scoring!AA20</f>
        <v xml:space="preserve"> 16 East Tennessee State</v>
      </c>
      <c r="U19" s="77" t="str">
        <f ca="1">Scoring!AB20</f>
        <v xml:space="preserve"> 1 Pittsburgh </v>
      </c>
      <c r="V19" s="1" t="str">
        <f t="shared" ca="1" si="0"/>
        <v xml:space="preserve"> 16 East Tennessee State</v>
      </c>
    </row>
    <row r="20" spans="1:57">
      <c r="A20" s="146"/>
      <c r="B20" s="110" t="str">
        <f>Scoring!F21</f>
        <v xml:space="preserve"> 9 Tennessee</v>
      </c>
      <c r="C20" s="110" t="str">
        <f>Scoring!G21</f>
        <v xml:space="preserve"> 8 Oklahoma State </v>
      </c>
      <c r="D20" s="110" t="str">
        <f>Scoring!H21</f>
        <v xml:space="preserve"> 8 Oklahoma State </v>
      </c>
      <c r="E20" s="110" t="str">
        <f>Scoring!I21</f>
        <v xml:space="preserve"> 8 Oklahoma State </v>
      </c>
      <c r="F20" s="110" t="str">
        <f>Scoring!J21</f>
        <v xml:space="preserve"> 9 Tennessee</v>
      </c>
      <c r="G20" s="110" t="str">
        <f>Scoring!K21</f>
        <v xml:space="preserve"> 8 Oklahoma State </v>
      </c>
      <c r="H20" s="110" t="str">
        <f>Scoring!L21</f>
        <v xml:space="preserve"> 8 Oklahoma State </v>
      </c>
      <c r="I20" s="110" t="str">
        <f>Scoring!M21</f>
        <v xml:space="preserve"> 8 Oklahoma State </v>
      </c>
      <c r="J20" s="110" t="str">
        <f>Scoring!N21</f>
        <v xml:space="preserve"> 8 Oklahoma State </v>
      </c>
      <c r="K20" s="110" t="str">
        <f>Scoring!O21</f>
        <v xml:space="preserve"> 8 Oklahoma State </v>
      </c>
      <c r="L20" s="110" t="str">
        <f>Scoring!P21</f>
        <v xml:space="preserve"> 8 Oklahoma State </v>
      </c>
      <c r="M20" s="110" t="str">
        <f>Scoring!Q21</f>
        <v xml:space="preserve"> 9 Tennessee</v>
      </c>
      <c r="N20" s="110" t="str">
        <f>Scoring!R21</f>
        <v xml:space="preserve"> 9 Tennessee</v>
      </c>
      <c r="O20" s="110" t="str">
        <f>Scoring!S21</f>
        <v xml:space="preserve"> 8 Oklahoma State </v>
      </c>
      <c r="P20" s="110" t="str">
        <f>Scoring!T21</f>
        <v xml:space="preserve"> 8 Oklahoma State </v>
      </c>
      <c r="S20" s="38" t="str">
        <f ca="1">Scoring!Z21</f>
        <v xml:space="preserve"> 8 Oklahoma State </v>
      </c>
      <c r="T20" s="36" t="str">
        <f ca="1">Scoring!AA21</f>
        <v xml:space="preserve"> 9 Tennessee</v>
      </c>
      <c r="U20" s="77" t="str">
        <f ca="1">Scoring!AB21</f>
        <v xml:space="preserve"> 8 Oklahoma State </v>
      </c>
      <c r="V20" s="1" t="str">
        <f t="shared" ca="1" si="0"/>
        <v xml:space="preserve"> 9 Tennessee</v>
      </c>
    </row>
    <row r="21" spans="1:57">
      <c r="A21" s="146"/>
      <c r="B21" s="110" t="str">
        <f>Scoring!F22</f>
        <v xml:space="preserve"> 4 Xavier </v>
      </c>
      <c r="C21" s="110" t="str">
        <f>Scoring!G22</f>
        <v xml:space="preserve"> 4 Xavier </v>
      </c>
      <c r="D21" s="110" t="str">
        <f>Scoring!H22</f>
        <v xml:space="preserve"> 4 Xavier </v>
      </c>
      <c r="E21" s="110" t="str">
        <f>Scoring!I22</f>
        <v xml:space="preserve"> 4 Xavier </v>
      </c>
      <c r="F21" s="110" t="str">
        <f>Scoring!J22</f>
        <v xml:space="preserve"> 4 Xavier </v>
      </c>
      <c r="G21" s="110" t="str">
        <f>Scoring!K22</f>
        <v xml:space="preserve"> 13 Portland State</v>
      </c>
      <c r="H21" s="110" t="str">
        <f>Scoring!L22</f>
        <v xml:space="preserve"> 13 Portland State</v>
      </c>
      <c r="I21" s="110" t="str">
        <f>Scoring!M22</f>
        <v xml:space="preserve"> 4 Xavier </v>
      </c>
      <c r="J21" s="110" t="str">
        <f>Scoring!N22</f>
        <v xml:space="preserve"> 4 Xavier </v>
      </c>
      <c r="K21" s="110" t="str">
        <f>Scoring!O22</f>
        <v xml:space="preserve"> 13 Portland State</v>
      </c>
      <c r="L21" s="110" t="str">
        <f>Scoring!P22</f>
        <v xml:space="preserve"> 4 Xavier </v>
      </c>
      <c r="M21" s="110" t="str">
        <f>Scoring!Q22</f>
        <v xml:space="preserve"> 4 Xavier </v>
      </c>
      <c r="N21" s="110" t="str">
        <f>Scoring!R22</f>
        <v xml:space="preserve"> 4 Xavier </v>
      </c>
      <c r="O21" s="110" t="str">
        <f>Scoring!S22</f>
        <v xml:space="preserve"> 4 Xavier </v>
      </c>
      <c r="P21" s="110" t="str">
        <f>Scoring!T22</f>
        <v xml:space="preserve"> 4 Xavier </v>
      </c>
      <c r="S21" s="38" t="str">
        <f ca="1">Scoring!Z22</f>
        <v xml:space="preserve"> 4 Xavier </v>
      </c>
      <c r="T21" s="36" t="str">
        <f ca="1">Scoring!AA22</f>
        <v xml:space="preserve"> 13 Portland State</v>
      </c>
      <c r="U21" s="77" t="str">
        <f ca="1">Scoring!AB22</f>
        <v xml:space="preserve"> 4 Xavier </v>
      </c>
      <c r="V21" s="1" t="str">
        <f t="shared" ca="1" si="0"/>
        <v xml:space="preserve"> 13 Portland State</v>
      </c>
    </row>
    <row r="22" spans="1:57">
      <c r="A22" s="146"/>
      <c r="B22" s="110" t="str">
        <f>Scoring!F23</f>
        <v xml:space="preserve"> 5 Florida State </v>
      </c>
      <c r="C22" s="110" t="str">
        <f>Scoring!G23</f>
        <v xml:space="preserve"> 5 Florida State </v>
      </c>
      <c r="D22" s="110" t="str">
        <f>Scoring!H23</f>
        <v xml:space="preserve"> 5 Florida State </v>
      </c>
      <c r="E22" s="110" t="str">
        <f>Scoring!I23</f>
        <v xml:space="preserve"> 5 Florida State </v>
      </c>
      <c r="F22" s="110" t="str">
        <f>Scoring!J23</f>
        <v xml:space="preserve"> 5 Florida State </v>
      </c>
      <c r="G22" s="110" t="str">
        <f>Scoring!K23</f>
        <v xml:space="preserve"> 5 Florida State </v>
      </c>
      <c r="H22" s="110" t="str">
        <f>Scoring!L23</f>
        <v xml:space="preserve"> 5 Florida State </v>
      </c>
      <c r="I22" s="110" t="str">
        <f>Scoring!M23</f>
        <v xml:space="preserve"> 5 Florida State </v>
      </c>
      <c r="J22" s="110" t="str">
        <f>Scoring!N23</f>
        <v xml:space="preserve"> 5 Florida State </v>
      </c>
      <c r="K22" s="110" t="str">
        <f>Scoring!O23</f>
        <v xml:space="preserve"> 5 Florida State </v>
      </c>
      <c r="L22" s="110" t="str">
        <f>Scoring!P23</f>
        <v xml:space="preserve"> 5 Florida State </v>
      </c>
      <c r="M22" s="110" t="str">
        <f>Scoring!Q23</f>
        <v xml:space="preserve"> 5 Florida State </v>
      </c>
      <c r="N22" s="110" t="str">
        <f>Scoring!R23</f>
        <v xml:space="preserve"> 5 Florida State </v>
      </c>
      <c r="O22" s="110" t="str">
        <f>Scoring!S23</f>
        <v xml:space="preserve"> 5 Florida State </v>
      </c>
      <c r="P22" s="110" t="str">
        <f>Scoring!T23</f>
        <v xml:space="preserve"> 12 Wisconsin</v>
      </c>
      <c r="S22" s="38" t="str">
        <f ca="1">Scoring!Z23</f>
        <v xml:space="preserve"> 5 Florida State </v>
      </c>
      <c r="T22" s="36" t="str">
        <f ca="1">Scoring!AA23</f>
        <v xml:space="preserve"> 12 Wisconsin</v>
      </c>
      <c r="U22" s="77" t="str">
        <f ca="1">Scoring!AB23</f>
        <v xml:space="preserve"> 12 Wisconsin</v>
      </c>
      <c r="V22" s="1" t="str">
        <f t="shared" ca="1" si="0"/>
        <v xml:space="preserve"> 5 Florida State </v>
      </c>
    </row>
    <row r="23" spans="1:57">
      <c r="A23" s="146"/>
      <c r="B23" s="110" t="str">
        <f>Scoring!F24</f>
        <v xml:space="preserve"> 2 Duke </v>
      </c>
      <c r="C23" s="110" t="str">
        <f>Scoring!G24</f>
        <v xml:space="preserve"> 2 Duke </v>
      </c>
      <c r="D23" s="110" t="str">
        <f>Scoring!H24</f>
        <v xml:space="preserve"> 2 Duke </v>
      </c>
      <c r="E23" s="110" t="str">
        <f>Scoring!I24</f>
        <v xml:space="preserve"> 2 Duke </v>
      </c>
      <c r="F23" s="110" t="str">
        <f>Scoring!J24</f>
        <v xml:space="preserve"> 2 Duke </v>
      </c>
      <c r="G23" s="110" t="str">
        <f>Scoring!K24</f>
        <v xml:space="preserve"> 2 Duke </v>
      </c>
      <c r="H23" s="110" t="str">
        <f>Scoring!L24</f>
        <v xml:space="preserve"> 2 Duke </v>
      </c>
      <c r="I23" s="110" t="str">
        <f>Scoring!M24</f>
        <v xml:space="preserve"> 2 Duke </v>
      </c>
      <c r="J23" s="110" t="str">
        <f>Scoring!N24</f>
        <v xml:space="preserve"> 2 Duke </v>
      </c>
      <c r="K23" s="110" t="str">
        <f>Scoring!O24</f>
        <v xml:space="preserve"> 2 Duke </v>
      </c>
      <c r="L23" s="110" t="str">
        <f>Scoring!P24</f>
        <v xml:space="preserve"> 2 Duke </v>
      </c>
      <c r="M23" s="110" t="str">
        <f>Scoring!Q24</f>
        <v xml:space="preserve"> 2 Duke </v>
      </c>
      <c r="N23" s="110" t="str">
        <f>Scoring!R24</f>
        <v xml:space="preserve"> 2 Duke </v>
      </c>
      <c r="O23" s="110" t="str">
        <f>Scoring!S24</f>
        <v xml:space="preserve"> 2 Duke </v>
      </c>
      <c r="P23" s="110" t="str">
        <f>Scoring!T24</f>
        <v xml:space="preserve"> 2 Duke </v>
      </c>
      <c r="S23" s="38" t="str">
        <f ca="1">Scoring!Z24</f>
        <v xml:space="preserve"> 2 Duke </v>
      </c>
      <c r="T23" s="36" t="str">
        <f ca="1">Scoring!AA24</f>
        <v xml:space="preserve"> 15 Binghamton</v>
      </c>
      <c r="U23" s="77" t="str">
        <f ca="1">Scoring!AB24</f>
        <v xml:space="preserve"> 2 Duke </v>
      </c>
      <c r="V23" s="1" t="str">
        <f t="shared" ca="1" si="0"/>
        <v xml:space="preserve"> 15 Binghamton</v>
      </c>
    </row>
    <row r="24" spans="1:57">
      <c r="A24" s="146"/>
      <c r="B24" s="110" t="str">
        <f>Scoring!F25</f>
        <v xml:space="preserve"> 7 Texas </v>
      </c>
      <c r="C24" s="110" t="str">
        <f>Scoring!G25</f>
        <v xml:space="preserve"> 7 Texas </v>
      </c>
      <c r="D24" s="110" t="str">
        <f>Scoring!H25</f>
        <v xml:space="preserve"> 7 Texas </v>
      </c>
      <c r="E24" s="110" t="str">
        <f>Scoring!I25</f>
        <v xml:space="preserve"> 7 Texas </v>
      </c>
      <c r="F24" s="110" t="str">
        <f>Scoring!J25</f>
        <v xml:space="preserve"> 7 Texas </v>
      </c>
      <c r="G24" s="110" t="str">
        <f>Scoring!K25</f>
        <v xml:space="preserve"> 7 Texas </v>
      </c>
      <c r="H24" s="110" t="str">
        <f>Scoring!L25</f>
        <v xml:space="preserve"> 7 Texas </v>
      </c>
      <c r="I24" s="110" t="str">
        <f>Scoring!M25</f>
        <v xml:space="preserve"> 10 Minnesota</v>
      </c>
      <c r="J24" s="110" t="str">
        <f>Scoring!N25</f>
        <v xml:space="preserve"> 7 Texas </v>
      </c>
      <c r="K24" s="110" t="str">
        <f>Scoring!O25</f>
        <v xml:space="preserve"> 7 Texas </v>
      </c>
      <c r="L24" s="110" t="str">
        <f>Scoring!P25</f>
        <v xml:space="preserve"> 10 Minnesota</v>
      </c>
      <c r="M24" s="110" t="str">
        <f>Scoring!Q25</f>
        <v xml:space="preserve"> 10 Minnesota</v>
      </c>
      <c r="N24" s="110" t="str">
        <f>Scoring!R25</f>
        <v xml:space="preserve"> 7 Texas </v>
      </c>
      <c r="O24" s="110" t="str">
        <f>Scoring!S25</f>
        <v xml:space="preserve"> 7 Texas </v>
      </c>
      <c r="P24" s="110" t="str">
        <f>Scoring!T25</f>
        <v xml:space="preserve"> 7 Texas </v>
      </c>
      <c r="S24" s="38" t="str">
        <f ca="1">Scoring!Z25</f>
        <v xml:space="preserve"> 7 Texas </v>
      </c>
      <c r="T24" s="36" t="str">
        <f ca="1">Scoring!AA25</f>
        <v xml:space="preserve"> 10 Minnesota</v>
      </c>
      <c r="U24" s="77" t="str">
        <f ca="1">Scoring!AB25</f>
        <v xml:space="preserve"> 7 Texas </v>
      </c>
      <c r="V24" s="1" t="str">
        <f t="shared" ca="1" si="0"/>
        <v xml:space="preserve"> 10 Minnesota</v>
      </c>
    </row>
    <row r="25" spans="1:57">
      <c r="A25" s="146"/>
      <c r="B25" s="110" t="str">
        <f>Scoring!F26</f>
        <v xml:space="preserve"> 3 Villanova </v>
      </c>
      <c r="C25" s="110" t="str">
        <f>Scoring!G26</f>
        <v xml:space="preserve"> 3 Villanova </v>
      </c>
      <c r="D25" s="110" t="str">
        <f>Scoring!H26</f>
        <v xml:space="preserve"> 3 Villanova </v>
      </c>
      <c r="E25" s="110" t="str">
        <f>Scoring!I26</f>
        <v xml:space="preserve"> 3 Villanova </v>
      </c>
      <c r="F25" s="110" t="str">
        <f>Scoring!J26</f>
        <v xml:space="preserve"> 3 Villanova </v>
      </c>
      <c r="G25" s="110" t="str">
        <f>Scoring!K26</f>
        <v xml:space="preserve"> 14 American</v>
      </c>
      <c r="H25" s="110" t="str">
        <f>Scoring!L26</f>
        <v xml:space="preserve"> 3 Villanova </v>
      </c>
      <c r="I25" s="110" t="str">
        <f>Scoring!M26</f>
        <v xml:space="preserve"> 3 Villanova </v>
      </c>
      <c r="J25" s="110" t="str">
        <f>Scoring!N26</f>
        <v xml:space="preserve"> 3 Villanova </v>
      </c>
      <c r="K25" s="110" t="str">
        <f>Scoring!O26</f>
        <v xml:space="preserve"> 3 Villanova </v>
      </c>
      <c r="L25" s="110" t="str">
        <f>Scoring!P26</f>
        <v xml:space="preserve"> 3 Villanova </v>
      </c>
      <c r="M25" s="110" t="str">
        <f>Scoring!Q26</f>
        <v xml:space="preserve"> 3 Villanova </v>
      </c>
      <c r="N25" s="110" t="str">
        <f>Scoring!R26</f>
        <v xml:space="preserve"> 3 Villanova </v>
      </c>
      <c r="O25" s="110" t="str">
        <f>Scoring!S26</f>
        <v xml:space="preserve"> 3 Villanova </v>
      </c>
      <c r="P25" s="110" t="str">
        <f>Scoring!T26</f>
        <v xml:space="preserve"> 3 Villanova </v>
      </c>
      <c r="S25" s="38" t="str">
        <f ca="1">Scoring!Z26</f>
        <v xml:space="preserve"> 3 Villanova </v>
      </c>
      <c r="T25" s="36" t="str">
        <f ca="1">Scoring!AA26</f>
        <v xml:space="preserve"> 14 American</v>
      </c>
      <c r="U25" s="77" t="str">
        <f ca="1">Scoring!AB26</f>
        <v xml:space="preserve"> 3 Villanova </v>
      </c>
      <c r="V25" s="1" t="str">
        <f t="shared" ca="1" si="0"/>
        <v xml:space="preserve"> 14 American</v>
      </c>
    </row>
    <row r="26" spans="1:57">
      <c r="A26" s="146"/>
      <c r="B26" s="110" t="str">
        <f>Scoring!F27</f>
        <v xml:space="preserve"> 6 UCLA </v>
      </c>
      <c r="C26" s="110" t="str">
        <f>Scoring!G27</f>
        <v xml:space="preserve"> 6 UCLA </v>
      </c>
      <c r="D26" s="110" t="str">
        <f>Scoring!H27</f>
        <v xml:space="preserve"> 6 UCLA </v>
      </c>
      <c r="E26" s="110" t="str">
        <f>Scoring!I27</f>
        <v xml:space="preserve"> 6 UCLA </v>
      </c>
      <c r="F26" s="110" t="str">
        <f>Scoring!J27</f>
        <v xml:space="preserve"> 6 UCLA </v>
      </c>
      <c r="G26" s="110" t="str">
        <f>Scoring!K27</f>
        <v xml:space="preserve"> 6 UCLA </v>
      </c>
      <c r="H26" s="110" t="str">
        <f>Scoring!L27</f>
        <v xml:space="preserve"> 6 UCLA </v>
      </c>
      <c r="I26" s="110" t="str">
        <f>Scoring!M27</f>
        <v xml:space="preserve"> 6 UCLA </v>
      </c>
      <c r="J26" s="110" t="str">
        <f>Scoring!N27</f>
        <v xml:space="preserve"> 6 UCLA </v>
      </c>
      <c r="K26" s="110" t="str">
        <f>Scoring!O27</f>
        <v xml:space="preserve"> 6 UCLA </v>
      </c>
      <c r="L26" s="110" t="str">
        <f>Scoring!P27</f>
        <v xml:space="preserve"> 6 UCLA </v>
      </c>
      <c r="M26" s="110" t="str">
        <f>Scoring!Q27</f>
        <v xml:space="preserve"> 11 VCU</v>
      </c>
      <c r="N26" s="110" t="str">
        <f>Scoring!R27</f>
        <v xml:space="preserve"> 6 UCLA </v>
      </c>
      <c r="O26" s="110" t="str">
        <f>Scoring!S27</f>
        <v xml:space="preserve"> 11 VCU</v>
      </c>
      <c r="P26" s="110" t="str">
        <f>Scoring!T27</f>
        <v xml:space="preserve"> 6 UCLA </v>
      </c>
      <c r="S26" s="38" t="str">
        <f ca="1">Scoring!Z27</f>
        <v xml:space="preserve"> 6 UCLA </v>
      </c>
      <c r="T26" s="36" t="str">
        <f ca="1">Scoring!AA27</f>
        <v xml:space="preserve"> 11 VCU</v>
      </c>
      <c r="U26" s="77" t="str">
        <f ca="1">Scoring!AB27</f>
        <v xml:space="preserve"> 6 UCLA </v>
      </c>
      <c r="V26" s="1" t="str">
        <f t="shared" ca="1" si="0"/>
        <v xml:space="preserve"> 11 VCU</v>
      </c>
    </row>
    <row r="27" spans="1:57">
      <c r="A27" s="146"/>
      <c r="B27" s="110" t="str">
        <f>Scoring!F28</f>
        <v xml:space="preserve"> 1 North Carolina </v>
      </c>
      <c r="C27" s="110" t="str">
        <f>Scoring!G28</f>
        <v xml:space="preserve"> 1 North Carolina </v>
      </c>
      <c r="D27" s="110" t="str">
        <f>Scoring!H28</f>
        <v xml:space="preserve"> 1 North Carolina </v>
      </c>
      <c r="E27" s="110" t="str">
        <f>Scoring!I28</f>
        <v xml:space="preserve"> 1 North Carolina </v>
      </c>
      <c r="F27" s="110" t="str">
        <f>Scoring!J28</f>
        <v xml:space="preserve"> 1 North Carolina </v>
      </c>
      <c r="G27" s="110" t="str">
        <f>Scoring!K28</f>
        <v xml:space="preserve"> 1 North Carolina </v>
      </c>
      <c r="H27" s="110" t="str">
        <f>Scoring!L28</f>
        <v xml:space="preserve"> 1 North Carolina </v>
      </c>
      <c r="I27" s="110" t="str">
        <f>Scoring!M28</f>
        <v xml:space="preserve"> 1 North Carolina </v>
      </c>
      <c r="J27" s="110" t="str">
        <f>Scoring!N28</f>
        <v xml:space="preserve"> 1 North Carolina </v>
      </c>
      <c r="K27" s="110" t="str">
        <f>Scoring!O28</f>
        <v xml:space="preserve"> 1 North Carolina </v>
      </c>
      <c r="L27" s="110" t="str">
        <f>Scoring!P28</f>
        <v xml:space="preserve"> 1 North Carolina </v>
      </c>
      <c r="M27" s="110" t="str">
        <f>Scoring!Q28</f>
        <v xml:space="preserve"> 1 North Carolina </v>
      </c>
      <c r="N27" s="110" t="str">
        <f>Scoring!R28</f>
        <v xml:space="preserve"> 1 North Carolina </v>
      </c>
      <c r="O27" s="110" t="str">
        <f>Scoring!S28</f>
        <v xml:space="preserve"> 1 North Carolina </v>
      </c>
      <c r="P27" s="110" t="str">
        <f>Scoring!T28</f>
        <v xml:space="preserve"> 1 North Carolina </v>
      </c>
      <c r="S27" s="38" t="str">
        <f ca="1">Scoring!Z28</f>
        <v xml:space="preserve"> 1 North Carolina </v>
      </c>
      <c r="T27" s="36" t="str">
        <f ca="1">Scoring!AA28</f>
        <v xml:space="preserve"> 16 Radford</v>
      </c>
      <c r="U27" s="77" t="str">
        <f ca="1">Scoring!AB28</f>
        <v xml:space="preserve"> 1 North Carolina </v>
      </c>
      <c r="V27" s="1" t="str">
        <f t="shared" ca="1" si="0"/>
        <v xml:space="preserve"> 16 Radford</v>
      </c>
    </row>
    <row r="28" spans="1:57">
      <c r="A28" s="146"/>
      <c r="B28" s="110" t="str">
        <f>Scoring!F29</f>
        <v xml:space="preserve"> 9 Butler</v>
      </c>
      <c r="C28" s="110" t="str">
        <f>Scoring!G29</f>
        <v xml:space="preserve"> 8 LSU </v>
      </c>
      <c r="D28" s="110" t="str">
        <f>Scoring!H29</f>
        <v xml:space="preserve"> 9 Butler</v>
      </c>
      <c r="E28" s="110" t="str">
        <f>Scoring!I29</f>
        <v xml:space="preserve"> 8 LSU </v>
      </c>
      <c r="F28" s="110" t="str">
        <f>Scoring!J29</f>
        <v xml:space="preserve"> 8 LSU </v>
      </c>
      <c r="G28" s="110" t="str">
        <f>Scoring!K29</f>
        <v xml:space="preserve"> 9 Butler</v>
      </c>
      <c r="H28" s="110" t="str">
        <f>Scoring!L29</f>
        <v xml:space="preserve"> 8 LSU </v>
      </c>
      <c r="I28" s="110" t="str">
        <f>Scoring!M29</f>
        <v xml:space="preserve"> 9 Butler</v>
      </c>
      <c r="J28" s="110" t="str">
        <f>Scoring!N29</f>
        <v xml:space="preserve"> 8 LSU </v>
      </c>
      <c r="K28" s="110" t="str">
        <f>Scoring!O29</f>
        <v xml:space="preserve"> 9 Butler</v>
      </c>
      <c r="L28" s="110" t="str">
        <f>Scoring!P29</f>
        <v xml:space="preserve"> 8 LSU </v>
      </c>
      <c r="M28" s="110" t="str">
        <f>Scoring!Q29</f>
        <v xml:space="preserve"> 9 Butler</v>
      </c>
      <c r="N28" s="110" t="str">
        <f>Scoring!R29</f>
        <v xml:space="preserve"> 8 LSU </v>
      </c>
      <c r="O28" s="110" t="str">
        <f>Scoring!S29</f>
        <v xml:space="preserve"> 8 LSU </v>
      </c>
      <c r="P28" s="110" t="str">
        <f>Scoring!T29</f>
        <v xml:space="preserve"> 8 LSU </v>
      </c>
      <c r="S28" s="38" t="str">
        <f ca="1">Scoring!Z29</f>
        <v xml:space="preserve"> 8 LSU </v>
      </c>
      <c r="T28" s="36" t="str">
        <f ca="1">Scoring!AA29</f>
        <v xml:space="preserve"> 9 Butler</v>
      </c>
      <c r="U28" s="77" t="str">
        <f ca="1">Scoring!AB29</f>
        <v xml:space="preserve"> 8 LSU </v>
      </c>
      <c r="V28" s="1" t="str">
        <f t="shared" ca="1" si="0"/>
        <v xml:space="preserve"> 9 Butler</v>
      </c>
    </row>
    <row r="29" spans="1:57">
      <c r="A29" s="146"/>
      <c r="B29" s="110" t="str">
        <f>Scoring!F30</f>
        <v xml:space="preserve"> 4 Gonzaga </v>
      </c>
      <c r="C29" s="110" t="str">
        <f>Scoring!G30</f>
        <v xml:space="preserve"> 4 Gonzaga </v>
      </c>
      <c r="D29" s="110" t="str">
        <f>Scoring!H30</f>
        <v xml:space="preserve"> 4 Gonzaga </v>
      </c>
      <c r="E29" s="110" t="str">
        <f>Scoring!I30</f>
        <v xml:space="preserve"> 4 Gonzaga </v>
      </c>
      <c r="F29" s="110" t="str">
        <f>Scoring!J30</f>
        <v xml:space="preserve"> 4 Gonzaga </v>
      </c>
      <c r="G29" s="110" t="str">
        <f>Scoring!K30</f>
        <v xml:space="preserve"> 13 Akron</v>
      </c>
      <c r="H29" s="110" t="str">
        <f>Scoring!L30</f>
        <v xml:space="preserve"> 4 Gonzaga </v>
      </c>
      <c r="I29" s="110" t="str">
        <f>Scoring!M30</f>
        <v xml:space="preserve"> 4 Gonzaga </v>
      </c>
      <c r="J29" s="110" t="str">
        <f>Scoring!N30</f>
        <v xml:space="preserve"> 4 Gonzaga </v>
      </c>
      <c r="K29" s="110" t="str">
        <f>Scoring!O30</f>
        <v xml:space="preserve"> 4 Gonzaga </v>
      </c>
      <c r="L29" s="110" t="str">
        <f>Scoring!P30</f>
        <v xml:space="preserve"> 4 Gonzaga </v>
      </c>
      <c r="M29" s="110" t="str">
        <f>Scoring!Q30</f>
        <v xml:space="preserve"> 4 Gonzaga </v>
      </c>
      <c r="N29" s="110" t="str">
        <f>Scoring!R30</f>
        <v xml:space="preserve"> 4 Gonzaga </v>
      </c>
      <c r="O29" s="110" t="str">
        <f>Scoring!S30</f>
        <v xml:space="preserve"> 4 Gonzaga </v>
      </c>
      <c r="P29" s="110" t="str">
        <f>Scoring!T30</f>
        <v xml:space="preserve"> 4 Gonzaga </v>
      </c>
      <c r="S29" s="38" t="str">
        <f ca="1">Scoring!Z30</f>
        <v xml:space="preserve"> 4 Gonzaga </v>
      </c>
      <c r="T29" s="36" t="str">
        <f ca="1">Scoring!AA30</f>
        <v xml:space="preserve"> 13 Akron</v>
      </c>
      <c r="U29" s="77" t="str">
        <f ca="1">Scoring!AB30</f>
        <v xml:space="preserve"> 4 Gonzaga </v>
      </c>
      <c r="V29" s="1" t="str">
        <f t="shared" ca="1" si="0"/>
        <v xml:space="preserve"> 13 Akron</v>
      </c>
    </row>
    <row r="30" spans="1:57">
      <c r="A30" s="146"/>
      <c r="B30" s="110" t="str">
        <f>Scoring!F31</f>
        <v xml:space="preserve"> 5 Illinois </v>
      </c>
      <c r="C30" s="110" t="str">
        <f>Scoring!G31</f>
        <v xml:space="preserve"> 5 Illinois </v>
      </c>
      <c r="D30" s="110" t="str">
        <f>Scoring!H31</f>
        <v xml:space="preserve"> 5 Illinois </v>
      </c>
      <c r="E30" s="110" t="str">
        <f>Scoring!I31</f>
        <v xml:space="preserve"> 12 Western Kentucky</v>
      </c>
      <c r="F30" s="110" t="str">
        <f>Scoring!J31</f>
        <v xml:space="preserve"> 5 Illinois </v>
      </c>
      <c r="G30" s="110" t="str">
        <f>Scoring!K31</f>
        <v xml:space="preserve"> 5 Illinois </v>
      </c>
      <c r="H30" s="110" t="str">
        <f>Scoring!L31</f>
        <v xml:space="preserve"> 5 Illinois </v>
      </c>
      <c r="I30" s="110" t="str">
        <f>Scoring!M31</f>
        <v xml:space="preserve"> 12 Western Kentucky</v>
      </c>
      <c r="J30" s="110" t="str">
        <f>Scoring!N31</f>
        <v xml:space="preserve"> 5 Illinois </v>
      </c>
      <c r="K30" s="110" t="str">
        <f>Scoring!O31</f>
        <v xml:space="preserve"> 12 Western Kentucky</v>
      </c>
      <c r="L30" s="110" t="str">
        <f>Scoring!P31</f>
        <v xml:space="preserve"> 12 Western Kentucky</v>
      </c>
      <c r="M30" s="110" t="str">
        <f>Scoring!Q31</f>
        <v xml:space="preserve"> 5 Illinois </v>
      </c>
      <c r="N30" s="110" t="str">
        <f>Scoring!R31</f>
        <v xml:space="preserve"> 5 Illinois </v>
      </c>
      <c r="O30" s="110" t="str">
        <f>Scoring!S31</f>
        <v xml:space="preserve"> 5 Illinois </v>
      </c>
      <c r="P30" s="110" t="str">
        <f>Scoring!T31</f>
        <v xml:space="preserve"> 5 Illinois </v>
      </c>
      <c r="S30" s="38" t="str">
        <f ca="1">Scoring!Z31</f>
        <v xml:space="preserve"> 5 Illinois </v>
      </c>
      <c r="T30" s="36" t="str">
        <f ca="1">Scoring!AA31</f>
        <v xml:space="preserve"> 12 Western Kentucky</v>
      </c>
      <c r="U30" s="77" t="str">
        <f ca="1">Scoring!AB31</f>
        <v xml:space="preserve"> 12 Western Kentucky</v>
      </c>
      <c r="V30" s="1" t="str">
        <f t="shared" ca="1" si="0"/>
        <v xml:space="preserve"> 5 Illinois </v>
      </c>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row>
    <row r="31" spans="1:57">
      <c r="A31" s="146"/>
      <c r="B31" s="110" t="str">
        <f>Scoring!F32</f>
        <v xml:space="preserve"> 2 Oklahoma </v>
      </c>
      <c r="C31" s="110" t="str">
        <f>Scoring!G32</f>
        <v xml:space="preserve"> 2 Oklahoma </v>
      </c>
      <c r="D31" s="110" t="str">
        <f>Scoring!H32</f>
        <v xml:space="preserve"> 2 Oklahoma </v>
      </c>
      <c r="E31" s="110" t="str">
        <f>Scoring!I32</f>
        <v xml:space="preserve"> 2 Oklahoma </v>
      </c>
      <c r="F31" s="110" t="str">
        <f>Scoring!J32</f>
        <v xml:space="preserve"> 2 Oklahoma </v>
      </c>
      <c r="G31" s="110" t="str">
        <f>Scoring!K32</f>
        <v xml:space="preserve"> 2 Oklahoma </v>
      </c>
      <c r="H31" s="110" t="str">
        <f>Scoring!L32</f>
        <v xml:space="preserve"> 2 Oklahoma </v>
      </c>
      <c r="I31" s="110" t="str">
        <f>Scoring!M32</f>
        <v xml:space="preserve"> 2 Oklahoma </v>
      </c>
      <c r="J31" s="110" t="str">
        <f>Scoring!N32</f>
        <v xml:space="preserve"> 2 Oklahoma </v>
      </c>
      <c r="K31" s="110" t="str">
        <f>Scoring!O32</f>
        <v xml:space="preserve"> 2 Oklahoma </v>
      </c>
      <c r="L31" s="110" t="str">
        <f>Scoring!P32</f>
        <v xml:space="preserve"> 2 Oklahoma </v>
      </c>
      <c r="M31" s="110" t="str">
        <f>Scoring!Q32</f>
        <v xml:space="preserve"> 2 Oklahoma </v>
      </c>
      <c r="N31" s="110" t="str">
        <f>Scoring!R32</f>
        <v xml:space="preserve"> 2 Oklahoma </v>
      </c>
      <c r="O31" s="110" t="str">
        <f>Scoring!S32</f>
        <v xml:space="preserve"> 2 Oklahoma </v>
      </c>
      <c r="P31" s="110" t="str">
        <f>Scoring!T32</f>
        <v xml:space="preserve"> 2 Oklahoma </v>
      </c>
      <c r="S31" s="38" t="str">
        <f ca="1">Scoring!Z32</f>
        <v xml:space="preserve"> 2 Oklahoma </v>
      </c>
      <c r="T31" s="36" t="str">
        <f ca="1">Scoring!AA32</f>
        <v xml:space="preserve"> 15 Morgan State</v>
      </c>
      <c r="U31" s="77" t="str">
        <f ca="1">Scoring!AB32</f>
        <v xml:space="preserve"> 2 Oklahoma </v>
      </c>
      <c r="V31" s="1" t="str">
        <f t="shared" ca="1" si="0"/>
        <v xml:space="preserve"> 15 Morgan State</v>
      </c>
    </row>
    <row r="32" spans="1:57">
      <c r="A32" s="146"/>
      <c r="B32" s="110" t="str">
        <f>Scoring!F33</f>
        <v xml:space="preserve"> 10 Michigan</v>
      </c>
      <c r="C32" s="110" t="str">
        <f>Scoring!G33</f>
        <v xml:space="preserve"> 7 Clemson </v>
      </c>
      <c r="D32" s="110" t="str">
        <f>Scoring!H33</f>
        <v xml:space="preserve"> 7 Clemson </v>
      </c>
      <c r="E32" s="110" t="str">
        <f>Scoring!I33</f>
        <v xml:space="preserve"> 7 Clemson </v>
      </c>
      <c r="F32" s="110" t="str">
        <f>Scoring!J33</f>
        <v xml:space="preserve"> 7 Clemson </v>
      </c>
      <c r="G32" s="110" t="str">
        <f>Scoring!K33</f>
        <v xml:space="preserve"> 10 Michigan</v>
      </c>
      <c r="H32" s="110" t="str">
        <f>Scoring!L33</f>
        <v xml:space="preserve"> 10 Michigan</v>
      </c>
      <c r="I32" s="110" t="str">
        <f>Scoring!M33</f>
        <v xml:space="preserve"> 7 Clemson </v>
      </c>
      <c r="J32" s="110" t="str">
        <f>Scoring!N33</f>
        <v xml:space="preserve"> 7 Clemson </v>
      </c>
      <c r="K32" s="110" t="str">
        <f>Scoring!O33</f>
        <v xml:space="preserve"> 10 Michigan</v>
      </c>
      <c r="L32" s="110" t="str">
        <f>Scoring!P33</f>
        <v xml:space="preserve"> 7 Clemson </v>
      </c>
      <c r="M32" s="110" t="str">
        <f>Scoring!Q33</f>
        <v xml:space="preserve"> 7 Clemson </v>
      </c>
      <c r="N32" s="110" t="str">
        <f>Scoring!R33</f>
        <v xml:space="preserve"> 10 Michigan</v>
      </c>
      <c r="O32" s="110" t="str">
        <f>Scoring!S33</f>
        <v xml:space="preserve"> 7 Clemson </v>
      </c>
      <c r="P32" s="110" t="str">
        <f>Scoring!T33</f>
        <v xml:space="preserve"> 7 Clemson </v>
      </c>
      <c r="S32" s="38" t="str">
        <f ca="1">Scoring!Z33</f>
        <v xml:space="preserve"> 7 Clemson </v>
      </c>
      <c r="T32" s="36" t="str">
        <f ca="1">Scoring!AA33</f>
        <v xml:space="preserve"> 10 Michigan</v>
      </c>
      <c r="U32" s="77" t="str">
        <f ca="1">Scoring!AB33</f>
        <v xml:space="preserve"> 10 Michigan</v>
      </c>
      <c r="V32" s="1" t="str">
        <f t="shared" ca="1" si="0"/>
        <v xml:space="preserve"> 7 Clemson </v>
      </c>
    </row>
    <row r="33" spans="1:57">
      <c r="A33" s="146"/>
      <c r="B33" s="110" t="str">
        <f>Scoring!F34</f>
        <v xml:space="preserve"> 3 Syracuse </v>
      </c>
      <c r="C33" s="110" t="str">
        <f>Scoring!G34</f>
        <v xml:space="preserve"> 3 Syracuse </v>
      </c>
      <c r="D33" s="110" t="str">
        <f>Scoring!H34</f>
        <v xml:space="preserve"> 3 Syracuse </v>
      </c>
      <c r="E33" s="110" t="str">
        <f>Scoring!I34</f>
        <v xml:space="preserve"> 3 Syracuse </v>
      </c>
      <c r="F33" s="110" t="str">
        <f>Scoring!J34</f>
        <v xml:space="preserve"> 3 Syracuse </v>
      </c>
      <c r="G33" s="110" t="str">
        <f>Scoring!K34</f>
        <v xml:space="preserve"> 14 Stephen F Austin</v>
      </c>
      <c r="H33" s="110" t="str">
        <f>Scoring!L34</f>
        <v xml:space="preserve"> 3 Syracuse </v>
      </c>
      <c r="I33" s="110" t="str">
        <f>Scoring!M34</f>
        <v xml:space="preserve"> 3 Syracuse </v>
      </c>
      <c r="J33" s="110" t="str">
        <f>Scoring!N34</f>
        <v xml:space="preserve"> 3 Syracuse </v>
      </c>
      <c r="K33" s="110" t="str">
        <f>Scoring!O34</f>
        <v xml:space="preserve"> 3 Syracuse </v>
      </c>
      <c r="L33" s="110" t="str">
        <f>Scoring!P34</f>
        <v xml:space="preserve"> 3 Syracuse </v>
      </c>
      <c r="M33" s="110" t="str">
        <f>Scoring!Q34</f>
        <v xml:space="preserve"> 3 Syracuse </v>
      </c>
      <c r="N33" s="110" t="str">
        <f>Scoring!R34</f>
        <v xml:space="preserve"> 3 Syracuse </v>
      </c>
      <c r="O33" s="110" t="str">
        <f>Scoring!S34</f>
        <v xml:space="preserve"> 3 Syracuse </v>
      </c>
      <c r="P33" s="110" t="str">
        <f>Scoring!T34</f>
        <v xml:space="preserve"> 3 Syracuse </v>
      </c>
      <c r="S33" s="38" t="str">
        <f ca="1">Scoring!Z34</f>
        <v xml:space="preserve"> 3 Syracuse </v>
      </c>
      <c r="T33" s="36" t="str">
        <f ca="1">Scoring!AA34</f>
        <v xml:space="preserve"> 14 Stephen F Austin</v>
      </c>
      <c r="U33" s="77" t="str">
        <f ca="1">Scoring!AB34</f>
        <v xml:space="preserve"> 3 Syracuse </v>
      </c>
      <c r="V33" s="1" t="str">
        <f t="shared" ca="1" si="0"/>
        <v xml:space="preserve"> 14 Stephen F Austin</v>
      </c>
    </row>
    <row r="34" spans="1:57" ht="13.8" thickBot="1">
      <c r="A34" s="147"/>
      <c r="B34" s="111" t="str">
        <f>Scoring!F35</f>
        <v xml:space="preserve"> 6 Arizona State </v>
      </c>
      <c r="C34" s="111" t="str">
        <f>Scoring!G35</f>
        <v xml:space="preserve"> 6 Arizona State </v>
      </c>
      <c r="D34" s="111" t="str">
        <f>Scoring!H35</f>
        <v xml:space="preserve"> 6 Arizona State </v>
      </c>
      <c r="E34" s="111" t="str">
        <f>Scoring!I35</f>
        <v xml:space="preserve"> 6 Arizona State </v>
      </c>
      <c r="F34" s="111" t="str">
        <f>Scoring!J35</f>
        <v xml:space="preserve"> 6 Arizona State </v>
      </c>
      <c r="G34" s="111" t="str">
        <f>Scoring!K35</f>
        <v xml:space="preserve"> 6 Arizona State </v>
      </c>
      <c r="H34" s="111" t="str">
        <f>Scoring!L35</f>
        <v xml:space="preserve"> 6 Arizona State </v>
      </c>
      <c r="I34" s="111" t="str">
        <f>Scoring!M35</f>
        <v xml:space="preserve"> 6 Arizona State </v>
      </c>
      <c r="J34" s="111" t="str">
        <f>Scoring!N35</f>
        <v xml:space="preserve"> 6 Arizona State </v>
      </c>
      <c r="K34" s="111" t="str">
        <f>Scoring!O35</f>
        <v xml:space="preserve"> 6 Arizona State </v>
      </c>
      <c r="L34" s="111" t="str">
        <f>Scoring!P35</f>
        <v xml:space="preserve"> 6 Arizona State </v>
      </c>
      <c r="M34" s="111" t="str">
        <f>Scoring!Q35</f>
        <v xml:space="preserve"> 6 Arizona State </v>
      </c>
      <c r="N34" s="111" t="str">
        <f>Scoring!R35</f>
        <v xml:space="preserve"> 6 Arizona State </v>
      </c>
      <c r="O34" s="111" t="str">
        <f>Scoring!S35</f>
        <v xml:space="preserve"> 6 Arizona State </v>
      </c>
      <c r="P34" s="111" t="str">
        <f>Scoring!T35</f>
        <v xml:space="preserve"> 6 Arizona State </v>
      </c>
      <c r="S34" s="51" t="str">
        <f ca="1">Scoring!Z35</f>
        <v xml:space="preserve"> 6 Arizona State </v>
      </c>
      <c r="T34" s="49" t="str">
        <f ca="1">Scoring!AA35</f>
        <v xml:space="preserve"> 11 Temple</v>
      </c>
      <c r="U34" s="112" t="str">
        <f ca="1">Scoring!AB35</f>
        <v xml:space="preserve"> 6 Arizona State </v>
      </c>
      <c r="V34" s="1" t="str">
        <f t="shared" ca="1" si="0"/>
        <v xml:space="preserve"> 11 Temple</v>
      </c>
    </row>
    <row r="35" spans="1:57" s="11" customFormat="1" ht="18" customHeight="1">
      <c r="A35" s="148" t="s">
        <v>281</v>
      </c>
      <c r="B35" s="110" t="str">
        <f>Scoring!F36</f>
        <v xml:space="preserve"> 1 Louisville </v>
      </c>
      <c r="C35" s="110" t="str">
        <f>Scoring!G36</f>
        <v xml:space="preserve"> 1 Louisville </v>
      </c>
      <c r="D35" s="110" t="str">
        <f>Scoring!H36</f>
        <v xml:space="preserve"> 1 Louisville </v>
      </c>
      <c r="E35" s="110" t="str">
        <f>Scoring!I36</f>
        <v xml:space="preserve"> 1 Louisville </v>
      </c>
      <c r="F35" s="110" t="str">
        <f>Scoring!J36</f>
        <v xml:space="preserve"> 1 Louisville </v>
      </c>
      <c r="G35" s="110" t="str">
        <f>Scoring!K36</f>
        <v xml:space="preserve"> 1 Louisville </v>
      </c>
      <c r="H35" s="110" t="str">
        <f>Scoring!L36</f>
        <v xml:space="preserve"> 1 Louisville </v>
      </c>
      <c r="I35" s="110" t="str">
        <f>Scoring!M36</f>
        <v xml:space="preserve"> 1 Louisville </v>
      </c>
      <c r="J35" s="110" t="str">
        <f>Scoring!N36</f>
        <v xml:space="preserve"> 1 Louisville </v>
      </c>
      <c r="K35" s="110" t="str">
        <f>Scoring!O36</f>
        <v xml:space="preserve"> 1 Louisville </v>
      </c>
      <c r="L35" s="110" t="str">
        <f>Scoring!P36</f>
        <v xml:space="preserve"> 1 Louisville </v>
      </c>
      <c r="M35" s="110" t="str">
        <f>Scoring!Q36</f>
        <v xml:space="preserve"> 1 Louisville </v>
      </c>
      <c r="N35" s="110" t="str">
        <f>Scoring!R36</f>
        <v xml:space="preserve"> 1 Louisville </v>
      </c>
      <c r="O35" s="110" t="str">
        <f>Scoring!S36</f>
        <v xml:space="preserve"> 1 Louisville </v>
      </c>
      <c r="P35" s="110" t="str">
        <f>Scoring!T36</f>
        <v xml:space="preserve"> 1 Louisville </v>
      </c>
      <c r="Q35" s="10"/>
      <c r="R35" s="10"/>
      <c r="S35" s="38" t="str">
        <f ca="1">Scoring!Z36</f>
        <v xml:space="preserve"> 1 Louisville </v>
      </c>
      <c r="T35" s="36" t="str">
        <f ca="1">Scoring!AA36</f>
        <v xml:space="preserve"> 9 Siena</v>
      </c>
      <c r="U35" s="42" t="str">
        <f ca="1">Scoring!AB36</f>
        <v xml:space="preserve"> 1 Louisville </v>
      </c>
      <c r="V35" s="1" t="str">
        <f t="shared" ca="1" si="0"/>
        <v xml:space="preserve"> 9 Siena</v>
      </c>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row>
    <row r="36" spans="1:57">
      <c r="A36" s="149"/>
      <c r="B36" s="110" t="str">
        <f>Scoring!F37</f>
        <v xml:space="preserve"> 12 Arizona</v>
      </c>
      <c r="C36" s="110" t="str">
        <f>Scoring!G37</f>
        <v xml:space="preserve"> 4 Wake Forest </v>
      </c>
      <c r="D36" s="110" t="str">
        <f>Scoring!H37</f>
        <v xml:space="preserve"> 4 Wake Forest </v>
      </c>
      <c r="E36" s="110" t="str">
        <f>Scoring!I37</f>
        <v xml:space="preserve"> 4 Wake Forest </v>
      </c>
      <c r="F36" s="110" t="str">
        <f>Scoring!J37</f>
        <v xml:space="preserve"> 5 Utah </v>
      </c>
      <c r="G36" s="110" t="str">
        <f>Scoring!K37</f>
        <v xml:space="preserve"> 5 Utah </v>
      </c>
      <c r="H36" s="110" t="str">
        <f>Scoring!L37</f>
        <v xml:space="preserve"> 4 Wake Forest </v>
      </c>
      <c r="I36" s="110" t="str">
        <f>Scoring!M37</f>
        <v xml:space="preserve"> 4 Wake Forest </v>
      </c>
      <c r="J36" s="110" t="str">
        <f>Scoring!N37</f>
        <v xml:space="preserve"> 4 Wake Forest </v>
      </c>
      <c r="K36" s="110" t="str">
        <f>Scoring!O37</f>
        <v xml:space="preserve"> 4 Wake Forest </v>
      </c>
      <c r="L36" s="110" t="str">
        <f>Scoring!P37</f>
        <v xml:space="preserve"> 4 Wake Forest </v>
      </c>
      <c r="M36" s="110" t="str">
        <f>Scoring!Q37</f>
        <v xml:space="preserve"> 12 Arizona</v>
      </c>
      <c r="N36" s="110" t="str">
        <f>Scoring!R37</f>
        <v xml:space="preserve"> 4 Wake Forest </v>
      </c>
      <c r="O36" s="110" t="str">
        <f>Scoring!S37</f>
        <v xml:space="preserve"> 4 Wake Forest </v>
      </c>
      <c r="P36" s="110" t="str">
        <f>Scoring!T37</f>
        <v xml:space="preserve"> 4 Wake Forest </v>
      </c>
      <c r="S36" s="38" t="str">
        <f ca="1">Scoring!Z37</f>
        <v xml:space="preserve"> 13 Cleveland State</v>
      </c>
      <c r="T36" s="36" t="str">
        <f ca="1">Scoring!AA37</f>
        <v xml:space="preserve"> 12 Arizona</v>
      </c>
      <c r="U36" s="42" t="str">
        <f ca="1">Scoring!AB37</f>
        <v xml:space="preserve"> 12 Arizona</v>
      </c>
      <c r="V36" s="1" t="str">
        <f t="shared" ca="1" si="0"/>
        <v xml:space="preserve"> 13 Cleveland State</v>
      </c>
    </row>
    <row r="37" spans="1:57">
      <c r="A37" s="149"/>
      <c r="B37" s="110" t="str">
        <f>Scoring!F38</f>
        <v xml:space="preserve"> 10 USC</v>
      </c>
      <c r="C37" s="110" t="str">
        <f>Scoring!G38</f>
        <v xml:space="preserve"> 2 Michigan State </v>
      </c>
      <c r="D37" s="110" t="str">
        <f>Scoring!H38</f>
        <v xml:space="preserve"> 2 Michigan State </v>
      </c>
      <c r="E37" s="110" t="str">
        <f>Scoring!I38</f>
        <v xml:space="preserve"> 10 USC</v>
      </c>
      <c r="F37" s="110" t="str">
        <f>Scoring!J38</f>
        <v xml:space="preserve"> 2 Michigan State </v>
      </c>
      <c r="G37" s="110" t="str">
        <f>Scoring!K38</f>
        <v xml:space="preserve"> 2 Michigan State </v>
      </c>
      <c r="H37" s="110" t="str">
        <f>Scoring!L38</f>
        <v xml:space="preserve"> 2 Michigan State </v>
      </c>
      <c r="I37" s="110" t="str">
        <f>Scoring!M38</f>
        <v xml:space="preserve"> 2 Michigan State </v>
      </c>
      <c r="J37" s="110" t="str">
        <f>Scoring!N38</f>
        <v xml:space="preserve"> 2 Michigan State </v>
      </c>
      <c r="K37" s="110" t="str">
        <f>Scoring!O38</f>
        <v xml:space="preserve"> 2 Michigan State </v>
      </c>
      <c r="L37" s="110" t="str">
        <f>Scoring!P38</f>
        <v xml:space="preserve"> 2 Michigan State </v>
      </c>
      <c r="M37" s="110" t="str">
        <f>Scoring!Q38</f>
        <v xml:space="preserve"> 2 Michigan State </v>
      </c>
      <c r="N37" s="110" t="str">
        <f>Scoring!R38</f>
        <v xml:space="preserve"> 2 Michigan State </v>
      </c>
      <c r="O37" s="110" t="str">
        <f>Scoring!S38</f>
        <v xml:space="preserve"> 2 Michigan State </v>
      </c>
      <c r="P37" s="110" t="str">
        <f>Scoring!T38</f>
        <v xml:space="preserve"> 2 Michigan State </v>
      </c>
      <c r="S37" s="38" t="str">
        <f ca="1">Scoring!Z38</f>
        <v xml:space="preserve"> 2 Michigan State </v>
      </c>
      <c r="T37" s="36" t="str">
        <f ca="1">Scoring!AA38</f>
        <v xml:space="preserve"> 10 USC</v>
      </c>
      <c r="U37" s="42" t="str">
        <f ca="1">Scoring!AB38</f>
        <v xml:space="preserve"> 2 Michigan State </v>
      </c>
      <c r="V37" s="1" t="str">
        <f t="shared" ca="1" si="0"/>
        <v xml:space="preserve"> 10 USC</v>
      </c>
    </row>
    <row r="38" spans="1:57">
      <c r="A38" s="149"/>
      <c r="B38" s="110" t="str">
        <f>Scoring!F39</f>
        <v xml:space="preserve"> 3 Kansas </v>
      </c>
      <c r="C38" s="110" t="str">
        <f>Scoring!G39</f>
        <v xml:space="preserve"> 3 Kansas </v>
      </c>
      <c r="D38" s="110" t="str">
        <f>Scoring!H39</f>
        <v xml:space="preserve"> 3 Kansas </v>
      </c>
      <c r="E38" s="110" t="str">
        <f>Scoring!I39</f>
        <v xml:space="preserve"> 3 Kansas </v>
      </c>
      <c r="F38" s="110" t="str">
        <f>Scoring!J39</f>
        <v xml:space="preserve"> 3 Kansas </v>
      </c>
      <c r="G38" s="110" t="str">
        <f>Scoring!K39</f>
        <v xml:space="preserve"> 3 Kansas </v>
      </c>
      <c r="H38" s="110" t="str">
        <f>Scoring!L39</f>
        <v xml:space="preserve"> 6 West Virginia </v>
      </c>
      <c r="I38" s="110" t="str">
        <f>Scoring!M39</f>
        <v xml:space="preserve"> 3 Kansas </v>
      </c>
      <c r="J38" s="110" t="str">
        <f>Scoring!N39</f>
        <v xml:space="preserve"> 3 Kansas </v>
      </c>
      <c r="K38" s="110" t="str">
        <f>Scoring!O39</f>
        <v xml:space="preserve"> 6 West Virginia </v>
      </c>
      <c r="L38" s="110" t="str">
        <f>Scoring!P39</f>
        <v xml:space="preserve"> 6 West Virginia </v>
      </c>
      <c r="M38" s="110" t="str">
        <f>Scoring!Q39</f>
        <v xml:space="preserve"> 6 West Virginia </v>
      </c>
      <c r="N38" s="110" t="str">
        <f>Scoring!R39</f>
        <v xml:space="preserve"> 3 Kansas </v>
      </c>
      <c r="O38" s="110" t="str">
        <f>Scoring!S39</f>
        <v xml:space="preserve"> 6 West Virginia </v>
      </c>
      <c r="P38" s="110" t="str">
        <f>Scoring!T39</f>
        <v xml:space="preserve"> 3 Kansas </v>
      </c>
      <c r="S38" s="38" t="str">
        <f ca="1">Scoring!Z39</f>
        <v xml:space="preserve"> 3 Kansas </v>
      </c>
      <c r="T38" s="36" t="str">
        <f ca="1">Scoring!AA39</f>
        <v xml:space="preserve"> 11 Dayton</v>
      </c>
      <c r="U38" s="42" t="str">
        <f ca="1">Scoring!AB39</f>
        <v xml:space="preserve"> 3 Kansas </v>
      </c>
      <c r="V38" s="1" t="str">
        <f t="shared" ca="1" si="0"/>
        <v xml:space="preserve"> 11 Dayton</v>
      </c>
    </row>
    <row r="39" spans="1:57">
      <c r="A39" s="149"/>
      <c r="B39" s="110" t="str">
        <f>Scoring!F40</f>
        <v xml:space="preserve"> 1 Connecticut </v>
      </c>
      <c r="C39" s="110" t="str">
        <f>Scoring!G40</f>
        <v xml:space="preserve"> 1 Connecticut </v>
      </c>
      <c r="D39" s="110" t="str">
        <f>Scoring!H40</f>
        <v xml:space="preserve"> 1 Connecticut </v>
      </c>
      <c r="E39" s="110" t="str">
        <f>Scoring!I40</f>
        <v xml:space="preserve"> 1 Connecticut </v>
      </c>
      <c r="F39" s="110" t="str">
        <f>Scoring!J40</f>
        <v xml:space="preserve"> 1 Connecticut </v>
      </c>
      <c r="G39" s="110" t="str">
        <f>Scoring!K40</f>
        <v xml:space="preserve"> 1 Connecticut </v>
      </c>
      <c r="H39" s="110" t="str">
        <f>Scoring!L40</f>
        <v xml:space="preserve"> 1 Connecticut </v>
      </c>
      <c r="I39" s="110" t="str">
        <f>Scoring!M40</f>
        <v xml:space="preserve"> 1 Connecticut </v>
      </c>
      <c r="J39" s="110" t="str">
        <f>Scoring!N40</f>
        <v xml:space="preserve"> 1 Connecticut </v>
      </c>
      <c r="K39" s="110" t="str">
        <f>Scoring!O40</f>
        <v xml:space="preserve"> 1 Connecticut </v>
      </c>
      <c r="L39" s="110" t="str">
        <f>Scoring!P40</f>
        <v xml:space="preserve"> 1 Connecticut </v>
      </c>
      <c r="M39" s="110" t="str">
        <f>Scoring!Q40</f>
        <v xml:space="preserve"> 1 Connecticut </v>
      </c>
      <c r="N39" s="110" t="str">
        <f>Scoring!R40</f>
        <v xml:space="preserve"> 1 Connecticut </v>
      </c>
      <c r="O39" s="110" t="str">
        <f>Scoring!S40</f>
        <v xml:space="preserve"> 1 Connecticut </v>
      </c>
      <c r="P39" s="110" t="str">
        <f>Scoring!T40</f>
        <v xml:space="preserve"> 1 Connecticut </v>
      </c>
      <c r="S39" s="38" t="str">
        <f ca="1">Scoring!Z40</f>
        <v xml:space="preserve"> 1 Connecticut </v>
      </c>
      <c r="T39" s="36" t="str">
        <f ca="1">Scoring!AA40</f>
        <v xml:space="preserve"> 9 Texas A&amp;M</v>
      </c>
      <c r="U39" s="42" t="str">
        <f ca="1">Scoring!AB40</f>
        <v xml:space="preserve"> 1 Connecticut </v>
      </c>
      <c r="V39" s="1" t="str">
        <f t="shared" ca="1" si="0"/>
        <v xml:space="preserve"> 9 Texas A&amp;M</v>
      </c>
    </row>
    <row r="40" spans="1:57">
      <c r="A40" s="149"/>
      <c r="B40" s="110" t="str">
        <f>Scoring!F41</f>
        <v xml:space="preserve"> 4 Washington </v>
      </c>
      <c r="C40" s="110" t="str">
        <f>Scoring!G41</f>
        <v xml:space="preserve"> 5 Purdue </v>
      </c>
      <c r="D40" s="110" t="str">
        <f>Scoring!H41</f>
        <v xml:space="preserve"> 4 Washington </v>
      </c>
      <c r="E40" s="110" t="str">
        <f>Scoring!I41</f>
        <v xml:space="preserve"> 4 Washington </v>
      </c>
      <c r="F40" s="110" t="str">
        <f>Scoring!J41</f>
        <v xml:space="preserve"> 5 Purdue </v>
      </c>
      <c r="G40" s="110" t="str">
        <f>Scoring!K41</f>
        <v xml:space="preserve"> 4 Washington </v>
      </c>
      <c r="H40" s="110" t="str">
        <f>Scoring!L41</f>
        <v xml:space="preserve"> 4 Washington </v>
      </c>
      <c r="I40" s="110" t="str">
        <f>Scoring!M41</f>
        <v xml:space="preserve"> 5 Purdue </v>
      </c>
      <c r="J40" s="110" t="str">
        <f>Scoring!N41</f>
        <v xml:space="preserve"> 4 Washington </v>
      </c>
      <c r="K40" s="110" t="str">
        <f>Scoring!O41</f>
        <v xml:space="preserve"> 5 Purdue </v>
      </c>
      <c r="L40" s="110" t="str">
        <f>Scoring!P41</f>
        <v xml:space="preserve"> 5 Purdue </v>
      </c>
      <c r="M40" s="110" t="str">
        <f>Scoring!Q41</f>
        <v xml:space="preserve"> 5 Purdue </v>
      </c>
      <c r="N40" s="110" t="str">
        <f>Scoring!R41</f>
        <v xml:space="preserve"> 4 Washington </v>
      </c>
      <c r="O40" s="110" t="str">
        <f>Scoring!S41</f>
        <v xml:space="preserve"> 5 Purdue </v>
      </c>
      <c r="P40" s="110" t="str">
        <f>Scoring!T41</f>
        <v xml:space="preserve"> 5 Purdue </v>
      </c>
      <c r="S40" s="38" t="str">
        <f ca="1">Scoring!Z41</f>
        <v xml:space="preserve"> 5 Purdue </v>
      </c>
      <c r="T40" s="36" t="str">
        <f ca="1">Scoring!AA41</f>
        <v xml:space="preserve"> 4 Washington </v>
      </c>
      <c r="U40" s="42" t="str">
        <f ca="1">Scoring!AB41</f>
        <v xml:space="preserve"> 5 Purdue </v>
      </c>
      <c r="V40" s="1" t="str">
        <f t="shared" ca="1" si="0"/>
        <v xml:space="preserve"> 4 Washington </v>
      </c>
    </row>
    <row r="41" spans="1:57">
      <c r="A41" s="149"/>
      <c r="B41" s="110" t="str">
        <f>Scoring!F42</f>
        <v xml:space="preserve"> 2 Memphis </v>
      </c>
      <c r="C41" s="110" t="str">
        <f>Scoring!G42</f>
        <v xml:space="preserve"> 2 Memphis </v>
      </c>
      <c r="D41" s="110" t="str">
        <f>Scoring!H42</f>
        <v xml:space="preserve"> 7 California </v>
      </c>
      <c r="E41" s="110" t="str">
        <f>Scoring!I42</f>
        <v xml:space="preserve"> 2 Memphis </v>
      </c>
      <c r="F41" s="110" t="str">
        <f>Scoring!J42</f>
        <v xml:space="preserve"> 2 Memphis </v>
      </c>
      <c r="G41" s="110" t="str">
        <f>Scoring!K42</f>
        <v xml:space="preserve"> 7 California </v>
      </c>
      <c r="H41" s="110" t="str">
        <f>Scoring!L42</f>
        <v xml:space="preserve"> 2 Memphis </v>
      </c>
      <c r="I41" s="110" t="str">
        <f>Scoring!M42</f>
        <v xml:space="preserve"> 2 Memphis </v>
      </c>
      <c r="J41" s="110" t="str">
        <f>Scoring!N42</f>
        <v xml:space="preserve"> 2 Memphis </v>
      </c>
      <c r="K41" s="110" t="str">
        <f>Scoring!O42</f>
        <v xml:space="preserve"> 2 Memphis </v>
      </c>
      <c r="L41" s="110" t="str">
        <f>Scoring!P42</f>
        <v xml:space="preserve"> 2 Memphis </v>
      </c>
      <c r="M41" s="110" t="str">
        <f>Scoring!Q42</f>
        <v xml:space="preserve"> 2 Memphis </v>
      </c>
      <c r="N41" s="110" t="str">
        <f>Scoring!R42</f>
        <v xml:space="preserve"> 2 Memphis </v>
      </c>
      <c r="O41" s="110" t="str">
        <f>Scoring!S42</f>
        <v xml:space="preserve"> 2 Memphis </v>
      </c>
      <c r="P41" s="110" t="str">
        <f>Scoring!T42</f>
        <v xml:space="preserve"> 2 Memphis </v>
      </c>
      <c r="S41" s="38" t="str">
        <f ca="1">Scoring!Z42</f>
        <v xml:space="preserve"> 2 Memphis </v>
      </c>
      <c r="T41" s="36" t="str">
        <f ca="1">Scoring!AA42</f>
        <v xml:space="preserve"> 10 Maryland</v>
      </c>
      <c r="U41" s="42" t="str">
        <f ca="1">Scoring!AB42</f>
        <v xml:space="preserve"> 2 Memphis </v>
      </c>
      <c r="V41" s="1" t="str">
        <f t="shared" ca="1" si="0"/>
        <v xml:space="preserve"> 10 Maryland</v>
      </c>
    </row>
    <row r="42" spans="1:57">
      <c r="A42" s="149"/>
      <c r="B42" s="110" t="str">
        <f>Scoring!F43</f>
        <v xml:space="preserve"> 3 Missouri </v>
      </c>
      <c r="C42" s="110" t="str">
        <f>Scoring!G43</f>
        <v xml:space="preserve"> 3 Missouri </v>
      </c>
      <c r="D42" s="110" t="str">
        <f>Scoring!H43</f>
        <v xml:space="preserve"> 3 Missouri </v>
      </c>
      <c r="E42" s="110" t="str">
        <f>Scoring!I43</f>
        <v xml:space="preserve"> 3 Missouri </v>
      </c>
      <c r="F42" s="110" t="str">
        <f>Scoring!J43</f>
        <v xml:space="preserve"> 3 Missouri </v>
      </c>
      <c r="G42" s="110" t="str">
        <f>Scoring!K43</f>
        <v xml:space="preserve"> 6 Marquette </v>
      </c>
      <c r="H42" s="110" t="str">
        <f>Scoring!L43</f>
        <v xml:space="preserve"> 3 Missouri </v>
      </c>
      <c r="I42" s="110" t="str">
        <f>Scoring!M43</f>
        <v xml:space="preserve"> 6 Marquette </v>
      </c>
      <c r="J42" s="110" t="str">
        <f>Scoring!N43</f>
        <v xml:space="preserve"> 3 Missouri </v>
      </c>
      <c r="K42" s="110" t="str">
        <f>Scoring!O43</f>
        <v xml:space="preserve"> 6 Marquette </v>
      </c>
      <c r="L42" s="110" t="str">
        <f>Scoring!P43</f>
        <v xml:space="preserve"> 11 Utah State</v>
      </c>
      <c r="M42" s="110" t="str">
        <f>Scoring!Q43</f>
        <v xml:space="preserve"> 3 Missouri </v>
      </c>
      <c r="N42" s="110" t="str">
        <f>Scoring!R43</f>
        <v xml:space="preserve"> 3 Missouri </v>
      </c>
      <c r="O42" s="110" t="str">
        <f>Scoring!S43</f>
        <v xml:space="preserve"> 11 Utah State</v>
      </c>
      <c r="P42" s="110" t="str">
        <f>Scoring!T43</f>
        <v xml:space="preserve"> 3 Missouri </v>
      </c>
      <c r="S42" s="38" t="str">
        <f ca="1">Scoring!Z43</f>
        <v xml:space="preserve"> 3 Missouri </v>
      </c>
      <c r="T42" s="36" t="str">
        <f ca="1">Scoring!AA43</f>
        <v xml:space="preserve"> 6 Marquette </v>
      </c>
      <c r="U42" s="42" t="str">
        <f ca="1">Scoring!AB43</f>
        <v xml:space="preserve"> 3 Missouri </v>
      </c>
      <c r="V42" s="1" t="str">
        <f t="shared" ca="1" si="0"/>
        <v xml:space="preserve"> 6 Marquette </v>
      </c>
    </row>
    <row r="43" spans="1:57">
      <c r="A43" s="149"/>
      <c r="B43" s="110" t="str">
        <f>Scoring!F44</f>
        <v xml:space="preserve"> 1 Pittsburgh </v>
      </c>
      <c r="C43" s="110" t="str">
        <f>Scoring!G44</f>
        <v xml:space="preserve"> 1 Pittsburgh </v>
      </c>
      <c r="D43" s="110" t="str">
        <f>Scoring!H44</f>
        <v xml:space="preserve"> 1 Pittsburgh </v>
      </c>
      <c r="E43" s="110" t="str">
        <f>Scoring!I44</f>
        <v xml:space="preserve"> 1 Pittsburgh </v>
      </c>
      <c r="F43" s="110" t="str">
        <f>Scoring!J44</f>
        <v xml:space="preserve"> 1 Pittsburgh </v>
      </c>
      <c r="G43" s="110" t="str">
        <f>Scoring!K44</f>
        <v xml:space="preserve"> 8 Oklahoma State </v>
      </c>
      <c r="H43" s="110" t="str">
        <f>Scoring!L44</f>
        <v xml:space="preserve"> 1 Pittsburgh </v>
      </c>
      <c r="I43" s="110" t="str">
        <f>Scoring!M44</f>
        <v xml:space="preserve"> 1 Pittsburgh </v>
      </c>
      <c r="J43" s="110" t="str">
        <f>Scoring!N44</f>
        <v xml:space="preserve"> 1 Pittsburgh </v>
      </c>
      <c r="K43" s="110" t="str">
        <f>Scoring!O44</f>
        <v xml:space="preserve"> 1 Pittsburgh </v>
      </c>
      <c r="L43" s="110" t="str">
        <f>Scoring!P44</f>
        <v xml:space="preserve"> 1 Pittsburgh </v>
      </c>
      <c r="M43" s="110" t="str">
        <f>Scoring!Q44</f>
        <v xml:space="preserve"> 1 Pittsburgh </v>
      </c>
      <c r="N43" s="110" t="str">
        <f>Scoring!R44</f>
        <v xml:space="preserve"> 1 Pittsburgh </v>
      </c>
      <c r="O43" s="110" t="str">
        <f>Scoring!S44</f>
        <v xml:space="preserve"> 1 Pittsburgh </v>
      </c>
      <c r="P43" s="110" t="str">
        <f>Scoring!T44</f>
        <v xml:space="preserve"> 1 Pittsburgh </v>
      </c>
      <c r="S43" s="38" t="str">
        <f ca="1">Scoring!Z44</f>
        <v xml:space="preserve"> 1 Pittsburgh </v>
      </c>
      <c r="T43" s="36" t="str">
        <f ca="1">Scoring!AA44</f>
        <v xml:space="preserve"> 8 Oklahoma State </v>
      </c>
      <c r="U43" s="42" t="str">
        <f ca="1">Scoring!AB44</f>
        <v xml:space="preserve"> 1 Pittsburgh </v>
      </c>
      <c r="V43" s="1" t="str">
        <f t="shared" ca="1" si="0"/>
        <v xml:space="preserve"> 8 Oklahoma State </v>
      </c>
    </row>
    <row r="44" spans="1:57">
      <c r="A44" s="149"/>
      <c r="B44" s="110" t="str">
        <f>Scoring!F45</f>
        <v xml:space="preserve"> 5 Florida State </v>
      </c>
      <c r="C44" s="110" t="str">
        <f>Scoring!G45</f>
        <v xml:space="preserve"> 5 Florida State </v>
      </c>
      <c r="D44" s="110" t="str">
        <f>Scoring!H45</f>
        <v xml:space="preserve"> 4 Xavier </v>
      </c>
      <c r="E44" s="110" t="str">
        <f>Scoring!I45</f>
        <v xml:space="preserve"> 5 Florida State </v>
      </c>
      <c r="F44" s="110" t="str">
        <f>Scoring!J45</f>
        <v xml:space="preserve"> 4 Xavier </v>
      </c>
      <c r="G44" s="110" t="str">
        <f>Scoring!K45</f>
        <v xml:space="preserve"> 13 Portland State</v>
      </c>
      <c r="H44" s="110" t="str">
        <f>Scoring!L45</f>
        <v xml:space="preserve"> 5 Florida State </v>
      </c>
      <c r="I44" s="110" t="str">
        <f>Scoring!M45</f>
        <v xml:space="preserve"> 5 Florida State </v>
      </c>
      <c r="J44" s="110" t="str">
        <f>Scoring!N45</f>
        <v xml:space="preserve"> 4 Xavier </v>
      </c>
      <c r="K44" s="110" t="str">
        <f>Scoring!O45</f>
        <v xml:space="preserve"> 5 Florida State </v>
      </c>
      <c r="L44" s="110" t="str">
        <f>Scoring!P45</f>
        <v xml:space="preserve"> 5 Florida State </v>
      </c>
      <c r="M44" s="110" t="str">
        <f>Scoring!Q45</f>
        <v xml:space="preserve"> 5 Florida State </v>
      </c>
      <c r="N44" s="110" t="str">
        <f>Scoring!R45</f>
        <v xml:space="preserve"> 5 Florida State </v>
      </c>
      <c r="O44" s="110" t="str">
        <f>Scoring!S45</f>
        <v xml:space="preserve"> 4 Xavier </v>
      </c>
      <c r="P44" s="110" t="str">
        <f>Scoring!T45</f>
        <v xml:space="preserve"> 4 Xavier </v>
      </c>
      <c r="S44" s="38" t="str">
        <f ca="1">Scoring!Z45</f>
        <v xml:space="preserve"> 4 Xavier </v>
      </c>
      <c r="T44" s="36" t="str">
        <f ca="1">Scoring!AA45</f>
        <v xml:space="preserve"> 12 Wisconsin</v>
      </c>
      <c r="U44" s="42" t="str">
        <f ca="1">Scoring!AB45</f>
        <v xml:space="preserve"> 4 Xavier </v>
      </c>
      <c r="V44" s="1" t="str">
        <f t="shared" ca="1" si="0"/>
        <v xml:space="preserve"> 12 Wisconsin</v>
      </c>
    </row>
    <row r="45" spans="1:57">
      <c r="A45" s="149"/>
      <c r="B45" s="110" t="str">
        <f>Scoring!F46</f>
        <v xml:space="preserve"> 2 Duke </v>
      </c>
      <c r="C45" s="110" t="str">
        <f>Scoring!G46</f>
        <v xml:space="preserve"> 2 Duke </v>
      </c>
      <c r="D45" s="110" t="str">
        <f>Scoring!H46</f>
        <v xml:space="preserve"> 2 Duke </v>
      </c>
      <c r="E45" s="110" t="str">
        <f>Scoring!I46</f>
        <v xml:space="preserve"> 2 Duke </v>
      </c>
      <c r="F45" s="110" t="str">
        <f>Scoring!J46</f>
        <v xml:space="preserve"> 2 Duke </v>
      </c>
      <c r="G45" s="110" t="str">
        <f>Scoring!K46</f>
        <v xml:space="preserve"> 2 Duke </v>
      </c>
      <c r="H45" s="110" t="str">
        <f>Scoring!L46</f>
        <v xml:space="preserve"> 2 Duke </v>
      </c>
      <c r="I45" s="110" t="str">
        <f>Scoring!M46</f>
        <v xml:space="preserve"> 2 Duke </v>
      </c>
      <c r="J45" s="110" t="str">
        <f>Scoring!N46</f>
        <v xml:space="preserve"> 2 Duke </v>
      </c>
      <c r="K45" s="110" t="str">
        <f>Scoring!O46</f>
        <v xml:space="preserve"> 2 Duke </v>
      </c>
      <c r="L45" s="110" t="str">
        <f>Scoring!P46</f>
        <v xml:space="preserve"> 2 Duke </v>
      </c>
      <c r="M45" s="110" t="str">
        <f>Scoring!Q46</f>
        <v xml:space="preserve"> 2 Duke </v>
      </c>
      <c r="N45" s="110" t="str">
        <f>Scoring!R46</f>
        <v xml:space="preserve"> 2 Duke </v>
      </c>
      <c r="O45" s="110" t="str">
        <f>Scoring!S46</f>
        <v xml:space="preserve"> 2 Duke </v>
      </c>
      <c r="P45" s="110" t="str">
        <f>Scoring!T46</f>
        <v xml:space="preserve"> 2 Duke </v>
      </c>
      <c r="S45" s="38" t="str">
        <f ca="1">Scoring!Z46</f>
        <v xml:space="preserve"> 2 Duke </v>
      </c>
      <c r="T45" s="36" t="str">
        <f ca="1">Scoring!AA46</f>
        <v xml:space="preserve"> 7 Texas </v>
      </c>
      <c r="U45" s="42" t="str">
        <f ca="1">Scoring!AB46</f>
        <v xml:space="preserve"> 2 Duke </v>
      </c>
      <c r="V45" s="1" t="str">
        <f t="shared" ca="1" si="0"/>
        <v xml:space="preserve"> 7 Texas </v>
      </c>
    </row>
    <row r="46" spans="1:57">
      <c r="A46" s="149"/>
      <c r="B46" s="110" t="str">
        <f>Scoring!F47</f>
        <v xml:space="preserve"> 3 Villanova </v>
      </c>
      <c r="C46" s="110" t="str">
        <f>Scoring!G47</f>
        <v xml:space="preserve"> 6 UCLA </v>
      </c>
      <c r="D46" s="110" t="str">
        <f>Scoring!H47</f>
        <v xml:space="preserve"> 6 UCLA </v>
      </c>
      <c r="E46" s="110" t="str">
        <f>Scoring!I47</f>
        <v xml:space="preserve"> 3 Villanova </v>
      </c>
      <c r="F46" s="110" t="str">
        <f>Scoring!J47</f>
        <v xml:space="preserve"> 6 UCLA </v>
      </c>
      <c r="G46" s="110" t="str">
        <f>Scoring!K47</f>
        <v xml:space="preserve"> 6 UCLA </v>
      </c>
      <c r="H46" s="110" t="str">
        <f>Scoring!L47</f>
        <v xml:space="preserve"> 3 Villanova </v>
      </c>
      <c r="I46" s="110" t="str">
        <f>Scoring!M47</f>
        <v xml:space="preserve"> 3 Villanova </v>
      </c>
      <c r="J46" s="110" t="str">
        <f>Scoring!N47</f>
        <v xml:space="preserve"> 3 Villanova </v>
      </c>
      <c r="K46" s="110" t="str">
        <f>Scoring!O47</f>
        <v xml:space="preserve"> 6 UCLA </v>
      </c>
      <c r="L46" s="110" t="str">
        <f>Scoring!P47</f>
        <v xml:space="preserve"> 3 Villanova </v>
      </c>
      <c r="M46" s="110" t="str">
        <f>Scoring!Q47</f>
        <v xml:space="preserve"> 3 Villanova </v>
      </c>
      <c r="N46" s="110" t="str">
        <f>Scoring!R47</f>
        <v xml:space="preserve"> 3 Villanova </v>
      </c>
      <c r="O46" s="110" t="str">
        <f>Scoring!S47</f>
        <v xml:space="preserve"> 3 Villanova </v>
      </c>
      <c r="P46" s="110" t="str">
        <f>Scoring!T47</f>
        <v xml:space="preserve"> 3 Villanova </v>
      </c>
      <c r="S46" s="38" t="str">
        <f ca="1">Scoring!Z47</f>
        <v xml:space="preserve"> 3 Villanova </v>
      </c>
      <c r="T46" s="36" t="str">
        <f ca="1">Scoring!AA47</f>
        <v xml:space="preserve"> 6 UCLA </v>
      </c>
      <c r="U46" s="42" t="str">
        <f ca="1">Scoring!AB47</f>
        <v xml:space="preserve"> 3 Villanova </v>
      </c>
      <c r="V46" s="1" t="str">
        <f t="shared" ca="1" si="0"/>
        <v xml:space="preserve"> 6 UCLA </v>
      </c>
    </row>
    <row r="47" spans="1:57">
      <c r="A47" s="149"/>
      <c r="B47" s="110" t="str">
        <f>Scoring!F48</f>
        <v xml:space="preserve"> 1 North Carolina </v>
      </c>
      <c r="C47" s="110" t="str">
        <f>Scoring!G48</f>
        <v xml:space="preserve"> 1 North Carolina </v>
      </c>
      <c r="D47" s="110" t="str">
        <f>Scoring!H48</f>
        <v xml:space="preserve"> 1 North Carolina </v>
      </c>
      <c r="E47" s="110" t="str">
        <f>Scoring!I48</f>
        <v xml:space="preserve"> 1 North Carolina </v>
      </c>
      <c r="F47" s="110" t="str">
        <f>Scoring!J48</f>
        <v xml:space="preserve"> 1 North Carolina </v>
      </c>
      <c r="G47" s="110" t="str">
        <f>Scoring!K48</f>
        <v xml:space="preserve"> 9 Butler</v>
      </c>
      <c r="H47" s="110" t="str">
        <f>Scoring!L48</f>
        <v xml:space="preserve"> 1 North Carolina </v>
      </c>
      <c r="I47" s="110" t="str">
        <f>Scoring!M48</f>
        <v xml:space="preserve"> 1 North Carolina </v>
      </c>
      <c r="J47" s="110" t="str">
        <f>Scoring!N48</f>
        <v xml:space="preserve"> 1 North Carolina </v>
      </c>
      <c r="K47" s="110" t="str">
        <f>Scoring!O48</f>
        <v xml:space="preserve"> 1 North Carolina </v>
      </c>
      <c r="L47" s="110" t="str">
        <f>Scoring!P48</f>
        <v xml:space="preserve"> 1 North Carolina </v>
      </c>
      <c r="M47" s="110" t="str">
        <f>Scoring!Q48</f>
        <v xml:space="preserve"> 1 North Carolina </v>
      </c>
      <c r="N47" s="110" t="str">
        <f>Scoring!R48</f>
        <v xml:space="preserve"> 1 North Carolina </v>
      </c>
      <c r="O47" s="110" t="str">
        <f>Scoring!S48</f>
        <v xml:space="preserve"> 1 North Carolina </v>
      </c>
      <c r="P47" s="110" t="str">
        <f>Scoring!T48</f>
        <v xml:space="preserve"> 1 North Carolina </v>
      </c>
      <c r="S47" s="38" t="str">
        <f ca="1">Scoring!Z48</f>
        <v xml:space="preserve"> 1 North Carolina </v>
      </c>
      <c r="T47" s="36" t="str">
        <f ca="1">Scoring!AA48</f>
        <v xml:space="preserve"> 8 LSU </v>
      </c>
      <c r="U47" s="42" t="str">
        <f ca="1">Scoring!AB48</f>
        <v xml:space="preserve"> 1 North Carolina </v>
      </c>
      <c r="V47" s="1" t="str">
        <f t="shared" ca="1" si="0"/>
        <v xml:space="preserve"> 8 LSU </v>
      </c>
    </row>
    <row r="48" spans="1:57">
      <c r="A48" s="149"/>
      <c r="B48" s="110" t="str">
        <f>Scoring!F49</f>
        <v xml:space="preserve"> 4 Gonzaga </v>
      </c>
      <c r="C48" s="110" t="str">
        <f>Scoring!G49</f>
        <v xml:space="preserve"> 5 Illinois </v>
      </c>
      <c r="D48" s="110" t="str">
        <f>Scoring!H49</f>
        <v xml:space="preserve"> 4 Gonzaga </v>
      </c>
      <c r="E48" s="110" t="str">
        <f>Scoring!I49</f>
        <v xml:space="preserve"> 4 Gonzaga </v>
      </c>
      <c r="F48" s="110" t="str">
        <f>Scoring!J49</f>
        <v xml:space="preserve"> 5 Illinois </v>
      </c>
      <c r="G48" s="110" t="str">
        <f>Scoring!K49</f>
        <v xml:space="preserve"> 5 Illinois </v>
      </c>
      <c r="H48" s="110" t="str">
        <f>Scoring!L49</f>
        <v xml:space="preserve"> 5 Illinois </v>
      </c>
      <c r="I48" s="110" t="str">
        <f>Scoring!M49</f>
        <v xml:space="preserve"> 4 Gonzaga </v>
      </c>
      <c r="J48" s="110" t="str">
        <f>Scoring!N49</f>
        <v xml:space="preserve"> 4 Gonzaga </v>
      </c>
      <c r="K48" s="110" t="str">
        <f>Scoring!O49</f>
        <v xml:space="preserve"> 4 Gonzaga </v>
      </c>
      <c r="L48" s="110" t="str">
        <f>Scoring!P49</f>
        <v xml:space="preserve"> 4 Gonzaga </v>
      </c>
      <c r="M48" s="110" t="str">
        <f>Scoring!Q49</f>
        <v xml:space="preserve"> 5 Illinois </v>
      </c>
      <c r="N48" s="110" t="str">
        <f>Scoring!R49</f>
        <v xml:space="preserve"> 4 Gonzaga </v>
      </c>
      <c r="O48" s="110" t="str">
        <f>Scoring!S49</f>
        <v xml:space="preserve"> 4 Gonzaga </v>
      </c>
      <c r="P48" s="110" t="str">
        <f>Scoring!T49</f>
        <v xml:space="preserve"> 4 Gonzaga </v>
      </c>
      <c r="S48" s="38" t="str">
        <f ca="1">Scoring!Z49</f>
        <v xml:space="preserve"> 4 Gonzaga </v>
      </c>
      <c r="T48" s="36" t="str">
        <f ca="1">Scoring!AA49</f>
        <v xml:space="preserve"> 12 Western Kentucky</v>
      </c>
      <c r="U48" s="42" t="str">
        <f ca="1">Scoring!AB49</f>
        <v xml:space="preserve"> 4 Gonzaga </v>
      </c>
      <c r="V48" s="1" t="str">
        <f t="shared" ca="1" si="0"/>
        <v xml:space="preserve"> 12 Western Kentucky</v>
      </c>
    </row>
    <row r="49" spans="1:22">
      <c r="A49" s="149"/>
      <c r="B49" s="110" t="str">
        <f>Scoring!F50</f>
        <v xml:space="preserve"> 2 Oklahoma </v>
      </c>
      <c r="C49" s="110" t="str">
        <f>Scoring!G50</f>
        <v xml:space="preserve"> 2 Oklahoma </v>
      </c>
      <c r="D49" s="110" t="str">
        <f>Scoring!H50</f>
        <v xml:space="preserve"> 2 Oklahoma </v>
      </c>
      <c r="E49" s="110" t="str">
        <f>Scoring!I50</f>
        <v xml:space="preserve"> 2 Oklahoma </v>
      </c>
      <c r="F49" s="110" t="str">
        <f>Scoring!J50</f>
        <v xml:space="preserve"> 2 Oklahoma </v>
      </c>
      <c r="G49" s="110" t="str">
        <f>Scoring!K50</f>
        <v xml:space="preserve"> 10 Michigan</v>
      </c>
      <c r="H49" s="110" t="str">
        <f>Scoring!L50</f>
        <v xml:space="preserve"> 2 Oklahoma </v>
      </c>
      <c r="I49" s="110" t="str">
        <f>Scoring!M50</f>
        <v xml:space="preserve"> 2 Oklahoma </v>
      </c>
      <c r="J49" s="110" t="str">
        <f>Scoring!N50</f>
        <v xml:space="preserve"> 2 Oklahoma </v>
      </c>
      <c r="K49" s="110" t="str">
        <f>Scoring!O50</f>
        <v xml:space="preserve"> 2 Oklahoma </v>
      </c>
      <c r="L49" s="110" t="str">
        <f>Scoring!P50</f>
        <v xml:space="preserve"> 7 Clemson </v>
      </c>
      <c r="M49" s="110" t="str">
        <f>Scoring!Q50</f>
        <v xml:space="preserve"> 2 Oklahoma </v>
      </c>
      <c r="N49" s="110" t="str">
        <f>Scoring!R50</f>
        <v xml:space="preserve"> 2 Oklahoma </v>
      </c>
      <c r="O49" s="110" t="str">
        <f>Scoring!S50</f>
        <v xml:space="preserve"> 2 Oklahoma </v>
      </c>
      <c r="P49" s="110" t="str">
        <f>Scoring!T50</f>
        <v xml:space="preserve"> 2 Oklahoma </v>
      </c>
      <c r="S49" s="38" t="str">
        <f ca="1">Scoring!Z50</f>
        <v xml:space="preserve"> 2 Oklahoma </v>
      </c>
      <c r="T49" s="36" t="str">
        <f ca="1">Scoring!AA50</f>
        <v xml:space="preserve"> 10 Michigan</v>
      </c>
      <c r="U49" s="42" t="str">
        <f ca="1">Scoring!AB50</f>
        <v xml:space="preserve"> 2 Oklahoma </v>
      </c>
      <c r="V49" s="1" t="str">
        <f t="shared" ca="1" si="0"/>
        <v xml:space="preserve"> 10 Michigan</v>
      </c>
    </row>
    <row r="50" spans="1:22" ht="13.8" thickBot="1">
      <c r="A50" s="150"/>
      <c r="B50" s="110" t="str">
        <f>Scoring!F51</f>
        <v xml:space="preserve"> 3 Syracuse </v>
      </c>
      <c r="C50" s="110" t="str">
        <f>Scoring!G51</f>
        <v xml:space="preserve"> 3 Syracuse </v>
      </c>
      <c r="D50" s="110" t="str">
        <f>Scoring!H51</f>
        <v xml:space="preserve"> 3 Syracuse </v>
      </c>
      <c r="E50" s="110" t="str">
        <f>Scoring!I51</f>
        <v xml:space="preserve"> 6 Arizona State </v>
      </c>
      <c r="F50" s="110" t="str">
        <f>Scoring!J51</f>
        <v xml:space="preserve"> 6 Arizona State </v>
      </c>
      <c r="G50" s="110" t="str">
        <f>Scoring!K51</f>
        <v xml:space="preserve"> 6 Arizona State </v>
      </c>
      <c r="H50" s="110" t="str">
        <f>Scoring!L51</f>
        <v xml:space="preserve"> 3 Syracuse </v>
      </c>
      <c r="I50" s="110" t="str">
        <f>Scoring!M51</f>
        <v xml:space="preserve"> 6 Arizona State </v>
      </c>
      <c r="J50" s="110" t="str">
        <f>Scoring!N51</f>
        <v xml:space="preserve"> 3 Syracuse </v>
      </c>
      <c r="K50" s="110" t="str">
        <f>Scoring!O51</f>
        <v xml:space="preserve"> 3 Syracuse </v>
      </c>
      <c r="L50" s="110" t="str">
        <f>Scoring!P51</f>
        <v xml:space="preserve"> 3 Syracuse </v>
      </c>
      <c r="M50" s="110" t="str">
        <f>Scoring!Q51</f>
        <v xml:space="preserve"> 3 Syracuse </v>
      </c>
      <c r="N50" s="110" t="str">
        <f>Scoring!R51</f>
        <v xml:space="preserve"> 3 Syracuse </v>
      </c>
      <c r="O50" s="110" t="str">
        <f>Scoring!S51</f>
        <v xml:space="preserve"> 6 Arizona State </v>
      </c>
      <c r="P50" s="110" t="str">
        <f>Scoring!T51</f>
        <v xml:space="preserve"> 3 Syracuse </v>
      </c>
      <c r="S50" s="51" t="str">
        <f ca="1">Scoring!Z51</f>
        <v xml:space="preserve"> 3 Syracuse </v>
      </c>
      <c r="T50" s="49" t="str">
        <f ca="1">Scoring!AA51</f>
        <v xml:space="preserve"> 6 Arizona State </v>
      </c>
      <c r="U50" s="113" t="str">
        <f ca="1">Scoring!AB51</f>
        <v xml:space="preserve"> 3 Syracuse </v>
      </c>
      <c r="V50" s="1" t="str">
        <f t="shared" ca="1" si="0"/>
        <v xml:space="preserve"> 6 Arizona State </v>
      </c>
    </row>
    <row r="51" spans="1:22" ht="18" customHeight="1">
      <c r="A51" s="151" t="s">
        <v>282</v>
      </c>
      <c r="B51" s="109" t="str">
        <f>Scoring!F52</f>
        <v xml:space="preserve"> 1 Louisville </v>
      </c>
      <c r="C51" s="109" t="str">
        <f>Scoring!G52</f>
        <v xml:space="preserve"> 1 Louisville </v>
      </c>
      <c r="D51" s="109" t="str">
        <f>Scoring!H52</f>
        <v xml:space="preserve"> 1 Louisville </v>
      </c>
      <c r="E51" s="109" t="str">
        <f>Scoring!I52</f>
        <v xml:space="preserve"> 1 Louisville </v>
      </c>
      <c r="F51" s="109" t="str">
        <f>Scoring!J52</f>
        <v xml:space="preserve"> 1 Louisville </v>
      </c>
      <c r="G51" s="109" t="str">
        <f>Scoring!K52</f>
        <v xml:space="preserve"> 1 Louisville </v>
      </c>
      <c r="H51" s="109" t="str">
        <f>Scoring!L52</f>
        <v xml:space="preserve"> 1 Louisville </v>
      </c>
      <c r="I51" s="109" t="str">
        <f>Scoring!M52</f>
        <v xml:space="preserve"> 1 Louisville </v>
      </c>
      <c r="J51" s="109" t="str">
        <f>Scoring!N52</f>
        <v xml:space="preserve"> 1 Louisville </v>
      </c>
      <c r="K51" s="109" t="str">
        <f>Scoring!O52</f>
        <v xml:space="preserve"> 1 Louisville </v>
      </c>
      <c r="L51" s="109" t="str">
        <f>Scoring!P52</f>
        <v xml:space="preserve"> 1 Louisville </v>
      </c>
      <c r="M51" s="109" t="str">
        <f>Scoring!Q52</f>
        <v xml:space="preserve"> 1 Louisville </v>
      </c>
      <c r="N51" s="109" t="str">
        <f>Scoring!R52</f>
        <v xml:space="preserve"> 1 Louisville </v>
      </c>
      <c r="O51" s="109" t="str">
        <f>Scoring!S52</f>
        <v xml:space="preserve"> 1 Louisville </v>
      </c>
      <c r="P51" s="109" t="str">
        <f>Scoring!T52</f>
        <v xml:space="preserve"> 1 Louisville </v>
      </c>
      <c r="S51" s="29" t="str">
        <f ca="1">Scoring!Z52</f>
        <v xml:space="preserve"> 1 Louisville </v>
      </c>
      <c r="T51" s="20" t="str">
        <f ca="1">Scoring!AA52</f>
        <v xml:space="preserve"> 12 Arizona</v>
      </c>
      <c r="U51" s="43" t="str">
        <f ca="1">Scoring!AB52</f>
        <v xml:space="preserve"> 1 Louisville </v>
      </c>
      <c r="V51" s="1" t="str">
        <f t="shared" ca="1" si="0"/>
        <v xml:space="preserve"> 12 Arizona</v>
      </c>
    </row>
    <row r="52" spans="1:22">
      <c r="A52" s="149"/>
      <c r="B52" s="110" t="str">
        <f>Scoring!F53</f>
        <v xml:space="preserve"> 3 Kansas </v>
      </c>
      <c r="C52" s="110" t="str">
        <f>Scoring!G53</f>
        <v xml:space="preserve"> 2 Michigan State </v>
      </c>
      <c r="D52" s="110" t="str">
        <f>Scoring!H53</f>
        <v xml:space="preserve"> 2 Michigan State </v>
      </c>
      <c r="E52" s="110" t="str">
        <f>Scoring!I53</f>
        <v xml:space="preserve"> 3 Kansas </v>
      </c>
      <c r="F52" s="110" t="str">
        <f>Scoring!J53</f>
        <v xml:space="preserve"> 3 Kansas </v>
      </c>
      <c r="G52" s="110" t="str">
        <f>Scoring!K53</f>
        <v xml:space="preserve"> 3 Kansas </v>
      </c>
      <c r="H52" s="110" t="str">
        <f>Scoring!L53</f>
        <v xml:space="preserve"> 2 Michigan State </v>
      </c>
      <c r="I52" s="110" t="str">
        <f>Scoring!M53</f>
        <v xml:space="preserve"> 2 Michigan State </v>
      </c>
      <c r="J52" s="110" t="str">
        <f>Scoring!N53</f>
        <v xml:space="preserve"> 2 Michigan State </v>
      </c>
      <c r="K52" s="110" t="str">
        <f>Scoring!O53</f>
        <v xml:space="preserve"> 2 Michigan State </v>
      </c>
      <c r="L52" s="110" t="str">
        <f>Scoring!P53</f>
        <v xml:space="preserve"> 6 West Virginia </v>
      </c>
      <c r="M52" s="110" t="str">
        <f>Scoring!Q53</f>
        <v xml:space="preserve"> 2 Michigan State </v>
      </c>
      <c r="N52" s="110" t="str">
        <f>Scoring!R53</f>
        <v xml:space="preserve"> 3 Kansas </v>
      </c>
      <c r="O52" s="110" t="str">
        <f>Scoring!S53</f>
        <v xml:space="preserve"> 2 Michigan State </v>
      </c>
      <c r="P52" s="110" t="str">
        <f>Scoring!T53</f>
        <v xml:space="preserve"> 2 Michigan State </v>
      </c>
      <c r="S52" s="38" t="str">
        <f ca="1">Scoring!Z53</f>
        <v xml:space="preserve"> 2 Michigan State </v>
      </c>
      <c r="T52" s="36" t="str">
        <f ca="1">Scoring!AA53</f>
        <v xml:space="preserve"> 3 Kansas </v>
      </c>
      <c r="U52" s="43" t="str">
        <f ca="1">Scoring!AB53</f>
        <v xml:space="preserve"> 2 Michigan State </v>
      </c>
      <c r="V52" s="1" t="str">
        <f t="shared" ca="1" si="0"/>
        <v xml:space="preserve"> 3 Kansas </v>
      </c>
    </row>
    <row r="53" spans="1:22">
      <c r="A53" s="149"/>
      <c r="B53" s="110" t="str">
        <f>Scoring!F54</f>
        <v xml:space="preserve"> 1 Connecticut </v>
      </c>
      <c r="C53" s="110" t="str">
        <f>Scoring!G54</f>
        <v xml:space="preserve"> 1 Connecticut </v>
      </c>
      <c r="D53" s="110" t="str">
        <f>Scoring!H54</f>
        <v xml:space="preserve"> 1 Connecticut </v>
      </c>
      <c r="E53" s="110" t="str">
        <f>Scoring!I54</f>
        <v xml:space="preserve"> 1 Connecticut </v>
      </c>
      <c r="F53" s="110" t="str">
        <f>Scoring!J54</f>
        <v xml:space="preserve"> 5 Purdue </v>
      </c>
      <c r="G53" s="110" t="str">
        <f>Scoring!K54</f>
        <v xml:space="preserve"> 4 Washington </v>
      </c>
      <c r="H53" s="110" t="str">
        <f>Scoring!L54</f>
        <v xml:space="preserve"> 1 Connecticut </v>
      </c>
      <c r="I53" s="110" t="str">
        <f>Scoring!M54</f>
        <v xml:space="preserve"> 1 Connecticut </v>
      </c>
      <c r="J53" s="110" t="str">
        <f>Scoring!N54</f>
        <v xml:space="preserve"> 1 Connecticut </v>
      </c>
      <c r="K53" s="110" t="str">
        <f>Scoring!O54</f>
        <v xml:space="preserve"> 1 Connecticut </v>
      </c>
      <c r="L53" s="110" t="str">
        <f>Scoring!P54</f>
        <v xml:space="preserve"> 1 Connecticut </v>
      </c>
      <c r="M53" s="110" t="str">
        <f>Scoring!Q54</f>
        <v xml:space="preserve"> 5 Purdue </v>
      </c>
      <c r="N53" s="110" t="str">
        <f>Scoring!R54</f>
        <v xml:space="preserve"> 1 Connecticut </v>
      </c>
      <c r="O53" s="110" t="str">
        <f>Scoring!S54</f>
        <v xml:space="preserve"> 1 Connecticut </v>
      </c>
      <c r="P53" s="110" t="str">
        <f>Scoring!T54</f>
        <v xml:space="preserve"> 1 Connecticut </v>
      </c>
      <c r="S53" s="38" t="str">
        <f ca="1">Scoring!Z54</f>
        <v xml:space="preserve"> 1 Connecticut </v>
      </c>
      <c r="T53" s="36" t="str">
        <f ca="1">Scoring!AA54</f>
        <v xml:space="preserve"> 5 Purdue </v>
      </c>
      <c r="U53" s="43" t="str">
        <f ca="1">Scoring!AB54</f>
        <v xml:space="preserve"> 1 Connecticut </v>
      </c>
      <c r="V53" s="1" t="str">
        <f t="shared" ca="1" si="0"/>
        <v xml:space="preserve"> 5 Purdue </v>
      </c>
    </row>
    <row r="54" spans="1:22">
      <c r="A54" s="149"/>
      <c r="B54" s="110" t="str">
        <f>Scoring!F55</f>
        <v xml:space="preserve"> 2 Memphis </v>
      </c>
      <c r="C54" s="110" t="str">
        <f>Scoring!G55</f>
        <v xml:space="preserve"> 2 Memphis </v>
      </c>
      <c r="D54" s="110" t="str">
        <f>Scoring!H55</f>
        <v xml:space="preserve"> 3 Missouri </v>
      </c>
      <c r="E54" s="110" t="str">
        <f>Scoring!I55</f>
        <v xml:space="preserve"> 2 Memphis </v>
      </c>
      <c r="F54" s="110" t="str">
        <f>Scoring!J55</f>
        <v xml:space="preserve"> 3 Missouri </v>
      </c>
      <c r="G54" s="110" t="str">
        <f>Scoring!K55</f>
        <v xml:space="preserve"> 7 California </v>
      </c>
      <c r="H54" s="110" t="str">
        <f>Scoring!L55</f>
        <v xml:space="preserve"> 2 Memphis </v>
      </c>
      <c r="I54" s="110" t="str">
        <f>Scoring!M55</f>
        <v xml:space="preserve"> 2 Memphis </v>
      </c>
      <c r="J54" s="110" t="str">
        <f>Scoring!N55</f>
        <v xml:space="preserve"> 2 Memphis </v>
      </c>
      <c r="K54" s="110" t="str">
        <f>Scoring!O55</f>
        <v xml:space="preserve"> 6 Marquette </v>
      </c>
      <c r="L54" s="110" t="str">
        <f>Scoring!P55</f>
        <v xml:space="preserve"> 2 Memphis </v>
      </c>
      <c r="M54" s="110" t="str">
        <f>Scoring!Q55</f>
        <v xml:space="preserve"> 2 Memphis </v>
      </c>
      <c r="N54" s="110" t="str">
        <f>Scoring!R55</f>
        <v xml:space="preserve"> 2 Memphis </v>
      </c>
      <c r="O54" s="110" t="str">
        <f>Scoring!S55</f>
        <v xml:space="preserve"> 2 Memphis </v>
      </c>
      <c r="P54" s="110" t="str">
        <f>Scoring!T55</f>
        <v xml:space="preserve"> 2 Memphis </v>
      </c>
      <c r="S54" s="38" t="str">
        <f ca="1">Scoring!Z55</f>
        <v xml:space="preserve"> 2 Memphis </v>
      </c>
      <c r="T54" s="36" t="str">
        <f ca="1">Scoring!AA55</f>
        <v xml:space="preserve"> 3 Missouri </v>
      </c>
      <c r="U54" s="43" t="str">
        <f ca="1">Scoring!AB55</f>
        <v xml:space="preserve"> 3 Missouri </v>
      </c>
      <c r="V54" s="1" t="str">
        <f t="shared" ca="1" si="0"/>
        <v xml:space="preserve"> 2 Memphis </v>
      </c>
    </row>
    <row r="55" spans="1:22">
      <c r="A55" s="149"/>
      <c r="B55" s="110" t="str">
        <f>Scoring!F56</f>
        <v xml:space="preserve"> 1 Pittsburgh </v>
      </c>
      <c r="C55" s="110" t="str">
        <f>Scoring!G56</f>
        <v xml:space="preserve"> 1 Pittsburgh </v>
      </c>
      <c r="D55" s="110" t="str">
        <f>Scoring!H56</f>
        <v xml:space="preserve"> 4 Xavier </v>
      </c>
      <c r="E55" s="110" t="str">
        <f>Scoring!I56</f>
        <v xml:space="preserve"> 1 Pittsburgh </v>
      </c>
      <c r="F55" s="110" t="str">
        <f>Scoring!J56</f>
        <v xml:space="preserve"> 1 Pittsburgh </v>
      </c>
      <c r="G55" s="110" t="str">
        <f>Scoring!K56</f>
        <v xml:space="preserve"> 13 Portland State</v>
      </c>
      <c r="H55" s="110" t="str">
        <f>Scoring!L56</f>
        <v xml:space="preserve"> 1 Pittsburgh </v>
      </c>
      <c r="I55" s="110" t="str">
        <f>Scoring!M56</f>
        <v xml:space="preserve"> 1 Pittsburgh </v>
      </c>
      <c r="J55" s="110" t="str">
        <f>Scoring!N56</f>
        <v xml:space="preserve"> 1 Pittsburgh </v>
      </c>
      <c r="K55" s="110" t="str">
        <f>Scoring!O56</f>
        <v xml:space="preserve"> 1 Pittsburgh </v>
      </c>
      <c r="L55" s="110" t="str">
        <f>Scoring!P56</f>
        <v xml:space="preserve"> 1 Pittsburgh </v>
      </c>
      <c r="M55" s="110" t="str">
        <f>Scoring!Q56</f>
        <v xml:space="preserve"> 1 Pittsburgh </v>
      </c>
      <c r="N55" s="110" t="str">
        <f>Scoring!R56</f>
        <v xml:space="preserve"> 5 Florida State </v>
      </c>
      <c r="O55" s="110" t="str">
        <f>Scoring!S56</f>
        <v xml:space="preserve"> 1 Pittsburgh </v>
      </c>
      <c r="P55" s="110" t="str">
        <f>Scoring!T56</f>
        <v xml:space="preserve"> 1 Pittsburgh </v>
      </c>
      <c r="S55" s="38" t="str">
        <f ca="1">Scoring!Z56</f>
        <v xml:space="preserve"> 1 Pittsburgh </v>
      </c>
      <c r="T55" s="36" t="str">
        <f ca="1">Scoring!AA56</f>
        <v xml:space="preserve"> 4 Xavier </v>
      </c>
      <c r="U55" s="43" t="str">
        <f ca="1">Scoring!AB56</f>
        <v xml:space="preserve"> 1 Pittsburgh </v>
      </c>
      <c r="V55" s="1" t="str">
        <f t="shared" ca="1" si="0"/>
        <v xml:space="preserve"> 4 Xavier </v>
      </c>
    </row>
    <row r="56" spans="1:22">
      <c r="A56" s="149"/>
      <c r="B56" s="110" t="str">
        <f>Scoring!F57</f>
        <v xml:space="preserve"> 3 Villanova </v>
      </c>
      <c r="C56" s="110" t="str">
        <f>Scoring!G57</f>
        <v xml:space="preserve"> 2 Duke </v>
      </c>
      <c r="D56" s="110" t="str">
        <f>Scoring!H57</f>
        <v xml:space="preserve"> 2 Duke </v>
      </c>
      <c r="E56" s="110" t="str">
        <f>Scoring!I57</f>
        <v xml:space="preserve"> 2 Duke </v>
      </c>
      <c r="F56" s="110" t="str">
        <f>Scoring!J57</f>
        <v xml:space="preserve"> 2 Duke </v>
      </c>
      <c r="G56" s="110" t="str">
        <f>Scoring!K57</f>
        <v xml:space="preserve"> 2 Duke </v>
      </c>
      <c r="H56" s="110" t="str">
        <f>Scoring!L57</f>
        <v xml:space="preserve"> 3 Villanova </v>
      </c>
      <c r="I56" s="110" t="str">
        <f>Scoring!M57</f>
        <v xml:space="preserve"> 3 Villanova </v>
      </c>
      <c r="J56" s="110" t="str">
        <f>Scoring!N57</f>
        <v xml:space="preserve"> 2 Duke </v>
      </c>
      <c r="K56" s="110" t="str">
        <f>Scoring!O57</f>
        <v xml:space="preserve"> 2 Duke </v>
      </c>
      <c r="L56" s="110" t="str">
        <f>Scoring!P57</f>
        <v xml:space="preserve"> 2 Duke </v>
      </c>
      <c r="M56" s="110" t="str">
        <f>Scoring!Q57</f>
        <v xml:space="preserve"> 3 Villanova </v>
      </c>
      <c r="N56" s="110" t="str">
        <f>Scoring!R57</f>
        <v xml:space="preserve"> 2 Duke </v>
      </c>
      <c r="O56" s="110" t="str">
        <f>Scoring!S57</f>
        <v xml:space="preserve"> 2 Duke </v>
      </c>
      <c r="P56" s="110" t="str">
        <f>Scoring!T57</f>
        <v xml:space="preserve"> 3 Villanova </v>
      </c>
      <c r="S56" s="38" t="str">
        <f ca="1">Scoring!Z57</f>
        <v xml:space="preserve"> 2 Duke </v>
      </c>
      <c r="T56" s="36" t="str">
        <f ca="1">Scoring!AA57</f>
        <v xml:space="preserve"> 3 Villanova </v>
      </c>
      <c r="U56" s="43" t="str">
        <f ca="1">Scoring!AB57</f>
        <v xml:space="preserve"> 3 Villanova </v>
      </c>
      <c r="V56" s="1" t="str">
        <f t="shared" ca="1" si="0"/>
        <v xml:space="preserve"> 2 Duke </v>
      </c>
    </row>
    <row r="57" spans="1:22">
      <c r="A57" s="149"/>
      <c r="B57" s="110" t="str">
        <f>Scoring!F58</f>
        <v xml:space="preserve"> 4 Gonzaga </v>
      </c>
      <c r="C57" s="110" t="str">
        <f>Scoring!G58</f>
        <v xml:space="preserve"> 1 North Carolina </v>
      </c>
      <c r="D57" s="110" t="str">
        <f>Scoring!H58</f>
        <v xml:space="preserve"> 1 North Carolina </v>
      </c>
      <c r="E57" s="110" t="str">
        <f>Scoring!I58</f>
        <v xml:space="preserve"> 1 North Carolina </v>
      </c>
      <c r="F57" s="110" t="str">
        <f>Scoring!J58</f>
        <v xml:space="preserve"> 1 North Carolina </v>
      </c>
      <c r="G57" s="110" t="str">
        <f>Scoring!K58</f>
        <v xml:space="preserve"> 5 Illinois </v>
      </c>
      <c r="H57" s="110" t="str">
        <f>Scoring!L58</f>
        <v xml:space="preserve"> 1 North Carolina </v>
      </c>
      <c r="I57" s="110" t="str">
        <f>Scoring!M58</f>
        <v xml:space="preserve"> 1 North Carolina </v>
      </c>
      <c r="J57" s="110" t="str">
        <f>Scoring!N58</f>
        <v xml:space="preserve"> 1 North Carolina </v>
      </c>
      <c r="K57" s="110" t="str">
        <f>Scoring!O58</f>
        <v xml:space="preserve"> 1 North Carolina </v>
      </c>
      <c r="L57" s="110" t="str">
        <f>Scoring!P58</f>
        <v xml:space="preserve"> 1 North Carolina </v>
      </c>
      <c r="M57" s="110" t="str">
        <f>Scoring!Q58</f>
        <v xml:space="preserve"> 1 North Carolina </v>
      </c>
      <c r="N57" s="110" t="str">
        <f>Scoring!R58</f>
        <v xml:space="preserve"> 1 North Carolina </v>
      </c>
      <c r="O57" s="110" t="str">
        <f>Scoring!S58</f>
        <v xml:space="preserve"> 4 Gonzaga </v>
      </c>
      <c r="P57" s="110" t="str">
        <f>Scoring!T58</f>
        <v xml:space="preserve"> 1 North Carolina </v>
      </c>
      <c r="S57" s="38" t="str">
        <f ca="1">Scoring!Z58</f>
        <v xml:space="preserve"> 1 North Carolina </v>
      </c>
      <c r="T57" s="36" t="str">
        <f ca="1">Scoring!AA58</f>
        <v xml:space="preserve"> 4 Gonzaga </v>
      </c>
      <c r="U57" s="43" t="str">
        <f ca="1">Scoring!AB58</f>
        <v xml:space="preserve"> 1 North Carolina </v>
      </c>
      <c r="V57" s="1" t="str">
        <f t="shared" ca="1" si="0"/>
        <v xml:space="preserve"> 4 Gonzaga </v>
      </c>
    </row>
    <row r="58" spans="1:22" ht="13.8" thickBot="1">
      <c r="A58" s="150"/>
      <c r="B58" s="111" t="str">
        <f>Scoring!F59</f>
        <v xml:space="preserve"> 2 Oklahoma </v>
      </c>
      <c r="C58" s="111" t="str">
        <f>Scoring!G59</f>
        <v xml:space="preserve"> 3 Syracuse </v>
      </c>
      <c r="D58" s="111" t="str">
        <f>Scoring!H59</f>
        <v xml:space="preserve"> 3 Syracuse </v>
      </c>
      <c r="E58" s="111" t="str">
        <f>Scoring!I59</f>
        <v xml:space="preserve"> 2 Oklahoma </v>
      </c>
      <c r="F58" s="111" t="str">
        <f>Scoring!J59</f>
        <v xml:space="preserve"> 2 Oklahoma </v>
      </c>
      <c r="G58" s="111" t="str">
        <f>Scoring!K59</f>
        <v xml:space="preserve"> 6 Arizona State </v>
      </c>
      <c r="H58" s="111" t="str">
        <f>Scoring!L59</f>
        <v xml:space="preserve"> 3 Syracuse </v>
      </c>
      <c r="I58" s="111" t="str">
        <f>Scoring!M59</f>
        <v xml:space="preserve"> 2 Oklahoma </v>
      </c>
      <c r="J58" s="111" t="str">
        <f>Scoring!N59</f>
        <v xml:space="preserve"> 2 Oklahoma </v>
      </c>
      <c r="K58" s="111" t="str">
        <f>Scoring!O59</f>
        <v xml:space="preserve"> 3 Syracuse </v>
      </c>
      <c r="L58" s="111" t="str">
        <f>Scoring!P59</f>
        <v xml:space="preserve"> 3 Syracuse </v>
      </c>
      <c r="M58" s="111" t="str">
        <f>Scoring!Q59</f>
        <v xml:space="preserve"> 2 Oklahoma </v>
      </c>
      <c r="N58" s="111" t="str">
        <f>Scoring!R59</f>
        <v xml:space="preserve"> 3 Syracuse </v>
      </c>
      <c r="O58" s="111" t="str">
        <f>Scoring!S59</f>
        <v xml:space="preserve"> 6 Arizona State </v>
      </c>
      <c r="P58" s="111" t="str">
        <f>Scoring!T59</f>
        <v xml:space="preserve"> 2 Oklahoma </v>
      </c>
      <c r="S58" s="51" t="str">
        <f ca="1">Scoring!Z59</f>
        <v xml:space="preserve"> 2 Oklahoma </v>
      </c>
      <c r="T58" s="49" t="str">
        <f ca="1">Scoring!AA59</f>
        <v xml:space="preserve"> 3 Syracuse </v>
      </c>
      <c r="U58" s="114" t="str">
        <f ca="1">Scoring!AB59</f>
        <v xml:space="preserve"> 2 Oklahoma </v>
      </c>
      <c r="V58" s="1" t="str">
        <f t="shared" ca="1" si="0"/>
        <v xml:space="preserve"> 3 Syracuse </v>
      </c>
    </row>
    <row r="59" spans="1:22" ht="18" customHeight="1">
      <c r="A59" s="152" t="s">
        <v>283</v>
      </c>
      <c r="B59" s="110" t="str">
        <f>Scoring!F60</f>
        <v xml:space="preserve"> 1 Louisville </v>
      </c>
      <c r="C59" s="110" t="str">
        <f>Scoring!G60</f>
        <v xml:space="preserve"> 1 Louisville </v>
      </c>
      <c r="D59" s="110" t="str">
        <f>Scoring!H60</f>
        <v xml:space="preserve"> 2 Michigan State </v>
      </c>
      <c r="E59" s="110" t="str">
        <f>Scoring!I60</f>
        <v xml:space="preserve"> 1 Louisville </v>
      </c>
      <c r="F59" s="110" t="str">
        <f>Scoring!J60</f>
        <v xml:space="preserve"> 3 Kansas </v>
      </c>
      <c r="G59" s="110" t="str">
        <f>Scoring!K60</f>
        <v xml:space="preserve"> 3 Kansas </v>
      </c>
      <c r="H59" s="110" t="str">
        <f>Scoring!L60</f>
        <v xml:space="preserve"> 1 Louisville </v>
      </c>
      <c r="I59" s="110" t="str">
        <f>Scoring!M60</f>
        <v xml:space="preserve"> 1 Louisville </v>
      </c>
      <c r="J59" s="110" t="str">
        <f>Scoring!N60</f>
        <v xml:space="preserve"> 1 Louisville </v>
      </c>
      <c r="K59" s="110" t="str">
        <f>Scoring!O60</f>
        <v xml:space="preserve"> 2 Michigan State </v>
      </c>
      <c r="L59" s="110" t="str">
        <f>Scoring!P60</f>
        <v xml:space="preserve"> 1 Louisville </v>
      </c>
      <c r="M59" s="110" t="str">
        <f>Scoring!Q60</f>
        <v xml:space="preserve"> 1 Louisville </v>
      </c>
      <c r="N59" s="110" t="str">
        <f>Scoring!R60</f>
        <v xml:space="preserve"> 1 Louisville </v>
      </c>
      <c r="O59" s="110" t="str">
        <f>Scoring!S60</f>
        <v xml:space="preserve"> 2 Michigan State </v>
      </c>
      <c r="P59" s="110" t="str">
        <f>Scoring!T60</f>
        <v xml:space="preserve"> 1 Louisville </v>
      </c>
      <c r="S59" s="29" t="str">
        <f ca="1">Scoring!Z60</f>
        <v xml:space="preserve"> 1 Louisville </v>
      </c>
      <c r="T59" s="20" t="str">
        <f ca="1">Scoring!AA60</f>
        <v xml:space="preserve"> 2 Michigan State </v>
      </c>
      <c r="U59" s="45" t="str">
        <f ca="1">Scoring!AB60</f>
        <v xml:space="preserve"> 2 Michigan State </v>
      </c>
      <c r="V59" s="1" t="str">
        <f t="shared" ca="1" si="0"/>
        <v xml:space="preserve"> 1 Louisville </v>
      </c>
    </row>
    <row r="60" spans="1:22">
      <c r="A60" s="149"/>
      <c r="B60" s="110" t="str">
        <f>Scoring!F61</f>
        <v xml:space="preserve"> 2 Memphis </v>
      </c>
      <c r="C60" s="110" t="str">
        <f>Scoring!G61</f>
        <v xml:space="preserve"> 1 Connecticut </v>
      </c>
      <c r="D60" s="110" t="str">
        <f>Scoring!H61</f>
        <v xml:space="preserve"> 3 Missouri </v>
      </c>
      <c r="E60" s="110" t="str">
        <f>Scoring!I61</f>
        <v xml:space="preserve"> 2 Memphis </v>
      </c>
      <c r="F60" s="110" t="str">
        <f>Scoring!J61</f>
        <v xml:space="preserve"> 5 Purdue </v>
      </c>
      <c r="G60" s="110" t="str">
        <f>Scoring!K61</f>
        <v xml:space="preserve"> 7 California </v>
      </c>
      <c r="H60" s="110" t="str">
        <f>Scoring!L61</f>
        <v xml:space="preserve"> 2 Memphis </v>
      </c>
      <c r="I60" s="110" t="str">
        <f>Scoring!M61</f>
        <v xml:space="preserve"> 2 Memphis </v>
      </c>
      <c r="J60" s="110" t="str">
        <f>Scoring!N61</f>
        <v xml:space="preserve"> 1 Connecticut </v>
      </c>
      <c r="K60" s="110" t="str">
        <f>Scoring!O61</f>
        <v xml:space="preserve"> 1 Connecticut </v>
      </c>
      <c r="L60" s="110" t="str">
        <f>Scoring!P61</f>
        <v xml:space="preserve"> 2 Memphis </v>
      </c>
      <c r="M60" s="110" t="str">
        <f>Scoring!Q61</f>
        <v xml:space="preserve"> 5 Purdue </v>
      </c>
      <c r="N60" s="110" t="str">
        <f>Scoring!R61</f>
        <v xml:space="preserve"> 2 Memphis </v>
      </c>
      <c r="O60" s="110" t="str">
        <f>Scoring!S61</f>
        <v xml:space="preserve"> 1 Connecticut </v>
      </c>
      <c r="P60" s="110" t="str">
        <f>Scoring!T61</f>
        <v xml:space="preserve"> 1 Connecticut </v>
      </c>
      <c r="S60" s="38" t="str">
        <f ca="1">Scoring!Z61</f>
        <v xml:space="preserve"> 1 Connecticut </v>
      </c>
      <c r="T60" s="36" t="str">
        <f ca="1">Scoring!AA61</f>
        <v xml:space="preserve"> 3 Missouri </v>
      </c>
      <c r="U60" s="45" t="str">
        <f ca="1">Scoring!AB61</f>
        <v xml:space="preserve"> 1 Connecticut </v>
      </c>
      <c r="V60" s="1" t="str">
        <f t="shared" ca="1" si="0"/>
        <v xml:space="preserve"> 3 Missouri </v>
      </c>
    </row>
    <row r="61" spans="1:22">
      <c r="A61" s="149"/>
      <c r="B61" s="110" t="str">
        <f>Scoring!F62</f>
        <v xml:space="preserve"> 1 Pittsburgh </v>
      </c>
      <c r="C61" s="110" t="str">
        <f>Scoring!G62</f>
        <v xml:space="preserve"> 1 Pittsburgh </v>
      </c>
      <c r="D61" s="110" t="str">
        <f>Scoring!H62</f>
        <v xml:space="preserve"> 2 Duke </v>
      </c>
      <c r="E61" s="110" t="str">
        <f>Scoring!I62</f>
        <v xml:space="preserve"> 1 Pittsburgh </v>
      </c>
      <c r="F61" s="110" t="str">
        <f>Scoring!J62</f>
        <v xml:space="preserve"> 1 Pittsburgh </v>
      </c>
      <c r="G61" s="110" t="str">
        <f>Scoring!K62</f>
        <v xml:space="preserve"> 13 Portland State</v>
      </c>
      <c r="H61" s="110" t="str">
        <f>Scoring!L62</f>
        <v xml:space="preserve"> 1 Pittsburgh </v>
      </c>
      <c r="I61" s="110" t="str">
        <f>Scoring!M62</f>
        <v xml:space="preserve"> 1 Pittsburgh </v>
      </c>
      <c r="J61" s="110" t="str">
        <f>Scoring!N62</f>
        <v xml:space="preserve"> 1 Pittsburgh </v>
      </c>
      <c r="K61" s="110" t="str">
        <f>Scoring!O62</f>
        <v xml:space="preserve"> 1 Pittsburgh </v>
      </c>
      <c r="L61" s="110" t="str">
        <f>Scoring!P62</f>
        <v xml:space="preserve"> 1 Pittsburgh </v>
      </c>
      <c r="M61" s="110" t="str">
        <f>Scoring!Q62</f>
        <v xml:space="preserve"> 1 Pittsburgh </v>
      </c>
      <c r="N61" s="110" t="str">
        <f>Scoring!R62</f>
        <v xml:space="preserve"> 2 Duke </v>
      </c>
      <c r="O61" s="110" t="str">
        <f>Scoring!S62</f>
        <v xml:space="preserve"> 2 Duke </v>
      </c>
      <c r="P61" s="110" t="str">
        <f>Scoring!T62</f>
        <v xml:space="preserve"> 1 Pittsburgh </v>
      </c>
      <c r="S61" s="38" t="str">
        <f ca="1">Scoring!Z62</f>
        <v xml:space="preserve"> 1 Pittsburgh </v>
      </c>
      <c r="T61" s="36" t="str">
        <f ca="1">Scoring!AA62</f>
        <v xml:space="preserve"> 3 Villanova </v>
      </c>
      <c r="U61" s="45" t="str">
        <f ca="1">Scoring!AB62</f>
        <v xml:space="preserve"> 3 Villanova </v>
      </c>
      <c r="V61" s="1" t="str">
        <f t="shared" ca="1" si="0"/>
        <v xml:space="preserve"> 1 Pittsburgh </v>
      </c>
    </row>
    <row r="62" spans="1:22" ht="13.8" thickBot="1">
      <c r="A62" s="150"/>
      <c r="B62" s="111" t="str">
        <f>Scoring!F63</f>
        <v xml:space="preserve"> 2 Oklahoma </v>
      </c>
      <c r="C62" s="111" t="str">
        <f>Scoring!G63</f>
        <v xml:space="preserve"> 1 North Carolina </v>
      </c>
      <c r="D62" s="111" t="str">
        <f>Scoring!H63</f>
        <v xml:space="preserve"> 1 North Carolina </v>
      </c>
      <c r="E62" s="111" t="str">
        <f>Scoring!I63</f>
        <v xml:space="preserve"> 1 North Carolina </v>
      </c>
      <c r="F62" s="111" t="str">
        <f>Scoring!J63</f>
        <v xml:space="preserve"> 1 North Carolina </v>
      </c>
      <c r="G62" s="111" t="str">
        <f>Scoring!K63</f>
        <v xml:space="preserve"> 6 Arizona State </v>
      </c>
      <c r="H62" s="111" t="str">
        <f>Scoring!L63</f>
        <v xml:space="preserve"> 1 North Carolina </v>
      </c>
      <c r="I62" s="111" t="str">
        <f>Scoring!M63</f>
        <v xml:space="preserve"> 1 North Carolina </v>
      </c>
      <c r="J62" s="111" t="str">
        <f>Scoring!N63</f>
        <v xml:space="preserve"> 1 North Carolina </v>
      </c>
      <c r="K62" s="111" t="str">
        <f>Scoring!O63</f>
        <v xml:space="preserve"> 1 North Carolina </v>
      </c>
      <c r="L62" s="111" t="str">
        <f>Scoring!P63</f>
        <v xml:space="preserve"> 1 North Carolina </v>
      </c>
      <c r="M62" s="111" t="str">
        <f>Scoring!Q63</f>
        <v xml:space="preserve"> 1 North Carolina </v>
      </c>
      <c r="N62" s="111" t="str">
        <f>Scoring!R63</f>
        <v xml:space="preserve"> 1 North Carolina </v>
      </c>
      <c r="O62" s="111" t="str">
        <f>Scoring!S63</f>
        <v xml:space="preserve"> 4 Gonzaga </v>
      </c>
      <c r="P62" s="111" t="str">
        <f>Scoring!T63</f>
        <v xml:space="preserve"> 1 North Carolina </v>
      </c>
      <c r="S62" s="51" t="str">
        <f ca="1">Scoring!Z63</f>
        <v xml:space="preserve"> 1 North Carolina </v>
      </c>
      <c r="T62" s="49" t="str">
        <f ca="1">Scoring!AA63</f>
        <v xml:space="preserve"> 2 Oklahoma </v>
      </c>
      <c r="U62" s="115" t="str">
        <f ca="1">Scoring!AB63</f>
        <v xml:space="preserve"> 1 North Carolina </v>
      </c>
      <c r="V62" s="1" t="str">
        <f t="shared" ca="1" si="0"/>
        <v xml:space="preserve"> 2 Oklahoma </v>
      </c>
    </row>
    <row r="63" spans="1:22">
      <c r="A63" s="153" t="s">
        <v>284</v>
      </c>
      <c r="B63" s="110" t="str">
        <f>Scoring!F64</f>
        <v xml:space="preserve"> 1 Louisville </v>
      </c>
      <c r="C63" s="110" t="str">
        <f>Scoring!G64</f>
        <v xml:space="preserve"> 1 Connecticut </v>
      </c>
      <c r="D63" s="110" t="str">
        <f>Scoring!H64</f>
        <v xml:space="preserve"> 2 Michigan State </v>
      </c>
      <c r="E63" s="110" t="str">
        <f>Scoring!I64</f>
        <v xml:space="preserve"> 1 Louisville </v>
      </c>
      <c r="F63" s="110" t="str">
        <f>Scoring!J64</f>
        <v xml:space="preserve"> 3 Kansas </v>
      </c>
      <c r="G63" s="110" t="str">
        <f>Scoring!K64</f>
        <v xml:space="preserve"> 7 California </v>
      </c>
      <c r="H63" s="110" t="str">
        <f>Scoring!L64</f>
        <v xml:space="preserve"> 1 Louisville </v>
      </c>
      <c r="I63" s="110" t="str">
        <f>Scoring!M64</f>
        <v xml:space="preserve"> 1 Louisville </v>
      </c>
      <c r="J63" s="110" t="str">
        <f>Scoring!N64</f>
        <v xml:space="preserve"> 1 Louisville </v>
      </c>
      <c r="K63" s="110" t="str">
        <f>Scoring!O64</f>
        <v xml:space="preserve"> 1 Connecticut </v>
      </c>
      <c r="L63" s="110" t="str">
        <f>Scoring!P64</f>
        <v xml:space="preserve"> 1 Louisville </v>
      </c>
      <c r="M63" s="110" t="str">
        <f>Scoring!Q64</f>
        <v xml:space="preserve"> 1 Louisville </v>
      </c>
      <c r="N63" s="110" t="str">
        <f>Scoring!R64</f>
        <v xml:space="preserve"> 2 Memphis </v>
      </c>
      <c r="O63" s="110" t="str">
        <f>Scoring!S64</f>
        <v xml:space="preserve"> 1 Connecticut </v>
      </c>
      <c r="P63" s="110" t="str">
        <f>Scoring!T64</f>
        <v xml:space="preserve"> 1 Louisville </v>
      </c>
      <c r="S63" s="38" t="str">
        <f ca="1">Scoring!Z64</f>
        <v xml:space="preserve"> 2 Michigan State </v>
      </c>
      <c r="T63" s="36" t="str">
        <f ca="1">Scoring!AA64</f>
        <v xml:space="preserve"> 1 Connecticut </v>
      </c>
      <c r="U63" s="116" t="str">
        <f ca="1">Scoring!AB64</f>
        <v xml:space="preserve"> 2 Michigan State </v>
      </c>
      <c r="V63" s="1" t="str">
        <f t="shared" ca="1" si="0"/>
        <v xml:space="preserve"> 1 Connecticut </v>
      </c>
    </row>
    <row r="64" spans="1:22" ht="13.8" thickBot="1">
      <c r="A64" s="150"/>
      <c r="B64" s="110" t="str">
        <f>Scoring!F65</f>
        <v xml:space="preserve"> 2 Oklahoma </v>
      </c>
      <c r="C64" s="110" t="str">
        <f>Scoring!G65</f>
        <v xml:space="preserve"> 1 Pittsburgh </v>
      </c>
      <c r="D64" s="110" t="str">
        <f>Scoring!H65</f>
        <v xml:space="preserve"> 1 North Carolina </v>
      </c>
      <c r="E64" s="110" t="str">
        <f>Scoring!I65</f>
        <v xml:space="preserve"> 1 Pittsburgh </v>
      </c>
      <c r="F64" s="110" t="str">
        <f>Scoring!J65</f>
        <v xml:space="preserve"> 1 North Carolina </v>
      </c>
      <c r="G64" s="110" t="str">
        <f>Scoring!K65</f>
        <v xml:space="preserve"> 6 Arizona State </v>
      </c>
      <c r="H64" s="110" t="str">
        <f>Scoring!L65</f>
        <v xml:space="preserve"> 1 North Carolina </v>
      </c>
      <c r="I64" s="110" t="str">
        <f>Scoring!M65</f>
        <v xml:space="preserve"> 1 Pittsburgh </v>
      </c>
      <c r="J64" s="110" t="str">
        <f>Scoring!N65</f>
        <v xml:space="preserve"> 1 Pittsburgh </v>
      </c>
      <c r="K64" s="110" t="str">
        <f>Scoring!O65</f>
        <v xml:space="preserve"> 1 North Carolina </v>
      </c>
      <c r="L64" s="110" t="str">
        <f>Scoring!P65</f>
        <v xml:space="preserve"> 1 North Carolina </v>
      </c>
      <c r="M64" s="110" t="str">
        <f>Scoring!Q65</f>
        <v xml:space="preserve"> 1 North Carolina </v>
      </c>
      <c r="N64" s="110" t="str">
        <f>Scoring!R65</f>
        <v xml:space="preserve"> 1 North Carolina </v>
      </c>
      <c r="O64" s="110" t="str">
        <f>Scoring!S65</f>
        <v xml:space="preserve"> 2 Duke </v>
      </c>
      <c r="P64" s="110" t="str">
        <f>Scoring!T65</f>
        <v xml:space="preserve"> 1 North Carolina </v>
      </c>
      <c r="S64" s="38" t="str">
        <f ca="1">Scoring!Z65</f>
        <v xml:space="preserve"> 3 Villanova </v>
      </c>
      <c r="T64" s="36" t="str">
        <f ca="1">Scoring!AA65</f>
        <v xml:space="preserve"> 1 North Carolina </v>
      </c>
      <c r="U64" s="116" t="str">
        <f ca="1">Scoring!AB65</f>
        <v xml:space="preserve"> 1 North Carolina </v>
      </c>
      <c r="V64" s="1" t="str">
        <f t="shared" ca="1" si="0"/>
        <v xml:space="preserve"> 3 Villanova </v>
      </c>
    </row>
    <row r="65" spans="1:22" ht="13.8" thickBot="1">
      <c r="A65" s="117" t="s">
        <v>259</v>
      </c>
      <c r="B65" s="118" t="str">
        <f>Scoring!F66</f>
        <v xml:space="preserve"> 1 Louisville </v>
      </c>
      <c r="C65" s="118" t="str">
        <f>Scoring!G66</f>
        <v xml:space="preserve"> 1 Connecticut </v>
      </c>
      <c r="D65" s="118" t="str">
        <f>Scoring!H66</f>
        <v xml:space="preserve"> 1 North Carolina </v>
      </c>
      <c r="E65" s="118" t="str">
        <f>Scoring!I66</f>
        <v xml:space="preserve"> 1 Louisville </v>
      </c>
      <c r="F65" s="118" t="str">
        <f>Scoring!J66</f>
        <v xml:space="preserve"> 3 Kansas </v>
      </c>
      <c r="G65" s="118" t="str">
        <f>Scoring!K66</f>
        <v xml:space="preserve"> 6 Arizona State </v>
      </c>
      <c r="H65" s="118" t="str">
        <f>Scoring!L66</f>
        <v xml:space="preserve"> 1 Louisville </v>
      </c>
      <c r="I65" s="118" t="str">
        <f>Scoring!M66</f>
        <v xml:space="preserve"> 1 Pittsburgh </v>
      </c>
      <c r="J65" s="118" t="str">
        <f>Scoring!N66</f>
        <v xml:space="preserve"> 1 Louisville </v>
      </c>
      <c r="K65" s="118" t="str">
        <f>Scoring!O66</f>
        <v xml:space="preserve"> 1 North Carolina </v>
      </c>
      <c r="L65" s="118" t="str">
        <f>Scoring!P66</f>
        <v xml:space="preserve"> 1 North Carolina </v>
      </c>
      <c r="M65" s="118" t="str">
        <f>Scoring!Q66</f>
        <v xml:space="preserve"> 1 North Carolina </v>
      </c>
      <c r="N65" s="118" t="str">
        <f>Scoring!R66</f>
        <v xml:space="preserve"> 2 Memphis </v>
      </c>
      <c r="O65" s="118" t="str">
        <f>Scoring!S66</f>
        <v xml:space="preserve"> 2 Duke </v>
      </c>
      <c r="P65" s="118" t="str">
        <f>Scoring!T66</f>
        <v xml:space="preserve"> 1 North Carolina </v>
      </c>
      <c r="S65" s="18" t="str">
        <f ca="1">Scoring!Z66</f>
        <v xml:space="preserve"> 2 Michigan State </v>
      </c>
      <c r="T65" s="21" t="str">
        <f ca="1">Scoring!AA66</f>
        <v xml:space="preserve"> 1 North Carolina </v>
      </c>
      <c r="U65" s="119" t="str">
        <f ca="1">Scoring!AB66</f>
        <v/>
      </c>
      <c r="V65" s="1" t="str">
        <f t="shared" ca="1" si="0"/>
        <v/>
      </c>
    </row>
  </sheetData>
  <mergeCells count="5">
    <mergeCell ref="A3:A34"/>
    <mergeCell ref="A35:A50"/>
    <mergeCell ref="A51:A58"/>
    <mergeCell ref="A59:A62"/>
    <mergeCell ref="A63:A64"/>
  </mergeCells>
  <conditionalFormatting sqref="B3:CW34">
    <cfRule type="expression" dxfId="232" priority="169" stopIfTrue="1">
      <formula>COUNTIF($CZ$3:$CZ$34,B3)</formula>
    </cfRule>
    <cfRule type="expression" dxfId="231" priority="170" stopIfTrue="1">
      <formula>COUNTIF($DA$3:$DA$34,B3)</formula>
    </cfRule>
  </conditionalFormatting>
  <conditionalFormatting sqref="B65:CW65">
    <cfRule type="expression" dxfId="230" priority="166" stopIfTrue="1">
      <formula>COUNTIF($CZ$65:$CZ$65,B65)=1</formula>
    </cfRule>
    <cfRule type="expression" dxfId="229" priority="167" stopIfTrue="1">
      <formula>COUNTIF($DA$65:$DA$65,B65)=1</formula>
    </cfRule>
    <cfRule type="expression" dxfId="228" priority="168" stopIfTrue="1">
      <formula>COUNTIF($DC$3:$DC$64,B65)&gt;0</formula>
    </cfRule>
  </conditionalFormatting>
  <conditionalFormatting sqref="B35:CW50">
    <cfRule type="expression" dxfId="227" priority="163" stopIfTrue="1">
      <formula>COUNTIF($CZ$35:$CZ$50,B35)=1</formula>
    </cfRule>
    <cfRule type="expression" dxfId="226" priority="164" stopIfTrue="1">
      <formula>COUNTIF($DA$35:$DA$50,B35)=1</formula>
    </cfRule>
    <cfRule type="expression" dxfId="225" priority="165" stopIfTrue="1">
      <formula>COUNTIF($DC$3:$DC$34,B35)&gt;0</formula>
    </cfRule>
  </conditionalFormatting>
  <conditionalFormatting sqref="B51:CW58">
    <cfRule type="expression" dxfId="224" priority="160" stopIfTrue="1">
      <formula>COUNTIF($CZ$51:$CZ$58,B51)=1</formula>
    </cfRule>
    <cfRule type="expression" dxfId="223" priority="161" stopIfTrue="1">
      <formula>COUNTIF($DA$51:$DA$58,B51)=1</formula>
    </cfRule>
    <cfRule type="expression" dxfId="222" priority="162" stopIfTrue="1">
      <formula>COUNTIF($DC$3:$DC$50,B51)&gt;0</formula>
    </cfRule>
  </conditionalFormatting>
  <conditionalFormatting sqref="B59:CW62">
    <cfRule type="expression" dxfId="221" priority="157" stopIfTrue="1">
      <formula>COUNTIF($CZ$59:$CZ$62,B59)=1</formula>
    </cfRule>
    <cfRule type="expression" dxfId="220" priority="158" stopIfTrue="1">
      <formula>COUNTIF($DA$59:$DA$62,B59)=1</formula>
    </cfRule>
    <cfRule type="expression" dxfId="219" priority="159" stopIfTrue="1">
      <formula>COUNTIF($DC$3:$DC$58,B59)&gt;0</formula>
    </cfRule>
  </conditionalFormatting>
  <conditionalFormatting sqref="B63:CW64">
    <cfRule type="expression" dxfId="218" priority="154" stopIfTrue="1">
      <formula>COUNTIF($CZ$63:$CZ$64,B63)=1</formula>
    </cfRule>
    <cfRule type="expression" dxfId="217" priority="155" stopIfTrue="1">
      <formula>COUNTIF($DA$63:$DA$64,B63)=1</formula>
    </cfRule>
    <cfRule type="expression" dxfId="216" priority="156" stopIfTrue="1">
      <formula>COUNTIF($DC$3:$DC$62,B63)&gt;0</formula>
    </cfRule>
  </conditionalFormatting>
  <conditionalFormatting sqref="B3:CD34">
    <cfRule type="expression" dxfId="215" priority="152" stopIfTrue="1">
      <formula>COUNTIF($CG$3:$CG$34,B3)</formula>
    </cfRule>
    <cfRule type="expression" dxfId="214" priority="153" stopIfTrue="1">
      <formula>COUNTIF($CH$3:$CH$34,B3)</formula>
    </cfRule>
  </conditionalFormatting>
  <conditionalFormatting sqref="B65:CD65">
    <cfRule type="expression" dxfId="213" priority="149" stopIfTrue="1">
      <formula>COUNTIF($CG$65:$CG$65,B65)=1</formula>
    </cfRule>
    <cfRule type="expression" dxfId="212" priority="150" stopIfTrue="1">
      <formula>COUNTIF($CH$65:$CH$65,B65)=1</formula>
    </cfRule>
    <cfRule type="expression" dxfId="211" priority="151" stopIfTrue="1">
      <formula>COUNTIF($CJ$3:$CJ$64,B65)&gt;0</formula>
    </cfRule>
  </conditionalFormatting>
  <conditionalFormatting sqref="B35:CD50">
    <cfRule type="expression" dxfId="210" priority="146" stopIfTrue="1">
      <formula>COUNTIF($CG$35:$CG$50,B35)=1</formula>
    </cfRule>
    <cfRule type="expression" dxfId="209" priority="147" stopIfTrue="1">
      <formula>COUNTIF($CH$35:$CH$50,B35)=1</formula>
    </cfRule>
    <cfRule type="expression" dxfId="208" priority="148" stopIfTrue="1">
      <formula>COUNTIF($CJ$3:$CJ$34,B35)&gt;0</formula>
    </cfRule>
  </conditionalFormatting>
  <conditionalFormatting sqref="B51:CD58">
    <cfRule type="expression" dxfId="207" priority="143" stopIfTrue="1">
      <formula>COUNTIF($CG$51:$CG$58,B51)=1</formula>
    </cfRule>
    <cfRule type="expression" dxfId="206" priority="144" stopIfTrue="1">
      <formula>COUNTIF($CH$51:$CH$58,B51)=1</formula>
    </cfRule>
    <cfRule type="expression" dxfId="205" priority="145" stopIfTrue="1">
      <formula>COUNTIF($CJ$3:$CJ$50,B51)&gt;0</formula>
    </cfRule>
  </conditionalFormatting>
  <conditionalFormatting sqref="B59:CD62">
    <cfRule type="expression" dxfId="204" priority="140" stopIfTrue="1">
      <formula>COUNTIF($CG$59:$CG$62,B59)=1</formula>
    </cfRule>
    <cfRule type="expression" dxfId="203" priority="141" stopIfTrue="1">
      <formula>COUNTIF($CH$59:$CH$62,B59)=1</formula>
    </cfRule>
    <cfRule type="expression" dxfId="202" priority="142" stopIfTrue="1">
      <formula>COUNTIF($CJ$3:$CJ$58,B59)&gt;0</formula>
    </cfRule>
  </conditionalFormatting>
  <conditionalFormatting sqref="B63:CD64">
    <cfRule type="expression" dxfId="201" priority="137" stopIfTrue="1">
      <formula>COUNTIF($CG$63:$CG$64,B63)=1</formula>
    </cfRule>
    <cfRule type="expression" dxfId="200" priority="138" stopIfTrue="1">
      <formula>COUNTIF($CH$63:$CH$64,B63)=1</formula>
    </cfRule>
    <cfRule type="expression" dxfId="199" priority="139" stopIfTrue="1">
      <formula>COUNTIF($CJ$3:$CJ$62,B63)&gt;0</formula>
    </cfRule>
  </conditionalFormatting>
  <conditionalFormatting sqref="B3:BZ34">
    <cfRule type="expression" dxfId="198" priority="135" stopIfTrue="1">
      <formula>COUNTIF($CC$3:$CC$34,B3)</formula>
    </cfRule>
    <cfRule type="expression" dxfId="197" priority="136" stopIfTrue="1">
      <formula>COUNTIF($CD$3:$CD$34,B3)</formula>
    </cfRule>
  </conditionalFormatting>
  <conditionalFormatting sqref="B65:BZ65">
    <cfRule type="expression" dxfId="196" priority="132" stopIfTrue="1">
      <formula>COUNTIF($CC$65:$CC$65,B65)=1</formula>
    </cfRule>
    <cfRule type="expression" dxfId="195" priority="133" stopIfTrue="1">
      <formula>COUNTIF($CD$65:$CD$65,B65)=1</formula>
    </cfRule>
    <cfRule type="expression" dxfId="194" priority="134" stopIfTrue="1">
      <formula>COUNTIF($CF$3:$CF$64,B65)&gt;0</formula>
    </cfRule>
  </conditionalFormatting>
  <conditionalFormatting sqref="B35:BZ50">
    <cfRule type="expression" dxfId="193" priority="129" stopIfTrue="1">
      <formula>COUNTIF($CC$35:$CC$50,B35)=1</formula>
    </cfRule>
    <cfRule type="expression" dxfId="192" priority="130" stopIfTrue="1">
      <formula>COUNTIF($CD$35:$CD$50,B35)=1</formula>
    </cfRule>
    <cfRule type="expression" dxfId="191" priority="131" stopIfTrue="1">
      <formula>COUNTIF($CF$3:$CF$34,B35)&gt;0</formula>
    </cfRule>
  </conditionalFormatting>
  <conditionalFormatting sqref="B51:BZ58">
    <cfRule type="expression" dxfId="190" priority="126" stopIfTrue="1">
      <formula>COUNTIF($CC$51:$CC$58,B51)=1</formula>
    </cfRule>
    <cfRule type="expression" dxfId="189" priority="127" stopIfTrue="1">
      <formula>COUNTIF($CD$51:$CD$58,B51)=1</formula>
    </cfRule>
    <cfRule type="expression" dxfId="188" priority="128" stopIfTrue="1">
      <formula>COUNTIF($CF$3:$CF$50,B51)&gt;0</formula>
    </cfRule>
  </conditionalFormatting>
  <conditionalFormatting sqref="B59:BZ62">
    <cfRule type="expression" dxfId="187" priority="123" stopIfTrue="1">
      <formula>COUNTIF($CC$59:$CC$62,B59)=1</formula>
    </cfRule>
    <cfRule type="expression" dxfId="186" priority="124" stopIfTrue="1">
      <formula>COUNTIF($CD$59:$CD$62,B59)=1</formula>
    </cfRule>
    <cfRule type="expression" dxfId="185" priority="125" stopIfTrue="1">
      <formula>COUNTIF($CF$3:$CF$58,B59)&gt;0</formula>
    </cfRule>
  </conditionalFormatting>
  <conditionalFormatting sqref="B63:BZ64">
    <cfRule type="expression" dxfId="184" priority="120" stopIfTrue="1">
      <formula>COUNTIF($CC$63:$CC$64,B63)=1</formula>
    </cfRule>
    <cfRule type="expression" dxfId="183" priority="121" stopIfTrue="1">
      <formula>COUNTIF($CD$63:$CD$64,B63)=1</formula>
    </cfRule>
    <cfRule type="expression" dxfId="182" priority="122" stopIfTrue="1">
      <formula>COUNTIF($CF$3:$CF$62,B63)&gt;0</formula>
    </cfRule>
  </conditionalFormatting>
  <conditionalFormatting sqref="B3:BV34">
    <cfRule type="expression" dxfId="181" priority="118" stopIfTrue="1">
      <formula>COUNTIF($BY$3:$BY$34,B3)</formula>
    </cfRule>
    <cfRule type="expression" dxfId="180" priority="119" stopIfTrue="1">
      <formula>COUNTIF($BZ$3:$BZ$34,B3)</formula>
    </cfRule>
  </conditionalFormatting>
  <conditionalFormatting sqref="B65:BV65">
    <cfRule type="expression" dxfId="179" priority="115" stopIfTrue="1">
      <formula>COUNTIF($BY$65:$BY$65,B65)=1</formula>
    </cfRule>
    <cfRule type="expression" dxfId="178" priority="116" stopIfTrue="1">
      <formula>COUNTIF($BZ$65:$BZ$65,B65)=1</formula>
    </cfRule>
    <cfRule type="expression" dxfId="177" priority="117" stopIfTrue="1">
      <formula>COUNTIF($CB$3:$CB$64,B65)&gt;0</formula>
    </cfRule>
  </conditionalFormatting>
  <conditionalFormatting sqref="B35:BV50">
    <cfRule type="expression" dxfId="176" priority="112" stopIfTrue="1">
      <formula>COUNTIF($BY$35:$BY$50,B35)=1</formula>
    </cfRule>
    <cfRule type="expression" dxfId="175" priority="113" stopIfTrue="1">
      <formula>COUNTIF($BZ$35:$BZ$50,B35)=1</formula>
    </cfRule>
    <cfRule type="expression" dxfId="174" priority="114" stopIfTrue="1">
      <formula>COUNTIF($CB$3:$CB$34,B35)&gt;0</formula>
    </cfRule>
  </conditionalFormatting>
  <conditionalFormatting sqref="B51:BV58">
    <cfRule type="expression" dxfId="173" priority="109" stopIfTrue="1">
      <formula>COUNTIF($BY$51:$BY$58,B51)=1</formula>
    </cfRule>
    <cfRule type="expression" dxfId="172" priority="110" stopIfTrue="1">
      <formula>COUNTIF($BZ$51:$BZ$58,B51)=1</formula>
    </cfRule>
    <cfRule type="expression" dxfId="171" priority="111" stopIfTrue="1">
      <formula>COUNTIF($CB$3:$CB$50,B51)&gt;0</formula>
    </cfRule>
  </conditionalFormatting>
  <conditionalFormatting sqref="B59:BV62">
    <cfRule type="expression" dxfId="170" priority="106" stopIfTrue="1">
      <formula>COUNTIF($BY$59:$BY$62,B59)=1</formula>
    </cfRule>
    <cfRule type="expression" dxfId="169" priority="107" stopIfTrue="1">
      <formula>COUNTIF($BZ$59:$BZ$62,B59)=1</formula>
    </cfRule>
    <cfRule type="expression" dxfId="168" priority="108" stopIfTrue="1">
      <formula>COUNTIF($CB$3:$CB$58,B59)&gt;0</formula>
    </cfRule>
  </conditionalFormatting>
  <conditionalFormatting sqref="B63:BV64">
    <cfRule type="expression" dxfId="167" priority="103" stopIfTrue="1">
      <formula>COUNTIF($BY$63:$BY$64,B63)=1</formula>
    </cfRule>
    <cfRule type="expression" dxfId="166" priority="104" stopIfTrue="1">
      <formula>COUNTIF($BZ$63:$BZ$64,B63)=1</formula>
    </cfRule>
    <cfRule type="expression" dxfId="165" priority="105" stopIfTrue="1">
      <formula>COUNTIF($CB$3:$CB$62,B63)&gt;0</formula>
    </cfRule>
  </conditionalFormatting>
  <conditionalFormatting sqref="B3:BR34">
    <cfRule type="expression" dxfId="164" priority="101" stopIfTrue="1">
      <formula>COUNTIF($BU$3:$BU$34,B3)</formula>
    </cfRule>
    <cfRule type="expression" dxfId="163" priority="102" stopIfTrue="1">
      <formula>COUNTIF($BV$3:$BV$34,B3)</formula>
    </cfRule>
  </conditionalFormatting>
  <conditionalFormatting sqref="B65:BR65">
    <cfRule type="expression" dxfId="162" priority="98" stopIfTrue="1">
      <formula>COUNTIF($BU$65:$BU$65,B65)=1</formula>
    </cfRule>
    <cfRule type="expression" dxfId="161" priority="99" stopIfTrue="1">
      <formula>COUNTIF($BV$65:$BV$65,B65)=1</formula>
    </cfRule>
    <cfRule type="expression" dxfId="160" priority="100" stopIfTrue="1">
      <formula>COUNTIF($BX$3:$BX$64,B65)&gt;0</formula>
    </cfRule>
  </conditionalFormatting>
  <conditionalFormatting sqref="B35:BR50">
    <cfRule type="expression" dxfId="159" priority="95" stopIfTrue="1">
      <formula>COUNTIF($BU$35:$BU$50,B35)=1</formula>
    </cfRule>
    <cfRule type="expression" dxfId="158" priority="96" stopIfTrue="1">
      <formula>COUNTIF($BV$35:$BV$50,B35)=1</formula>
    </cfRule>
    <cfRule type="expression" dxfId="157" priority="97" stopIfTrue="1">
      <formula>COUNTIF($BX$3:$BX$34,B35)&gt;0</formula>
    </cfRule>
  </conditionalFormatting>
  <conditionalFormatting sqref="B51:BR58">
    <cfRule type="expression" dxfId="156" priority="92" stopIfTrue="1">
      <formula>COUNTIF($BU$51:$BU$58,B51)=1</formula>
    </cfRule>
    <cfRule type="expression" dxfId="155" priority="93" stopIfTrue="1">
      <formula>COUNTIF($BV$51:$BV$58,B51)=1</formula>
    </cfRule>
    <cfRule type="expression" dxfId="154" priority="94" stopIfTrue="1">
      <formula>COUNTIF($BX$3:$BX$50,B51)&gt;0</formula>
    </cfRule>
  </conditionalFormatting>
  <conditionalFormatting sqref="B59:BR62">
    <cfRule type="expression" dxfId="153" priority="89" stopIfTrue="1">
      <formula>COUNTIF($BU$59:$BU$62,B59)=1</formula>
    </cfRule>
    <cfRule type="expression" dxfId="152" priority="90" stopIfTrue="1">
      <formula>COUNTIF($BV$59:$BV$62,B59)=1</formula>
    </cfRule>
    <cfRule type="expression" dxfId="151" priority="91" stopIfTrue="1">
      <formula>COUNTIF($BX$3:$BX$58,B59)&gt;0</formula>
    </cfRule>
  </conditionalFormatting>
  <conditionalFormatting sqref="B63:BR64">
    <cfRule type="expression" dxfId="150" priority="86" stopIfTrue="1">
      <formula>COUNTIF($BU$63:$BU$64,B63)=1</formula>
    </cfRule>
    <cfRule type="expression" dxfId="149" priority="87" stopIfTrue="1">
      <formula>COUNTIF($BV$63:$BV$64,B63)=1</formula>
    </cfRule>
    <cfRule type="expression" dxfId="148" priority="88" stopIfTrue="1">
      <formula>COUNTIF($BX$3:$BX$62,B63)&gt;0</formula>
    </cfRule>
  </conditionalFormatting>
  <conditionalFormatting sqref="B3:BE34">
    <cfRule type="expression" dxfId="147" priority="84" stopIfTrue="1">
      <formula>COUNTIF($BH$3:$BH$34,B3)</formula>
    </cfRule>
    <cfRule type="expression" dxfId="146" priority="85" stopIfTrue="1">
      <formula>COUNTIF($BI$3:$BI$34,B3)</formula>
    </cfRule>
  </conditionalFormatting>
  <conditionalFormatting sqref="B65:BE65">
    <cfRule type="expression" dxfId="145" priority="81" stopIfTrue="1">
      <formula>COUNTIF($BH$65:$BH$65,B65)=1</formula>
    </cfRule>
    <cfRule type="expression" dxfId="144" priority="82" stopIfTrue="1">
      <formula>COUNTIF($BI$65:$BI$65,B65)=1</formula>
    </cfRule>
    <cfRule type="expression" dxfId="143" priority="83" stopIfTrue="1">
      <formula>COUNTIF($BK$3:$BK$64,B65)&gt;0</formula>
    </cfRule>
  </conditionalFormatting>
  <conditionalFormatting sqref="B35:BE50">
    <cfRule type="expression" dxfId="142" priority="78" stopIfTrue="1">
      <formula>COUNTIF($BH$35:$BH$50,B35)=1</formula>
    </cfRule>
    <cfRule type="expression" dxfId="141" priority="79" stopIfTrue="1">
      <formula>COUNTIF($BI$35:$BI$50,B35)=1</formula>
    </cfRule>
    <cfRule type="expression" dxfId="140" priority="80" stopIfTrue="1">
      <formula>COUNTIF($BK$3:$BK$34,B35)&gt;0</formula>
    </cfRule>
  </conditionalFormatting>
  <conditionalFormatting sqref="B51:BE58">
    <cfRule type="expression" dxfId="139" priority="75" stopIfTrue="1">
      <formula>COUNTIF($BH$51:$BH$58,B51)=1</formula>
    </cfRule>
    <cfRule type="expression" dxfId="138" priority="76" stopIfTrue="1">
      <formula>COUNTIF($BI$51:$BI$58,B51)=1</formula>
    </cfRule>
    <cfRule type="expression" dxfId="137" priority="77" stopIfTrue="1">
      <formula>COUNTIF($BK$3:$BK$50,B51)&gt;0</formula>
    </cfRule>
  </conditionalFormatting>
  <conditionalFormatting sqref="B59:BE62">
    <cfRule type="expression" dxfId="136" priority="72" stopIfTrue="1">
      <formula>COUNTIF($BH$59:$BH$62,B59)=1</formula>
    </cfRule>
    <cfRule type="expression" dxfId="135" priority="73" stopIfTrue="1">
      <formula>COUNTIF($BI$59:$BI$62,B59)=1</formula>
    </cfRule>
    <cfRule type="expression" dxfId="134" priority="74" stopIfTrue="1">
      <formula>COUNTIF($BK$3:$BK$58,B59)&gt;0</formula>
    </cfRule>
  </conditionalFormatting>
  <conditionalFormatting sqref="B63:BE64">
    <cfRule type="expression" dxfId="133" priority="69" stopIfTrue="1">
      <formula>COUNTIF($BH$63:$BH$64,B63)=1</formula>
    </cfRule>
    <cfRule type="expression" dxfId="132" priority="70" stopIfTrue="1">
      <formula>COUNTIF($BI$63:$BI$64,B63)=1</formula>
    </cfRule>
    <cfRule type="expression" dxfId="131" priority="71" stopIfTrue="1">
      <formula>COUNTIF($BK$3:$BK$62,B63)&gt;0</formula>
    </cfRule>
  </conditionalFormatting>
  <conditionalFormatting sqref="B3:AR34">
    <cfRule type="expression" dxfId="130" priority="67" stopIfTrue="1">
      <formula>COUNTIF($AU$3:$AU$34,B3)</formula>
    </cfRule>
    <cfRule type="expression" dxfId="129" priority="68" stopIfTrue="1">
      <formula>COUNTIF($AV$3:$AV$34,B3)</formula>
    </cfRule>
  </conditionalFormatting>
  <conditionalFormatting sqref="B65:AR65">
    <cfRule type="expression" dxfId="128" priority="64" stopIfTrue="1">
      <formula>COUNTIF($AU$65:$AU$65,B65)=1</formula>
    </cfRule>
    <cfRule type="expression" dxfId="127" priority="65" stopIfTrue="1">
      <formula>COUNTIF($AV$65:$AV$65,B65)=1</formula>
    </cfRule>
    <cfRule type="expression" dxfId="126" priority="66" stopIfTrue="1">
      <formula>COUNTIF($AX$3:$AX$64,B65)&gt;0</formula>
    </cfRule>
  </conditionalFormatting>
  <conditionalFormatting sqref="B35:AR50">
    <cfRule type="expression" dxfId="125" priority="61" stopIfTrue="1">
      <formula>COUNTIF($AU$35:$AU$50,B35)=1</formula>
    </cfRule>
    <cfRule type="expression" dxfId="124" priority="62" stopIfTrue="1">
      <formula>COUNTIF($AV$35:$AV$50,B35)=1</formula>
    </cfRule>
    <cfRule type="expression" dxfId="123" priority="63" stopIfTrue="1">
      <formula>COUNTIF($AX$3:$AX$34,B35)&gt;0</formula>
    </cfRule>
  </conditionalFormatting>
  <conditionalFormatting sqref="B51:AR58">
    <cfRule type="expression" dxfId="122" priority="58" stopIfTrue="1">
      <formula>COUNTIF($AU$51:$AU$58,B51)=1</formula>
    </cfRule>
    <cfRule type="expression" dxfId="121" priority="59" stopIfTrue="1">
      <formula>COUNTIF($AV$51:$AV$58,B51)=1</formula>
    </cfRule>
    <cfRule type="expression" dxfId="120" priority="60" stopIfTrue="1">
      <formula>COUNTIF($AX$3:$AX$50,B51)&gt;0</formula>
    </cfRule>
  </conditionalFormatting>
  <conditionalFormatting sqref="B59:AR62">
    <cfRule type="expression" dxfId="119" priority="55" stopIfTrue="1">
      <formula>COUNTIF($AU$59:$AU$62,B59)=1</formula>
    </cfRule>
    <cfRule type="expression" dxfId="118" priority="56" stopIfTrue="1">
      <formula>COUNTIF($AV$59:$AV$62,B59)=1</formula>
    </cfRule>
    <cfRule type="expression" dxfId="117" priority="57" stopIfTrue="1">
      <formula>COUNTIF($AX$3:$AX$58,B59)&gt;0</formula>
    </cfRule>
  </conditionalFormatting>
  <conditionalFormatting sqref="B63:AR64">
    <cfRule type="expression" dxfId="116" priority="52" stopIfTrue="1">
      <formula>COUNTIF($AU$63:$AU$64,B63)=1</formula>
    </cfRule>
    <cfRule type="expression" dxfId="115" priority="53" stopIfTrue="1">
      <formula>COUNTIF($AV$63:$AV$64,B63)=1</formula>
    </cfRule>
    <cfRule type="expression" dxfId="114" priority="54" stopIfTrue="1">
      <formula>COUNTIF($AX$3:$AX$62,B63)&gt;0</formula>
    </cfRule>
  </conditionalFormatting>
  <conditionalFormatting sqref="B3:AD34">
    <cfRule type="expression" dxfId="113" priority="50" stopIfTrue="1">
      <formula>COUNTIF($AG$3:$AG$34,B3)</formula>
    </cfRule>
    <cfRule type="expression" dxfId="112" priority="51" stopIfTrue="1">
      <formula>COUNTIF($AH$3:$AH$34,B3)</formula>
    </cfRule>
  </conditionalFormatting>
  <conditionalFormatting sqref="B65:AD65">
    <cfRule type="expression" dxfId="111" priority="47" stopIfTrue="1">
      <formula>COUNTIF($AG$65:$AG$65,B65)=1</formula>
    </cfRule>
    <cfRule type="expression" dxfId="110" priority="48" stopIfTrue="1">
      <formula>COUNTIF($AH$65:$AH$65,B65)=1</formula>
    </cfRule>
    <cfRule type="expression" dxfId="109" priority="49" stopIfTrue="1">
      <formula>COUNTIF($AJ$3:$AJ$64,B65)&gt;0</formula>
    </cfRule>
  </conditionalFormatting>
  <conditionalFormatting sqref="B35:AD50">
    <cfRule type="expression" dxfId="108" priority="44" stopIfTrue="1">
      <formula>COUNTIF($AG$35:$AG$50,B35)=1</formula>
    </cfRule>
    <cfRule type="expression" dxfId="107" priority="45" stopIfTrue="1">
      <formula>COUNTIF($AH$35:$AH$50,B35)=1</formula>
    </cfRule>
    <cfRule type="expression" dxfId="106" priority="46" stopIfTrue="1">
      <formula>COUNTIF($AJ$3:$AJ$34,B35)&gt;0</formula>
    </cfRule>
  </conditionalFormatting>
  <conditionalFormatting sqref="B51:AD58">
    <cfRule type="expression" dxfId="105" priority="41" stopIfTrue="1">
      <formula>COUNTIF($AG$51:$AG$58,B51)=1</formula>
    </cfRule>
    <cfRule type="expression" dxfId="104" priority="42" stopIfTrue="1">
      <formula>COUNTIF($AH$51:$AH$58,B51)=1</formula>
    </cfRule>
    <cfRule type="expression" dxfId="103" priority="43" stopIfTrue="1">
      <formula>COUNTIF($AJ$3:$AJ$50,B51)&gt;0</formula>
    </cfRule>
  </conditionalFormatting>
  <conditionalFormatting sqref="B59:AD62">
    <cfRule type="expression" dxfId="102" priority="38" stopIfTrue="1">
      <formula>COUNTIF($AG$59:$AG$62,B59)=1</formula>
    </cfRule>
    <cfRule type="expression" dxfId="101" priority="39" stopIfTrue="1">
      <formula>COUNTIF($AH$59:$AH$62,B59)=1</formula>
    </cfRule>
    <cfRule type="expression" dxfId="100" priority="40" stopIfTrue="1">
      <formula>COUNTIF($AJ$3:$AJ$58,B59)&gt;0</formula>
    </cfRule>
  </conditionalFormatting>
  <conditionalFormatting sqref="B63:AD64">
    <cfRule type="expression" dxfId="99" priority="35" stopIfTrue="1">
      <formula>COUNTIF($AG$63:$AG$64,B63)=1</formula>
    </cfRule>
    <cfRule type="expression" dxfId="98" priority="36" stopIfTrue="1">
      <formula>COUNTIF($AH$63:$AH$64,B63)=1</formula>
    </cfRule>
    <cfRule type="expression" dxfId="97" priority="37" stopIfTrue="1">
      <formula>COUNTIF($AJ$3:$AJ$62,B63)&gt;0</formula>
    </cfRule>
  </conditionalFormatting>
  <conditionalFormatting sqref="B3:AD34">
    <cfRule type="expression" dxfId="96" priority="33" stopIfTrue="1">
      <formula>COUNTIF($AG$3:$AG$34,B3)</formula>
    </cfRule>
    <cfRule type="expression" dxfId="95" priority="34" stopIfTrue="1">
      <formula>COUNTIF($AH$3:$AH$34,B3)</formula>
    </cfRule>
  </conditionalFormatting>
  <conditionalFormatting sqref="B65:AD65">
    <cfRule type="expression" dxfId="94" priority="30" stopIfTrue="1">
      <formula>COUNTIF($AG$65:$AG$65,B65)=1</formula>
    </cfRule>
    <cfRule type="expression" dxfId="93" priority="31" stopIfTrue="1">
      <formula>COUNTIF($AH$65:$AH$65,B65)=1</formula>
    </cfRule>
    <cfRule type="expression" dxfId="92" priority="32" stopIfTrue="1">
      <formula>COUNTIF($AJ$3:$AJ$64,B65)&gt;0</formula>
    </cfRule>
  </conditionalFormatting>
  <conditionalFormatting sqref="B35:AD50">
    <cfRule type="expression" dxfId="91" priority="27" stopIfTrue="1">
      <formula>COUNTIF($AG$35:$AG$50,B35)=1</formula>
    </cfRule>
    <cfRule type="expression" dxfId="90" priority="28" stopIfTrue="1">
      <formula>COUNTIF($AH$35:$AH$50,B35)=1</formula>
    </cfRule>
    <cfRule type="expression" dxfId="89" priority="29" stopIfTrue="1">
      <formula>COUNTIF($AJ$3:$AJ$34,B35)&gt;0</formula>
    </cfRule>
  </conditionalFormatting>
  <conditionalFormatting sqref="B51:AD58">
    <cfRule type="expression" dxfId="88" priority="24" stopIfTrue="1">
      <formula>COUNTIF($AG$51:$AG$58,B51)=1</formula>
    </cfRule>
    <cfRule type="expression" dxfId="87" priority="25" stopIfTrue="1">
      <formula>COUNTIF($AH$51:$AH$58,B51)=1</formula>
    </cfRule>
    <cfRule type="expression" dxfId="86" priority="26" stopIfTrue="1">
      <formula>COUNTIF($AJ$3:$AJ$50,B51)&gt;0</formula>
    </cfRule>
  </conditionalFormatting>
  <conditionalFormatting sqref="B59:AD62">
    <cfRule type="expression" dxfId="85" priority="21" stopIfTrue="1">
      <formula>COUNTIF($AG$59:$AG$62,B59)=1</formula>
    </cfRule>
    <cfRule type="expression" dxfId="84" priority="22" stopIfTrue="1">
      <formula>COUNTIF($AH$59:$AH$62,B59)=1</formula>
    </cfRule>
    <cfRule type="expression" dxfId="83" priority="23" stopIfTrue="1">
      <formula>COUNTIF($AJ$3:$AJ$58,B59)&gt;0</formula>
    </cfRule>
  </conditionalFormatting>
  <conditionalFormatting sqref="B63:AD64">
    <cfRule type="expression" dxfId="82" priority="18" stopIfTrue="1">
      <formula>COUNTIF($AG$63:$AG$64,B63)=1</formula>
    </cfRule>
    <cfRule type="expression" dxfId="81" priority="19" stopIfTrue="1">
      <formula>COUNTIF($AH$63:$AH$64,B63)=1</formula>
    </cfRule>
    <cfRule type="expression" dxfId="80" priority="20" stopIfTrue="1">
      <formula>COUNTIF($AJ$3:$AJ$62,B63)&gt;0</formula>
    </cfRule>
  </conditionalFormatting>
  <conditionalFormatting sqref="B3:P34">
    <cfRule type="expression" dxfId="79" priority="16" stopIfTrue="1">
      <formula>COUNTIF($S$3:$S$34,B3)</formula>
    </cfRule>
    <cfRule type="expression" dxfId="78" priority="17" stopIfTrue="1">
      <formula>COUNTIF($T$3:$T$34,B3)</formula>
    </cfRule>
  </conditionalFormatting>
  <conditionalFormatting sqref="B65:P65">
    <cfRule type="expression" dxfId="77" priority="13" stopIfTrue="1">
      <formula>COUNTIF($S$65:$S$65,B65)=1</formula>
    </cfRule>
    <cfRule type="expression" dxfId="76" priority="14" stopIfTrue="1">
      <formula>COUNTIF($T$65:$T$65,B65)=1</formula>
    </cfRule>
    <cfRule type="expression" dxfId="75" priority="15" stopIfTrue="1">
      <formula>COUNTIF($V$3:$V$64,B65)&gt;0</formula>
    </cfRule>
  </conditionalFormatting>
  <conditionalFormatting sqref="B35:P50">
    <cfRule type="expression" dxfId="74" priority="10" stopIfTrue="1">
      <formula>COUNTIF($S$35:$S$50,B35)=1</formula>
    </cfRule>
    <cfRule type="expression" dxfId="73" priority="11" stopIfTrue="1">
      <formula>COUNTIF($T$35:$T$50,B35)=1</formula>
    </cfRule>
    <cfRule type="expression" dxfId="72" priority="12" stopIfTrue="1">
      <formula>COUNTIF($V$3:$V$34,B35)&gt;0</formula>
    </cfRule>
  </conditionalFormatting>
  <conditionalFormatting sqref="B51:P58">
    <cfRule type="expression" dxfId="71" priority="7" stopIfTrue="1">
      <formula>COUNTIF($S$51:$S$58,B51)=1</formula>
    </cfRule>
    <cfRule type="expression" dxfId="70" priority="8" stopIfTrue="1">
      <formula>COUNTIF($T$51:$T$58,B51)=1</formula>
    </cfRule>
    <cfRule type="expression" dxfId="69" priority="9" stopIfTrue="1">
      <formula>COUNTIF($V$3:$V$50,B51)&gt;0</formula>
    </cfRule>
  </conditionalFormatting>
  <conditionalFormatting sqref="B59:P62">
    <cfRule type="expression" dxfId="68" priority="4" stopIfTrue="1">
      <formula>COUNTIF($S$59:$S$62,B59)=1</formula>
    </cfRule>
    <cfRule type="expression" dxfId="67" priority="5" stopIfTrue="1">
      <formula>COUNTIF($T$59:$T$62,B59)=1</formula>
    </cfRule>
    <cfRule type="expression" dxfId="66" priority="6" stopIfTrue="1">
      <formula>COUNTIF($V$3:$V$58,B59)&gt;0</formula>
    </cfRule>
  </conditionalFormatting>
  <conditionalFormatting sqref="B63:P64">
    <cfRule type="expression" dxfId="65" priority="1" stopIfTrue="1">
      <formula>COUNTIF($S$63:$S$64,B63)=1</formula>
    </cfRule>
    <cfRule type="expression" dxfId="64" priority="2" stopIfTrue="1">
      <formula>COUNTIF($T$63:$T$64,B63)=1</formula>
    </cfRule>
    <cfRule type="expression" dxfId="63" priority="3" stopIfTrue="1">
      <formula>COUNTIF($V$3:$V$62,B63)&gt;0</formula>
    </cfRule>
  </conditionalFormatting>
  <pageMargins left="0.75" right="0.75" top="1" bottom="1" header="0.5" footer="0.5"/>
  <pageSetup scale="55" fitToWidth="3"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23">
    <pageSetUpPr fitToPage="1"/>
  </sheetPr>
  <dimension ref="A1:AM125"/>
  <sheetViews>
    <sheetView showGridLines="0" tabSelected="1" zoomScale="46" zoomScaleNormal="46" workbookViewId="0">
      <selection activeCell="AS52" sqref="AS52"/>
    </sheetView>
  </sheetViews>
  <sheetFormatPr defaultRowHeight="13.2"/>
  <cols>
    <col min="1" max="1" width="17.33203125" style="120" customWidth="1"/>
    <col min="2" max="39" width="6" style="120" customWidth="1"/>
    <col min="40" max="256" width="8.88671875" style="1"/>
    <col min="257" max="257" width="17.33203125" style="1" customWidth="1"/>
    <col min="258" max="295" width="6" style="1" customWidth="1"/>
    <col min="296" max="512" width="8.88671875" style="1"/>
    <col min="513" max="513" width="17.33203125" style="1" customWidth="1"/>
    <col min="514" max="551" width="6" style="1" customWidth="1"/>
    <col min="552" max="768" width="8.88671875" style="1"/>
    <col min="769" max="769" width="17.33203125" style="1" customWidth="1"/>
    <col min="770" max="807" width="6" style="1" customWidth="1"/>
    <col min="808" max="1024" width="8.88671875" style="1"/>
    <col min="1025" max="1025" width="17.33203125" style="1" customWidth="1"/>
    <col min="1026" max="1063" width="6" style="1" customWidth="1"/>
    <col min="1064" max="1280" width="8.88671875" style="1"/>
    <col min="1281" max="1281" width="17.33203125" style="1" customWidth="1"/>
    <col min="1282" max="1319" width="6" style="1" customWidth="1"/>
    <col min="1320" max="1536" width="8.88671875" style="1"/>
    <col min="1537" max="1537" width="17.33203125" style="1" customWidth="1"/>
    <col min="1538" max="1575" width="6" style="1" customWidth="1"/>
    <col min="1576" max="1792" width="8.88671875" style="1"/>
    <col min="1793" max="1793" width="17.33203125" style="1" customWidth="1"/>
    <col min="1794" max="1831" width="6" style="1" customWidth="1"/>
    <col min="1832" max="2048" width="8.88671875" style="1"/>
    <col min="2049" max="2049" width="17.33203125" style="1" customWidth="1"/>
    <col min="2050" max="2087" width="6" style="1" customWidth="1"/>
    <col min="2088" max="2304" width="8.88671875" style="1"/>
    <col min="2305" max="2305" width="17.33203125" style="1" customWidth="1"/>
    <col min="2306" max="2343" width="6" style="1" customWidth="1"/>
    <col min="2344" max="2560" width="8.88671875" style="1"/>
    <col min="2561" max="2561" width="17.33203125" style="1" customWidth="1"/>
    <col min="2562" max="2599" width="6" style="1" customWidth="1"/>
    <col min="2600" max="2816" width="8.88671875" style="1"/>
    <col min="2817" max="2817" width="17.33203125" style="1" customWidth="1"/>
    <col min="2818" max="2855" width="6" style="1" customWidth="1"/>
    <col min="2856" max="3072" width="8.88671875" style="1"/>
    <col min="3073" max="3073" width="17.33203125" style="1" customWidth="1"/>
    <col min="3074" max="3111" width="6" style="1" customWidth="1"/>
    <col min="3112" max="3328" width="8.88671875" style="1"/>
    <col min="3329" max="3329" width="17.33203125" style="1" customWidth="1"/>
    <col min="3330" max="3367" width="6" style="1" customWidth="1"/>
    <col min="3368" max="3584" width="8.88671875" style="1"/>
    <col min="3585" max="3585" width="17.33203125" style="1" customWidth="1"/>
    <col min="3586" max="3623" width="6" style="1" customWidth="1"/>
    <col min="3624" max="3840" width="8.88671875" style="1"/>
    <col min="3841" max="3841" width="17.33203125" style="1" customWidth="1"/>
    <col min="3842" max="3879" width="6" style="1" customWidth="1"/>
    <col min="3880" max="4096" width="8.88671875" style="1"/>
    <col min="4097" max="4097" width="17.33203125" style="1" customWidth="1"/>
    <col min="4098" max="4135" width="6" style="1" customWidth="1"/>
    <col min="4136" max="4352" width="8.88671875" style="1"/>
    <col min="4353" max="4353" width="17.33203125" style="1" customWidth="1"/>
    <col min="4354" max="4391" width="6" style="1" customWidth="1"/>
    <col min="4392" max="4608" width="8.88671875" style="1"/>
    <col min="4609" max="4609" width="17.33203125" style="1" customWidth="1"/>
    <col min="4610" max="4647" width="6" style="1" customWidth="1"/>
    <col min="4648" max="4864" width="8.88671875" style="1"/>
    <col min="4865" max="4865" width="17.33203125" style="1" customWidth="1"/>
    <col min="4866" max="4903" width="6" style="1" customWidth="1"/>
    <col min="4904" max="5120" width="8.88671875" style="1"/>
    <col min="5121" max="5121" width="17.33203125" style="1" customWidth="1"/>
    <col min="5122" max="5159" width="6" style="1" customWidth="1"/>
    <col min="5160" max="5376" width="8.88671875" style="1"/>
    <col min="5377" max="5377" width="17.33203125" style="1" customWidth="1"/>
    <col min="5378" max="5415" width="6" style="1" customWidth="1"/>
    <col min="5416" max="5632" width="8.88671875" style="1"/>
    <col min="5633" max="5633" width="17.33203125" style="1" customWidth="1"/>
    <col min="5634" max="5671" width="6" style="1" customWidth="1"/>
    <col min="5672" max="5888" width="8.88671875" style="1"/>
    <col min="5889" max="5889" width="17.33203125" style="1" customWidth="1"/>
    <col min="5890" max="5927" width="6" style="1" customWidth="1"/>
    <col min="5928" max="6144" width="8.88671875" style="1"/>
    <col min="6145" max="6145" width="17.33203125" style="1" customWidth="1"/>
    <col min="6146" max="6183" width="6" style="1" customWidth="1"/>
    <col min="6184" max="6400" width="8.88671875" style="1"/>
    <col min="6401" max="6401" width="17.33203125" style="1" customWidth="1"/>
    <col min="6402" max="6439" width="6" style="1" customWidth="1"/>
    <col min="6440" max="6656" width="8.88671875" style="1"/>
    <col min="6657" max="6657" width="17.33203125" style="1" customWidth="1"/>
    <col min="6658" max="6695" width="6" style="1" customWidth="1"/>
    <col min="6696" max="6912" width="8.88671875" style="1"/>
    <col min="6913" max="6913" width="17.33203125" style="1" customWidth="1"/>
    <col min="6914" max="6951" width="6" style="1" customWidth="1"/>
    <col min="6952" max="7168" width="8.88671875" style="1"/>
    <col min="7169" max="7169" width="17.33203125" style="1" customWidth="1"/>
    <col min="7170" max="7207" width="6" style="1" customWidth="1"/>
    <col min="7208" max="7424" width="8.88671875" style="1"/>
    <col min="7425" max="7425" width="17.33203125" style="1" customWidth="1"/>
    <col min="7426" max="7463" width="6" style="1" customWidth="1"/>
    <col min="7464" max="7680" width="8.88671875" style="1"/>
    <col min="7681" max="7681" width="17.33203125" style="1" customWidth="1"/>
    <col min="7682" max="7719" width="6" style="1" customWidth="1"/>
    <col min="7720" max="7936" width="8.88671875" style="1"/>
    <col min="7937" max="7937" width="17.33203125" style="1" customWidth="1"/>
    <col min="7938" max="7975" width="6" style="1" customWidth="1"/>
    <col min="7976" max="8192" width="8.88671875" style="1"/>
    <col min="8193" max="8193" width="17.33203125" style="1" customWidth="1"/>
    <col min="8194" max="8231" width="6" style="1" customWidth="1"/>
    <col min="8232" max="8448" width="8.88671875" style="1"/>
    <col min="8449" max="8449" width="17.33203125" style="1" customWidth="1"/>
    <col min="8450" max="8487" width="6" style="1" customWidth="1"/>
    <col min="8488" max="8704" width="8.88671875" style="1"/>
    <col min="8705" max="8705" width="17.33203125" style="1" customWidth="1"/>
    <col min="8706" max="8743" width="6" style="1" customWidth="1"/>
    <col min="8744" max="8960" width="8.88671875" style="1"/>
    <col min="8961" max="8961" width="17.33203125" style="1" customWidth="1"/>
    <col min="8962" max="8999" width="6" style="1" customWidth="1"/>
    <col min="9000" max="9216" width="8.88671875" style="1"/>
    <col min="9217" max="9217" width="17.33203125" style="1" customWidth="1"/>
    <col min="9218" max="9255" width="6" style="1" customWidth="1"/>
    <col min="9256" max="9472" width="8.88671875" style="1"/>
    <col min="9473" max="9473" width="17.33203125" style="1" customWidth="1"/>
    <col min="9474" max="9511" width="6" style="1" customWidth="1"/>
    <col min="9512" max="9728" width="8.88671875" style="1"/>
    <col min="9729" max="9729" width="17.33203125" style="1" customWidth="1"/>
    <col min="9730" max="9767" width="6" style="1" customWidth="1"/>
    <col min="9768" max="9984" width="8.88671875" style="1"/>
    <col min="9985" max="9985" width="17.33203125" style="1" customWidth="1"/>
    <col min="9986" max="10023" width="6" style="1" customWidth="1"/>
    <col min="10024" max="10240" width="8.88671875" style="1"/>
    <col min="10241" max="10241" width="17.33203125" style="1" customWidth="1"/>
    <col min="10242" max="10279" width="6" style="1" customWidth="1"/>
    <col min="10280" max="10496" width="8.88671875" style="1"/>
    <col min="10497" max="10497" width="17.33203125" style="1" customWidth="1"/>
    <col min="10498" max="10535" width="6" style="1" customWidth="1"/>
    <col min="10536" max="10752" width="8.88671875" style="1"/>
    <col min="10753" max="10753" width="17.33203125" style="1" customWidth="1"/>
    <col min="10754" max="10791" width="6" style="1" customWidth="1"/>
    <col min="10792" max="11008" width="8.88671875" style="1"/>
    <col min="11009" max="11009" width="17.33203125" style="1" customWidth="1"/>
    <col min="11010" max="11047" width="6" style="1" customWidth="1"/>
    <col min="11048" max="11264" width="8.88671875" style="1"/>
    <col min="11265" max="11265" width="17.33203125" style="1" customWidth="1"/>
    <col min="11266" max="11303" width="6" style="1" customWidth="1"/>
    <col min="11304" max="11520" width="8.88671875" style="1"/>
    <col min="11521" max="11521" width="17.33203125" style="1" customWidth="1"/>
    <col min="11522" max="11559" width="6" style="1" customWidth="1"/>
    <col min="11560" max="11776" width="8.88671875" style="1"/>
    <col min="11777" max="11777" width="17.33203125" style="1" customWidth="1"/>
    <col min="11778" max="11815" width="6" style="1" customWidth="1"/>
    <col min="11816" max="12032" width="8.88671875" style="1"/>
    <col min="12033" max="12033" width="17.33203125" style="1" customWidth="1"/>
    <col min="12034" max="12071" width="6" style="1" customWidth="1"/>
    <col min="12072" max="12288" width="8.88671875" style="1"/>
    <col min="12289" max="12289" width="17.33203125" style="1" customWidth="1"/>
    <col min="12290" max="12327" width="6" style="1" customWidth="1"/>
    <col min="12328" max="12544" width="8.88671875" style="1"/>
    <col min="12545" max="12545" width="17.33203125" style="1" customWidth="1"/>
    <col min="12546" max="12583" width="6" style="1" customWidth="1"/>
    <col min="12584" max="12800" width="8.88671875" style="1"/>
    <col min="12801" max="12801" width="17.33203125" style="1" customWidth="1"/>
    <col min="12802" max="12839" width="6" style="1" customWidth="1"/>
    <col min="12840" max="13056" width="8.88671875" style="1"/>
    <col min="13057" max="13057" width="17.33203125" style="1" customWidth="1"/>
    <col min="13058" max="13095" width="6" style="1" customWidth="1"/>
    <col min="13096" max="13312" width="8.88671875" style="1"/>
    <col min="13313" max="13313" width="17.33203125" style="1" customWidth="1"/>
    <col min="13314" max="13351" width="6" style="1" customWidth="1"/>
    <col min="13352" max="13568" width="8.88671875" style="1"/>
    <col min="13569" max="13569" width="17.33203125" style="1" customWidth="1"/>
    <col min="13570" max="13607" width="6" style="1" customWidth="1"/>
    <col min="13608" max="13824" width="8.88671875" style="1"/>
    <col min="13825" max="13825" width="17.33203125" style="1" customWidth="1"/>
    <col min="13826" max="13863" width="6" style="1" customWidth="1"/>
    <col min="13864" max="14080" width="8.88671875" style="1"/>
    <col min="14081" max="14081" width="17.33203125" style="1" customWidth="1"/>
    <col min="14082" max="14119" width="6" style="1" customWidth="1"/>
    <col min="14120" max="14336" width="8.88671875" style="1"/>
    <col min="14337" max="14337" width="17.33203125" style="1" customWidth="1"/>
    <col min="14338" max="14375" width="6" style="1" customWidth="1"/>
    <col min="14376" max="14592" width="8.88671875" style="1"/>
    <col min="14593" max="14593" width="17.33203125" style="1" customWidth="1"/>
    <col min="14594" max="14631" width="6" style="1" customWidth="1"/>
    <col min="14632" max="14848" width="8.88671875" style="1"/>
    <col min="14849" max="14849" width="17.33203125" style="1" customWidth="1"/>
    <col min="14850" max="14887" width="6" style="1" customWidth="1"/>
    <col min="14888" max="15104" width="8.88671875" style="1"/>
    <col min="15105" max="15105" width="17.33203125" style="1" customWidth="1"/>
    <col min="15106" max="15143" width="6" style="1" customWidth="1"/>
    <col min="15144" max="15360" width="8.88671875" style="1"/>
    <col min="15361" max="15361" width="17.33203125" style="1" customWidth="1"/>
    <col min="15362" max="15399" width="6" style="1" customWidth="1"/>
    <col min="15400" max="15616" width="8.88671875" style="1"/>
    <col min="15617" max="15617" width="17.33203125" style="1" customWidth="1"/>
    <col min="15618" max="15655" width="6" style="1" customWidth="1"/>
    <col min="15656" max="15872" width="8.88671875" style="1"/>
    <col min="15873" max="15873" width="17.33203125" style="1" customWidth="1"/>
    <col min="15874" max="15911" width="6" style="1" customWidth="1"/>
    <col min="15912" max="16128" width="8.88671875" style="1"/>
    <col min="16129" max="16129" width="17.33203125" style="1" customWidth="1"/>
    <col min="16130" max="16167" width="6" style="1" customWidth="1"/>
    <col min="16168" max="16384" width="8.88671875" style="1"/>
  </cols>
  <sheetData>
    <row r="1" spans="1:39" ht="8.25" customHeight="1" thickBot="1">
      <c r="Q1" s="121"/>
      <c r="R1" s="1"/>
      <c r="S1" s="1"/>
      <c r="T1" s="1"/>
      <c r="U1" s="1"/>
      <c r="V1" s="1"/>
      <c r="W1" s="1"/>
      <c r="X1" s="1"/>
      <c r="Y1" s="1"/>
      <c r="Z1" s="1"/>
      <c r="AA1" s="1"/>
      <c r="AB1" s="1"/>
      <c r="AC1" s="1"/>
      <c r="AD1" s="1"/>
      <c r="AE1" s="1"/>
      <c r="AF1" s="1"/>
      <c r="AG1" s="1"/>
      <c r="AH1" s="1"/>
      <c r="AI1" s="1"/>
      <c r="AJ1" s="1"/>
      <c r="AK1" s="1"/>
      <c r="AL1" s="1"/>
      <c r="AM1" s="1"/>
    </row>
    <row r="2" spans="1:39" ht="72" customHeight="1" thickBot="1">
      <c r="A2" s="120" t="s">
        <v>285</v>
      </c>
      <c r="B2" s="122" t="str">
        <f>Scoring!AJ2</f>
        <v>AnthonyP</v>
      </c>
      <c r="C2" s="122" t="str">
        <f>Scoring!AK2</f>
        <v>BenC</v>
      </c>
      <c r="D2" s="122" t="str">
        <f>Scoring!AL2</f>
        <v>CandaceP</v>
      </c>
      <c r="E2" s="122" t="str">
        <f>Scoring!AM2</f>
        <v>ChrisR</v>
      </c>
      <c r="F2" s="122" t="str">
        <f>Scoring!AN2</f>
        <v>DanielV</v>
      </c>
      <c r="G2" s="122" t="str">
        <f>Scoring!AO2</f>
        <v>DavidS</v>
      </c>
      <c r="H2" s="122" t="str">
        <f>Scoring!AP2</f>
        <v>EricP</v>
      </c>
      <c r="I2" s="122" t="str">
        <f>Scoring!AQ2</f>
        <v>JamesB</v>
      </c>
      <c r="J2" s="122" t="str">
        <f>Scoring!AR2</f>
        <v>JoeG</v>
      </c>
      <c r="K2" s="122" t="str">
        <f>Scoring!AS2</f>
        <v>JohnP</v>
      </c>
      <c r="L2" s="122" t="str">
        <f>Scoring!AT2</f>
        <v>JoshF</v>
      </c>
      <c r="M2" s="122" t="str">
        <f>Scoring!AU2</f>
        <v>MasonC</v>
      </c>
      <c r="N2" s="122" t="str">
        <f>Scoring!AV2</f>
        <v>MelodyS</v>
      </c>
      <c r="O2" s="122" t="str">
        <f>Scoring!AW2</f>
        <v>MichaelJ</v>
      </c>
      <c r="P2" s="122" t="str">
        <f>Scoring!AX2</f>
        <v>ScottP</v>
      </c>
      <c r="Q2" s="121"/>
      <c r="R2" s="123" t="str">
        <f>Scoring!AI2</f>
        <v>HiSeeds</v>
      </c>
      <c r="S2" s="1"/>
      <c r="T2" s="1"/>
      <c r="U2" s="1"/>
      <c r="V2" s="1"/>
      <c r="W2" s="1"/>
      <c r="X2" s="1"/>
      <c r="Y2" s="1"/>
      <c r="Z2" s="1"/>
      <c r="AA2" s="1"/>
      <c r="AB2" s="1"/>
      <c r="AC2" s="1"/>
      <c r="AD2" s="1"/>
      <c r="AE2" s="1"/>
      <c r="AF2" s="1"/>
      <c r="AG2" s="1"/>
      <c r="AH2" s="1"/>
      <c r="AI2" s="1"/>
      <c r="AJ2" s="1"/>
      <c r="AK2" s="1"/>
      <c r="AL2" s="1"/>
      <c r="AM2" s="1"/>
    </row>
    <row r="3" spans="1:39" s="6" customFormat="1" ht="21.75" customHeight="1" thickBot="1">
      <c r="A3" s="124" t="s">
        <v>286</v>
      </c>
      <c r="B3" s="125">
        <f t="shared" ref="B3:P3" ca="1" si="0">RANK(B4,$B$4:$Q$4)</f>
        <v>8</v>
      </c>
      <c r="C3" s="125">
        <f t="shared" ca="1" si="0"/>
        <v>12</v>
      </c>
      <c r="D3" s="125">
        <f t="shared" ca="1" si="0"/>
        <v>2</v>
      </c>
      <c r="E3" s="125">
        <f t="shared" ca="1" si="0"/>
        <v>13</v>
      </c>
      <c r="F3" s="125">
        <f t="shared" ca="1" si="0"/>
        <v>6</v>
      </c>
      <c r="G3" s="125">
        <f t="shared" ca="1" si="0"/>
        <v>15</v>
      </c>
      <c r="H3" s="125">
        <f t="shared" ca="1" si="0"/>
        <v>9</v>
      </c>
      <c r="I3" s="125">
        <f t="shared" ca="1" si="0"/>
        <v>5</v>
      </c>
      <c r="J3" s="125">
        <f t="shared" ca="1" si="0"/>
        <v>7</v>
      </c>
      <c r="K3" s="125">
        <f t="shared" ca="1" si="0"/>
        <v>3</v>
      </c>
      <c r="L3" s="125">
        <f t="shared" ca="1" si="0"/>
        <v>14</v>
      </c>
      <c r="M3" s="125">
        <f t="shared" ca="1" si="0"/>
        <v>4</v>
      </c>
      <c r="N3" s="125">
        <f t="shared" ca="1" si="0"/>
        <v>11</v>
      </c>
      <c r="O3" s="125">
        <f t="shared" ca="1" si="0"/>
        <v>10</v>
      </c>
      <c r="P3" s="125">
        <f t="shared" ca="1" si="0"/>
        <v>1</v>
      </c>
      <c r="R3" s="90"/>
    </row>
    <row r="4" spans="1:39" ht="13.8" thickBot="1">
      <c r="A4" s="126" t="s">
        <v>287</v>
      </c>
      <c r="B4" s="127">
        <f ca="1">Scoring!AJ67</f>
        <v>166</v>
      </c>
      <c r="C4" s="127">
        <f ca="1">Scoring!AK67</f>
        <v>146.5</v>
      </c>
      <c r="D4" s="127">
        <f ca="1">Scoring!AL67</f>
        <v>243.5</v>
      </c>
      <c r="E4" s="127">
        <f ca="1">Scoring!AM67</f>
        <v>142.5</v>
      </c>
      <c r="F4" s="127">
        <f ca="1">Scoring!AN67</f>
        <v>175</v>
      </c>
      <c r="G4" s="127">
        <f ca="1">Scoring!AO67</f>
        <v>71.5</v>
      </c>
      <c r="H4" s="127">
        <f ca="1">Scoring!AP67</f>
        <v>164</v>
      </c>
      <c r="I4" s="127">
        <f ca="1">Scoring!AQ67</f>
        <v>177.5</v>
      </c>
      <c r="J4" s="127">
        <f ca="1">Scoring!AR67</f>
        <v>172</v>
      </c>
      <c r="K4" s="127">
        <f ca="1">Scoring!AS67</f>
        <v>207</v>
      </c>
      <c r="L4" s="127">
        <f ca="1">Scoring!AT67</f>
        <v>133.5</v>
      </c>
      <c r="M4" s="127">
        <f ca="1">Scoring!AU67</f>
        <v>190</v>
      </c>
      <c r="N4" s="127">
        <f ca="1">Scoring!AV67</f>
        <v>153</v>
      </c>
      <c r="O4" s="127">
        <f ca="1">Scoring!AW67</f>
        <v>159.5</v>
      </c>
      <c r="P4" s="127">
        <f ca="1">Scoring!AX67</f>
        <v>255.5</v>
      </c>
      <c r="Q4" s="121"/>
      <c r="R4" s="127">
        <f ca="1">Scoring!AI67</f>
        <v>182.5</v>
      </c>
      <c r="S4" s="1"/>
      <c r="T4" s="1"/>
      <c r="U4" s="1"/>
      <c r="V4" s="1"/>
      <c r="W4" s="1"/>
      <c r="X4" s="1"/>
      <c r="Y4" s="1"/>
      <c r="Z4" s="1"/>
      <c r="AA4" s="1"/>
      <c r="AB4" s="1"/>
      <c r="AC4" s="1"/>
      <c r="AD4" s="1"/>
      <c r="AE4" s="1"/>
      <c r="AF4" s="1"/>
      <c r="AG4" s="1"/>
      <c r="AH4" s="1"/>
      <c r="AI4" s="1"/>
      <c r="AJ4" s="1"/>
      <c r="AK4" s="1"/>
      <c r="AL4" s="1"/>
      <c r="AM4" s="1"/>
    </row>
    <row r="5" spans="1:39">
      <c r="A5" s="128" t="s">
        <v>20</v>
      </c>
      <c r="B5" s="129">
        <f ca="1">Scoring!AJ68</f>
        <v>52</v>
      </c>
      <c r="C5" s="129">
        <f ca="1">Scoring!AK68</f>
        <v>39</v>
      </c>
      <c r="D5" s="129">
        <f ca="1">Scoring!AL68</f>
        <v>39</v>
      </c>
      <c r="E5" s="129">
        <f ca="1">Scoring!AM68</f>
        <v>62</v>
      </c>
      <c r="F5" s="129">
        <f ca="1">Scoring!AN68</f>
        <v>40</v>
      </c>
      <c r="G5" s="129">
        <f ca="1">Scoring!AO68</f>
        <v>61</v>
      </c>
      <c r="H5" s="129">
        <f ca="1">Scoring!AP68</f>
        <v>51</v>
      </c>
      <c r="I5" s="129">
        <f ca="1">Scoring!AQ68</f>
        <v>59</v>
      </c>
      <c r="J5" s="129">
        <f ca="1">Scoring!AR68</f>
        <v>29</v>
      </c>
      <c r="K5" s="129">
        <f ca="1">Scoring!AS68</f>
        <v>56</v>
      </c>
      <c r="L5" s="129">
        <f ca="1">Scoring!AT68</f>
        <v>45</v>
      </c>
      <c r="M5" s="129">
        <f ca="1">Scoring!AU68</f>
        <v>37</v>
      </c>
      <c r="N5" s="129">
        <f ca="1">Scoring!AV68</f>
        <v>63</v>
      </c>
      <c r="O5" s="129">
        <f ca="1">Scoring!AW68</f>
        <v>28</v>
      </c>
      <c r="P5" s="129">
        <f ca="1">Scoring!AX68</f>
        <v>61</v>
      </c>
      <c r="Q5" s="121"/>
      <c r="R5" s="130">
        <f ca="1">Scoring!AI68</f>
        <v>29</v>
      </c>
      <c r="S5" s="1"/>
      <c r="T5" s="1"/>
      <c r="U5" s="1"/>
      <c r="V5" s="1"/>
      <c r="W5" s="1"/>
      <c r="X5" s="1"/>
      <c r="Y5" s="1"/>
      <c r="Z5" s="1"/>
      <c r="AA5" s="1"/>
      <c r="AB5" s="1"/>
      <c r="AC5" s="1"/>
      <c r="AD5" s="1"/>
      <c r="AE5" s="1"/>
      <c r="AF5" s="1"/>
      <c r="AG5" s="1"/>
      <c r="AH5" s="1"/>
      <c r="AI5" s="1"/>
      <c r="AJ5" s="1"/>
      <c r="AK5" s="1"/>
      <c r="AL5" s="1"/>
      <c r="AM5" s="1"/>
    </row>
    <row r="6" spans="1:39">
      <c r="A6" s="131" t="s">
        <v>262</v>
      </c>
      <c r="B6" s="132">
        <f ca="1">Scoring!AJ69</f>
        <v>66</v>
      </c>
      <c r="C6" s="132">
        <f ca="1">Scoring!AK69</f>
        <v>45</v>
      </c>
      <c r="D6" s="132">
        <f ca="1">Scoring!AL69</f>
        <v>54</v>
      </c>
      <c r="E6" s="132">
        <f ca="1">Scoring!AM69</f>
        <v>39</v>
      </c>
      <c r="F6" s="132">
        <f ca="1">Scoring!AN69</f>
        <v>52.5</v>
      </c>
      <c r="G6" s="132">
        <f ca="1">Scoring!AO69</f>
        <v>10.5</v>
      </c>
      <c r="H6" s="132">
        <f ca="1">Scoring!AP69</f>
        <v>34.5</v>
      </c>
      <c r="I6" s="132">
        <f ca="1">Scoring!AQ69</f>
        <v>45</v>
      </c>
      <c r="J6" s="132">
        <f ca="1">Scoring!AR69</f>
        <v>64.5</v>
      </c>
      <c r="K6" s="132">
        <f ca="1">Scoring!AS69</f>
        <v>37.5</v>
      </c>
      <c r="L6" s="132">
        <f ca="1">Scoring!AT69</f>
        <v>42</v>
      </c>
      <c r="M6" s="132">
        <f ca="1">Scoring!AU69</f>
        <v>64.5</v>
      </c>
      <c r="N6" s="132">
        <f ca="1">Scoring!AV69</f>
        <v>49.5</v>
      </c>
      <c r="O6" s="132">
        <f ca="1">Scoring!AW69</f>
        <v>52.5</v>
      </c>
      <c r="P6" s="132">
        <f ca="1">Scoring!AX69</f>
        <v>75</v>
      </c>
      <c r="Q6" s="121"/>
      <c r="R6" s="133">
        <f ca="1">Scoring!AI69</f>
        <v>75</v>
      </c>
      <c r="S6" s="1"/>
      <c r="T6" s="1"/>
      <c r="U6" s="1"/>
      <c r="V6" s="1"/>
      <c r="W6" s="1"/>
      <c r="X6" s="1"/>
      <c r="Y6" s="1"/>
      <c r="Z6" s="1"/>
      <c r="AA6" s="1"/>
      <c r="AB6" s="1"/>
      <c r="AC6" s="1"/>
      <c r="AD6" s="1"/>
      <c r="AE6" s="1"/>
      <c r="AF6" s="1"/>
      <c r="AG6" s="1"/>
      <c r="AH6" s="1"/>
      <c r="AI6" s="1"/>
      <c r="AJ6" s="1"/>
      <c r="AK6" s="1"/>
      <c r="AL6" s="1"/>
      <c r="AM6" s="1"/>
    </row>
    <row r="7" spans="1:39">
      <c r="A7" s="131" t="s">
        <v>263</v>
      </c>
      <c r="B7" s="132">
        <f ca="1">Scoring!AJ70</f>
        <v>48</v>
      </c>
      <c r="C7" s="132">
        <f ca="1">Scoring!AK70</f>
        <v>30</v>
      </c>
      <c r="D7" s="132">
        <f ca="1">Scoring!AL70</f>
        <v>50</v>
      </c>
      <c r="E7" s="132">
        <f ca="1">Scoring!AM70</f>
        <v>34</v>
      </c>
      <c r="F7" s="132">
        <f ca="1">Scoring!AN70</f>
        <v>54</v>
      </c>
      <c r="G7" s="132">
        <f ca="1">Scoring!AO70</f>
        <v>0</v>
      </c>
      <c r="H7" s="132">
        <f ca="1">Scoring!AP70</f>
        <v>50</v>
      </c>
      <c r="I7" s="132">
        <f ca="1">Scoring!AQ70</f>
        <v>66</v>
      </c>
      <c r="J7" s="132">
        <f ca="1">Scoring!AR70</f>
        <v>46</v>
      </c>
      <c r="K7" s="132">
        <f ca="1">Scoring!AS70</f>
        <v>30</v>
      </c>
      <c r="L7" s="132">
        <f ca="1">Scoring!AT70</f>
        <v>18</v>
      </c>
      <c r="M7" s="132">
        <f ca="1">Scoring!AU70</f>
        <v>60</v>
      </c>
      <c r="N7" s="132">
        <f ca="1">Scoring!AV70</f>
        <v>12</v>
      </c>
      <c r="O7" s="132">
        <f ca="1">Scoring!AW70</f>
        <v>24</v>
      </c>
      <c r="P7" s="132">
        <f ca="1">Scoring!AX70</f>
        <v>66</v>
      </c>
      <c r="Q7" s="121"/>
      <c r="R7" s="133">
        <f ca="1">Scoring!AI70</f>
        <v>46</v>
      </c>
      <c r="S7" s="1"/>
      <c r="T7" s="1"/>
      <c r="U7" s="1"/>
      <c r="V7" s="1"/>
      <c r="W7" s="1"/>
      <c r="X7" s="1"/>
      <c r="Y7" s="1"/>
      <c r="Z7" s="1"/>
      <c r="AA7" s="1"/>
      <c r="AB7" s="1"/>
      <c r="AC7" s="1"/>
      <c r="AD7" s="1"/>
      <c r="AE7" s="1"/>
      <c r="AF7" s="1"/>
      <c r="AG7" s="1"/>
      <c r="AH7" s="1"/>
      <c r="AI7" s="1"/>
      <c r="AJ7" s="1"/>
      <c r="AK7" s="1"/>
      <c r="AL7" s="1"/>
      <c r="AM7" s="1"/>
    </row>
    <row r="8" spans="1:39">
      <c r="A8" s="131" t="s">
        <v>264</v>
      </c>
      <c r="B8" s="132">
        <f ca="1">Scoring!AJ71</f>
        <v>0</v>
      </c>
      <c r="C8" s="132">
        <f ca="1">Scoring!AK71</f>
        <v>32.5</v>
      </c>
      <c r="D8" s="132">
        <f ca="1">Scoring!AL71</f>
        <v>37.5</v>
      </c>
      <c r="E8" s="132">
        <f ca="1">Scoring!AM71</f>
        <v>7.5</v>
      </c>
      <c r="F8" s="132">
        <f ca="1">Scoring!AN71</f>
        <v>7.5</v>
      </c>
      <c r="G8" s="132">
        <f ca="1">Scoring!AO71</f>
        <v>0</v>
      </c>
      <c r="H8" s="132">
        <f ca="1">Scoring!AP71</f>
        <v>7.5</v>
      </c>
      <c r="I8" s="132">
        <f ca="1">Scoring!AQ71</f>
        <v>7.5</v>
      </c>
      <c r="J8" s="132">
        <f ca="1">Scoring!AR71</f>
        <v>32.5</v>
      </c>
      <c r="K8" s="132">
        <f ca="1">Scoring!AS71</f>
        <v>62.5</v>
      </c>
      <c r="L8" s="132">
        <f ca="1">Scoring!AT71</f>
        <v>7.5</v>
      </c>
      <c r="M8" s="132">
        <f ca="1">Scoring!AU71</f>
        <v>7.5</v>
      </c>
      <c r="N8" s="132">
        <f ca="1">Scoring!AV71</f>
        <v>7.5</v>
      </c>
      <c r="O8" s="132">
        <f ca="1">Scoring!AW71</f>
        <v>55</v>
      </c>
      <c r="P8" s="132">
        <f ca="1">Scoring!AX71</f>
        <v>32.5</v>
      </c>
      <c r="Q8" s="121"/>
      <c r="R8" s="133">
        <f ca="1">Scoring!AI71</f>
        <v>32.5</v>
      </c>
      <c r="S8" s="1"/>
      <c r="T8" s="1"/>
      <c r="U8" s="1"/>
      <c r="V8" s="1"/>
      <c r="W8" s="1"/>
      <c r="X8" s="1"/>
      <c r="Y8" s="1"/>
      <c r="Z8" s="1"/>
      <c r="AA8" s="1"/>
      <c r="AB8" s="1"/>
      <c r="AC8" s="1"/>
      <c r="AD8" s="1"/>
      <c r="AE8" s="1"/>
      <c r="AF8" s="1"/>
      <c r="AG8" s="1"/>
      <c r="AH8" s="1"/>
      <c r="AI8" s="1"/>
      <c r="AJ8" s="1"/>
      <c r="AK8" s="1"/>
      <c r="AL8" s="1"/>
      <c r="AM8" s="1"/>
    </row>
    <row r="9" spans="1:39">
      <c r="A9" s="131" t="s">
        <v>265</v>
      </c>
      <c r="B9" s="132">
        <f ca="1">Scoring!AJ72</f>
        <v>0</v>
      </c>
      <c r="C9" s="132">
        <f ca="1">Scoring!AK72</f>
        <v>0</v>
      </c>
      <c r="D9" s="132">
        <f ca="1">Scoring!AL72</f>
        <v>63</v>
      </c>
      <c r="E9" s="132">
        <f ca="1">Scoring!AM72</f>
        <v>0</v>
      </c>
      <c r="F9" s="132">
        <f ca="1">Scoring!AN72</f>
        <v>21</v>
      </c>
      <c r="G9" s="132">
        <f ca="1">Scoring!AO72</f>
        <v>0</v>
      </c>
      <c r="H9" s="132">
        <f ca="1">Scoring!AP72</f>
        <v>21</v>
      </c>
      <c r="I9" s="132">
        <f ca="1">Scoring!AQ72</f>
        <v>0</v>
      </c>
      <c r="J9" s="132">
        <f ca="1">Scoring!AR72</f>
        <v>0</v>
      </c>
      <c r="K9" s="132">
        <f ca="1">Scoring!AS72</f>
        <v>21</v>
      </c>
      <c r="L9" s="132">
        <f ca="1">Scoring!AT72</f>
        <v>21</v>
      </c>
      <c r="M9" s="132">
        <f ca="1">Scoring!AU72</f>
        <v>21</v>
      </c>
      <c r="N9" s="132">
        <f ca="1">Scoring!AV72</f>
        <v>21</v>
      </c>
      <c r="O9" s="132">
        <f ca="1">Scoring!AW72</f>
        <v>0</v>
      </c>
      <c r="P9" s="132">
        <f ca="1">Scoring!AX72</f>
        <v>21</v>
      </c>
      <c r="Q9" s="121"/>
      <c r="R9" s="133">
        <f ca="1">Scoring!AI72</f>
        <v>0</v>
      </c>
      <c r="S9" s="1"/>
      <c r="T9" s="1"/>
      <c r="U9" s="1"/>
      <c r="V9" s="1"/>
      <c r="W9" s="1"/>
      <c r="X9" s="1"/>
      <c r="Y9" s="1"/>
      <c r="Z9" s="1"/>
      <c r="AA9" s="1"/>
      <c r="AB9" s="1"/>
      <c r="AC9" s="1"/>
      <c r="AD9" s="1"/>
      <c r="AE9" s="1"/>
      <c r="AF9" s="1"/>
      <c r="AG9" s="1"/>
      <c r="AH9" s="1"/>
      <c r="AI9" s="1"/>
      <c r="AJ9" s="1"/>
      <c r="AK9" s="1"/>
      <c r="AL9" s="1"/>
      <c r="AM9" s="1"/>
    </row>
    <row r="10" spans="1:39" ht="13.8" thickBot="1">
      <c r="A10" s="134" t="s">
        <v>266</v>
      </c>
      <c r="B10" s="132">
        <f ca="1">Scoring!AJ73</f>
        <v>0</v>
      </c>
      <c r="C10" s="132">
        <f ca="1">Scoring!AK73</f>
        <v>0</v>
      </c>
      <c r="D10" s="132">
        <f ca="1">Scoring!AL73</f>
        <v>0</v>
      </c>
      <c r="E10" s="132">
        <f ca="1">Scoring!AM73</f>
        <v>0</v>
      </c>
      <c r="F10" s="132">
        <f ca="1">Scoring!AN73</f>
        <v>0</v>
      </c>
      <c r="G10" s="132">
        <f ca="1">Scoring!AO73</f>
        <v>0</v>
      </c>
      <c r="H10" s="132">
        <f ca="1">Scoring!AP73</f>
        <v>0</v>
      </c>
      <c r="I10" s="132">
        <f ca="1">Scoring!AQ73</f>
        <v>0</v>
      </c>
      <c r="J10" s="132">
        <f ca="1">Scoring!AR73</f>
        <v>0</v>
      </c>
      <c r="K10" s="132">
        <f ca="1">Scoring!AS73</f>
        <v>0</v>
      </c>
      <c r="L10" s="132">
        <f ca="1">Scoring!AT73</f>
        <v>0</v>
      </c>
      <c r="M10" s="132">
        <f ca="1">Scoring!AU73</f>
        <v>0</v>
      </c>
      <c r="N10" s="132">
        <f ca="1">Scoring!AV73</f>
        <v>0</v>
      </c>
      <c r="O10" s="132">
        <f ca="1">Scoring!AW73</f>
        <v>0</v>
      </c>
      <c r="P10" s="132">
        <f ca="1">Scoring!AX73</f>
        <v>0</v>
      </c>
      <c r="Q10" s="121"/>
      <c r="R10" s="133">
        <f ca="1">Scoring!AI73</f>
        <v>0</v>
      </c>
      <c r="S10" s="1"/>
      <c r="T10" s="1"/>
      <c r="U10" s="1"/>
      <c r="V10" s="1"/>
      <c r="W10" s="1"/>
      <c r="X10" s="1"/>
      <c r="Y10" s="1"/>
      <c r="Z10" s="1"/>
      <c r="AA10" s="1"/>
      <c r="AB10" s="1"/>
      <c r="AC10" s="1"/>
      <c r="AD10" s="1"/>
      <c r="AE10" s="1"/>
      <c r="AF10" s="1"/>
      <c r="AG10" s="1"/>
      <c r="AH10" s="1"/>
      <c r="AI10" s="1"/>
      <c r="AJ10" s="1"/>
      <c r="AK10" s="1"/>
      <c r="AL10" s="1"/>
      <c r="AM10" s="1"/>
    </row>
    <row r="11" spans="1:39" ht="12" customHeight="1" thickBot="1">
      <c r="Q11" s="121"/>
      <c r="R11" s="1"/>
      <c r="S11" s="1"/>
      <c r="T11" s="1"/>
      <c r="U11" s="1"/>
      <c r="V11" s="1"/>
      <c r="W11" s="1"/>
      <c r="X11" s="1"/>
      <c r="Y11" s="1"/>
      <c r="Z11" s="1"/>
      <c r="AA11" s="1"/>
      <c r="AB11" s="1"/>
      <c r="AC11" s="1"/>
      <c r="AD11" s="1"/>
      <c r="AE11" s="1"/>
      <c r="AF11" s="1"/>
      <c r="AG11" s="1"/>
      <c r="AH11" s="1"/>
      <c r="AI11" s="1"/>
      <c r="AJ11" s="1"/>
      <c r="AK11" s="1"/>
      <c r="AL11" s="1"/>
      <c r="AM11" s="1"/>
    </row>
    <row r="12" spans="1:39" ht="13.8" thickBot="1">
      <c r="A12" s="135" t="str">
        <f>Scoring!AG74</f>
        <v>Points Left For Rd 2-6</v>
      </c>
      <c r="B12" s="135">
        <f ca="1">Scoring!AJ74</f>
        <v>812</v>
      </c>
      <c r="C12" s="135">
        <f ca="1">Scoring!AK74</f>
        <v>742</v>
      </c>
      <c r="D12" s="135">
        <f ca="1">Scoring!AL74</f>
        <v>739.5</v>
      </c>
      <c r="E12" s="135">
        <f ca="1">Scoring!AM74</f>
        <v>684</v>
      </c>
      <c r="F12" s="135">
        <f ca="1">Scoring!AN74</f>
        <v>674</v>
      </c>
      <c r="G12" s="135">
        <f ca="1">Scoring!AO74</f>
        <v>459</v>
      </c>
      <c r="H12" s="135">
        <f ca="1">Scoring!AP74</f>
        <v>563</v>
      </c>
      <c r="I12" s="135">
        <f ca="1">Scoring!AQ74</f>
        <v>565</v>
      </c>
      <c r="J12" s="135">
        <f ca="1">Scoring!AR74</f>
        <v>514</v>
      </c>
      <c r="K12" s="135">
        <f ca="1">Scoring!AS74</f>
        <v>498</v>
      </c>
      <c r="L12" s="135">
        <f ca="1">Scoring!AT74</f>
        <v>371.5</v>
      </c>
      <c r="M12" s="135">
        <f ca="1">Scoring!AU74</f>
        <v>400.5</v>
      </c>
      <c r="N12" s="135">
        <f ca="1">Scoring!AV74</f>
        <v>375</v>
      </c>
      <c r="O12" s="135">
        <f ca="1">Scoring!AW74</f>
        <v>439</v>
      </c>
      <c r="P12" s="135">
        <f ca="1">Scoring!AX74</f>
        <v>281</v>
      </c>
      <c r="Q12" s="5"/>
      <c r="R12" s="1"/>
      <c r="S12" s="1"/>
      <c r="T12" s="1"/>
      <c r="U12" s="1"/>
      <c r="V12" s="1"/>
      <c r="W12" s="1"/>
      <c r="X12" s="1"/>
      <c r="Y12" s="1"/>
      <c r="Z12" s="1"/>
      <c r="AA12" s="1"/>
      <c r="AB12" s="1"/>
      <c r="AC12" s="1"/>
      <c r="AD12" s="1"/>
      <c r="AE12" s="1"/>
      <c r="AF12" s="1"/>
      <c r="AG12" s="1"/>
      <c r="AH12" s="1"/>
      <c r="AI12" s="1"/>
      <c r="AJ12" s="1"/>
      <c r="AK12" s="1"/>
      <c r="AL12" s="1"/>
      <c r="AM12" s="1"/>
    </row>
    <row r="13" spans="1:39" ht="13.8" thickBot="1">
      <c r="A13" s="135" t="str">
        <f>Scoring!AG75</f>
        <v>Points Left For Rd 3-6</v>
      </c>
      <c r="B13" s="135">
        <f ca="1">Scoring!AJ75</f>
        <v>283.5</v>
      </c>
      <c r="C13" s="135">
        <f ca="1">Scoring!AK75</f>
        <v>224</v>
      </c>
      <c r="D13" s="135">
        <f ca="1">Scoring!AL75</f>
        <v>285.5</v>
      </c>
      <c r="E13" s="135">
        <f ca="1">Scoring!AM75</f>
        <v>204.5</v>
      </c>
      <c r="F13" s="135">
        <f ca="1">Scoring!AN75</f>
        <v>289</v>
      </c>
      <c r="G13" s="135">
        <f ca="1">Scoring!AO75</f>
        <v>56.5</v>
      </c>
      <c r="H13" s="135">
        <f ca="1">Scoring!AP75</f>
        <v>165</v>
      </c>
      <c r="I13" s="135">
        <f ca="1">Scoring!AQ75</f>
        <v>173</v>
      </c>
      <c r="J13" s="135">
        <f ca="1">Scoring!AR75</f>
        <v>142.5</v>
      </c>
      <c r="K13" s="135">
        <f ca="1">Scoring!AS75</f>
        <v>138.5</v>
      </c>
      <c r="L13" s="135">
        <f ca="1">Scoring!AT75</f>
        <v>117.5</v>
      </c>
      <c r="M13" s="135">
        <f ca="1">Scoring!AU75</f>
        <v>159.5</v>
      </c>
      <c r="N13" s="135">
        <f ca="1">Scoring!AV75</f>
        <v>197</v>
      </c>
      <c r="O13" s="135">
        <f ca="1">Scoring!AW75</f>
        <v>258</v>
      </c>
      <c r="P13" s="135">
        <f ca="1">Scoring!AX75</f>
        <v>122.5</v>
      </c>
      <c r="Q13" s="5"/>
      <c r="R13" s="1"/>
      <c r="S13" s="1"/>
      <c r="T13" s="1"/>
      <c r="U13" s="1"/>
      <c r="V13" s="1"/>
      <c r="W13" s="1"/>
      <c r="X13" s="1"/>
      <c r="Y13" s="1"/>
      <c r="Z13" s="1"/>
      <c r="AA13" s="1"/>
      <c r="AB13" s="1"/>
      <c r="AC13" s="1"/>
      <c r="AD13" s="1"/>
      <c r="AE13" s="1"/>
      <c r="AF13" s="1"/>
      <c r="AG13" s="1"/>
      <c r="AH13" s="1"/>
      <c r="AI13" s="1"/>
      <c r="AJ13" s="1"/>
      <c r="AK13" s="1"/>
      <c r="AL13" s="1"/>
      <c r="AM13" s="1"/>
    </row>
    <row r="14" spans="1:39" ht="13.8" thickBot="1">
      <c r="A14" s="135" t="str">
        <f>Scoring!AG76</f>
        <v>Points Left For Rd 4-6</v>
      </c>
      <c r="B14" s="135">
        <f ca="1">Scoring!AJ76</f>
        <v>159</v>
      </c>
      <c r="C14" s="135">
        <f ca="1">Scoring!AK76</f>
        <v>168</v>
      </c>
      <c r="D14" s="135">
        <f ca="1">Scoring!AL76</f>
        <v>159.5</v>
      </c>
      <c r="E14" s="135">
        <f ca="1">Scoring!AM76</f>
        <v>120</v>
      </c>
      <c r="F14" s="135">
        <f ca="1">Scoring!AN76</f>
        <v>33</v>
      </c>
      <c r="G14" s="135">
        <f ca="1">Scoring!AO76</f>
        <v>0</v>
      </c>
      <c r="H14" s="135">
        <f ca="1">Scoring!AP76</f>
        <v>94.5</v>
      </c>
      <c r="I14" s="135">
        <f ca="1">Scoring!AQ76</f>
        <v>120.5</v>
      </c>
      <c r="J14" s="135">
        <f ca="1">Scoring!AR76</f>
        <v>122.5</v>
      </c>
      <c r="K14" s="135">
        <f ca="1">Scoring!AS76</f>
        <v>118.5</v>
      </c>
      <c r="L14" s="135">
        <f ca="1">Scoring!AT76</f>
        <v>77</v>
      </c>
      <c r="M14" s="135">
        <f ca="1">Scoring!AU76</f>
        <v>77</v>
      </c>
      <c r="N14" s="135">
        <f ca="1">Scoring!AV76</f>
        <v>19.5</v>
      </c>
      <c r="O14" s="135">
        <f ca="1">Scoring!AW76</f>
        <v>70</v>
      </c>
      <c r="P14" s="135">
        <f ca="1">Scoring!AX76</f>
        <v>94.5</v>
      </c>
      <c r="Q14" s="5"/>
      <c r="R14" s="1"/>
      <c r="S14" s="1"/>
      <c r="T14" s="1"/>
      <c r="U14" s="1"/>
      <c r="V14" s="1"/>
      <c r="W14" s="1"/>
      <c r="X14" s="1"/>
      <c r="Y14" s="1"/>
      <c r="Z14" s="1"/>
      <c r="AA14" s="1"/>
      <c r="AB14" s="1"/>
      <c r="AC14" s="1"/>
      <c r="AD14" s="1"/>
      <c r="AE14" s="1"/>
      <c r="AF14" s="1"/>
      <c r="AG14" s="1"/>
      <c r="AH14" s="1"/>
      <c r="AI14" s="1"/>
      <c r="AJ14" s="1"/>
      <c r="AK14" s="1"/>
      <c r="AL14" s="1"/>
      <c r="AM14" s="1"/>
    </row>
    <row r="15" spans="1:39" ht="13.8" thickBot="1">
      <c r="A15" s="135" t="str">
        <f>Scoring!AG77</f>
        <v>Points Left For Rd 5-6</v>
      </c>
      <c r="B15" s="135">
        <f ca="1">Scoring!AJ77</f>
        <v>0</v>
      </c>
      <c r="C15" s="135">
        <f ca="1">Scoring!AK77</f>
        <v>85</v>
      </c>
      <c r="D15" s="135">
        <f ca="1">Scoring!AL77</f>
        <v>92</v>
      </c>
      <c r="E15" s="135">
        <f ca="1">Scoring!AM77</f>
        <v>0</v>
      </c>
      <c r="F15" s="135">
        <f ca="1">Scoring!AN77</f>
        <v>18</v>
      </c>
      <c r="G15" s="135">
        <f ca="1">Scoring!AO77</f>
        <v>0</v>
      </c>
      <c r="H15" s="135">
        <f ca="1">Scoring!AP77</f>
        <v>12</v>
      </c>
      <c r="I15" s="135">
        <f ca="1">Scoring!AQ77</f>
        <v>0</v>
      </c>
      <c r="J15" s="135">
        <f ca="1">Scoring!AR77</f>
        <v>0</v>
      </c>
      <c r="K15" s="135">
        <f ca="1">Scoring!AS77</f>
        <v>73.5</v>
      </c>
      <c r="L15" s="135">
        <f ca="1">Scoring!AT77</f>
        <v>43.5</v>
      </c>
      <c r="M15" s="135">
        <f ca="1">Scoring!AU77</f>
        <v>43.5</v>
      </c>
      <c r="N15" s="135">
        <f ca="1">Scoring!AV77</f>
        <v>12</v>
      </c>
      <c r="O15" s="135">
        <f ca="1">Scoring!AW77</f>
        <v>30</v>
      </c>
      <c r="P15" s="135">
        <f ca="1">Scoring!AX77</f>
        <v>43.5</v>
      </c>
      <c r="Q15" s="5"/>
      <c r="R15" s="1"/>
      <c r="S15" s="1"/>
      <c r="T15" s="1"/>
      <c r="U15" s="1"/>
      <c r="V15" s="1"/>
      <c r="W15" s="1"/>
      <c r="X15" s="1"/>
      <c r="Y15" s="1"/>
      <c r="Z15" s="1"/>
      <c r="AA15" s="1"/>
      <c r="AB15" s="1"/>
      <c r="AC15" s="1"/>
      <c r="AD15" s="1"/>
      <c r="AE15" s="1"/>
      <c r="AF15" s="1"/>
      <c r="AG15" s="1"/>
      <c r="AH15" s="1"/>
      <c r="AI15" s="1"/>
      <c r="AJ15" s="1"/>
      <c r="AK15" s="1"/>
      <c r="AL15" s="1"/>
      <c r="AM15" s="1"/>
    </row>
    <row r="16" spans="1:39" ht="13.8" thickBot="1">
      <c r="A16" s="135" t="str">
        <f>Scoring!AG78</f>
        <v>Points Left For Rd    6</v>
      </c>
      <c r="B16" s="135">
        <f ca="1">Scoring!AJ78</f>
        <v>0</v>
      </c>
      <c r="C16" s="135">
        <f ca="1">Scoring!AK78</f>
        <v>0</v>
      </c>
      <c r="D16" s="135">
        <f ca="1">Scoring!AL78</f>
        <v>35</v>
      </c>
      <c r="E16" s="135">
        <f ca="1">Scoring!AM78</f>
        <v>0</v>
      </c>
      <c r="F16" s="135">
        <f ca="1">Scoring!AN78</f>
        <v>0</v>
      </c>
      <c r="G16" s="135">
        <f ca="1">Scoring!AO78</f>
        <v>0</v>
      </c>
      <c r="H16" s="135">
        <f ca="1">Scoring!AP78</f>
        <v>0</v>
      </c>
      <c r="I16" s="135">
        <f ca="1">Scoring!AQ78</f>
        <v>0</v>
      </c>
      <c r="J16" s="135">
        <f ca="1">Scoring!AR78</f>
        <v>0</v>
      </c>
      <c r="K16" s="135">
        <f ca="1">Scoring!AS78</f>
        <v>31.5</v>
      </c>
      <c r="L16" s="135">
        <f ca="1">Scoring!AT78</f>
        <v>31.5</v>
      </c>
      <c r="M16" s="135">
        <f ca="1">Scoring!AU78</f>
        <v>31.5</v>
      </c>
      <c r="N16" s="135">
        <f ca="1">Scoring!AV78</f>
        <v>0</v>
      </c>
      <c r="O16" s="135">
        <f ca="1">Scoring!AW78</f>
        <v>0</v>
      </c>
      <c r="P16" s="135">
        <f ca="1">Scoring!AX78</f>
        <v>31.5</v>
      </c>
      <c r="Q16" s="5"/>
      <c r="R16" s="1"/>
      <c r="S16" s="1"/>
      <c r="T16" s="1"/>
      <c r="U16" s="1"/>
      <c r="V16" s="1"/>
      <c r="W16" s="1"/>
      <c r="X16" s="1"/>
      <c r="Y16" s="1"/>
      <c r="Z16" s="1"/>
      <c r="AA16" s="1"/>
      <c r="AB16" s="1"/>
      <c r="AC16" s="1"/>
      <c r="AD16" s="1"/>
      <c r="AE16" s="1"/>
      <c r="AF16" s="1"/>
      <c r="AG16" s="1"/>
      <c r="AH16" s="1"/>
      <c r="AI16" s="1"/>
      <c r="AJ16" s="1"/>
      <c r="AK16" s="1"/>
      <c r="AL16" s="1"/>
      <c r="AM16" s="1"/>
    </row>
    <row r="17" spans="1:39" ht="13.8" thickBot="1">
      <c r="B17" s="136"/>
      <c r="C17" s="136"/>
      <c r="D17" s="136"/>
      <c r="E17" s="136"/>
      <c r="F17" s="136"/>
      <c r="G17" s="136"/>
      <c r="H17" s="136"/>
      <c r="I17" s="136"/>
      <c r="J17" s="136"/>
      <c r="K17" s="136"/>
      <c r="L17" s="136"/>
      <c r="M17" s="136"/>
      <c r="N17" s="136"/>
      <c r="O17" s="136"/>
      <c r="P17" s="136"/>
      <c r="Q17" s="5"/>
      <c r="R17" s="1"/>
      <c r="S17" s="1"/>
      <c r="T17" s="1"/>
      <c r="U17" s="1"/>
      <c r="V17" s="1"/>
      <c r="W17" s="1"/>
      <c r="X17" s="1"/>
      <c r="Y17" s="1"/>
      <c r="Z17" s="1"/>
      <c r="AA17" s="1"/>
      <c r="AB17" s="1"/>
      <c r="AC17" s="1"/>
      <c r="AD17" s="1"/>
      <c r="AE17" s="1"/>
      <c r="AF17" s="1"/>
      <c r="AG17" s="1"/>
      <c r="AH17" s="1"/>
      <c r="AI17" s="1"/>
      <c r="AJ17" s="1"/>
      <c r="AK17" s="1"/>
      <c r="AL17" s="1"/>
      <c r="AM17" s="1"/>
    </row>
    <row r="18" spans="1:39" ht="13.8" thickBot="1">
      <c r="A18" s="135" t="s">
        <v>288</v>
      </c>
      <c r="B18" s="129">
        <f ca="1">Scoring!F244</f>
        <v>25</v>
      </c>
      <c r="C18" s="129">
        <f ca="1">Scoring!G244</f>
        <v>23</v>
      </c>
      <c r="D18" s="129">
        <f ca="1">Scoring!H244</f>
        <v>24</v>
      </c>
      <c r="E18" s="129">
        <f ca="1">Scoring!I244</f>
        <v>26</v>
      </c>
      <c r="F18" s="129">
        <f ca="1">Scoring!J244</f>
        <v>23</v>
      </c>
      <c r="G18" s="129">
        <f ca="1">Scoring!K244</f>
        <v>22</v>
      </c>
      <c r="H18" s="129">
        <f ca="1">Scoring!L244</f>
        <v>25</v>
      </c>
      <c r="I18" s="129">
        <f ca="1">Scoring!M244</f>
        <v>25</v>
      </c>
      <c r="J18" s="129">
        <f ca="1">Scoring!N244</f>
        <v>22</v>
      </c>
      <c r="K18" s="129">
        <f ca="1">Scoring!O244</f>
        <v>25</v>
      </c>
      <c r="L18" s="129">
        <f ca="1">Scoring!P244</f>
        <v>21</v>
      </c>
      <c r="M18" s="129">
        <f ca="1">Scoring!Q244</f>
        <v>22</v>
      </c>
      <c r="N18" s="129">
        <f ca="1">Scoring!R244</f>
        <v>26</v>
      </c>
      <c r="O18" s="129">
        <f ca="1">Scoring!S244</f>
        <v>20</v>
      </c>
      <c r="P18" s="129">
        <f ca="1">Scoring!T244</f>
        <v>26</v>
      </c>
      <c r="Q18" s="5"/>
      <c r="R18" s="1"/>
      <c r="S18" s="1"/>
      <c r="T18" s="1"/>
      <c r="U18" s="1"/>
      <c r="V18" s="1"/>
      <c r="W18" s="1"/>
      <c r="X18" s="1"/>
      <c r="Y18" s="1"/>
      <c r="Z18" s="1"/>
      <c r="AA18" s="1"/>
      <c r="AB18" s="1"/>
      <c r="AC18" s="1"/>
      <c r="AD18" s="1"/>
      <c r="AE18" s="1"/>
      <c r="AF18" s="1"/>
      <c r="AG18" s="1"/>
      <c r="AH18" s="1"/>
      <c r="AI18" s="1"/>
      <c r="AJ18" s="1"/>
      <c r="AK18" s="1"/>
      <c r="AL18" s="1"/>
      <c r="AM18" s="1"/>
    </row>
    <row r="19" spans="1:39" ht="13.8" thickBot="1">
      <c r="A19" s="135" t="s">
        <v>289</v>
      </c>
      <c r="B19" s="129">
        <f ca="1">Scoring!F245</f>
        <v>13</v>
      </c>
      <c r="C19" s="129">
        <f ca="1">Scoring!G245</f>
        <v>12</v>
      </c>
      <c r="D19" s="129">
        <f ca="1">Scoring!H245</f>
        <v>12</v>
      </c>
      <c r="E19" s="129">
        <f ca="1">Scoring!I245</f>
        <v>11</v>
      </c>
      <c r="F19" s="129">
        <f ca="1">Scoring!J245</f>
        <v>12</v>
      </c>
      <c r="G19" s="129">
        <f ca="1">Scoring!K245</f>
        <v>5</v>
      </c>
      <c r="H19" s="129">
        <f ca="1">Scoring!L245</f>
        <v>11</v>
      </c>
      <c r="I19" s="129">
        <f ca="1">Scoring!M245</f>
        <v>12</v>
      </c>
      <c r="J19" s="129">
        <f ca="1">Scoring!N245</f>
        <v>14</v>
      </c>
      <c r="K19" s="129">
        <f ca="1">Scoring!O245</f>
        <v>11</v>
      </c>
      <c r="L19" s="129">
        <f ca="1">Scoring!P245</f>
        <v>11</v>
      </c>
      <c r="M19" s="129">
        <f ca="1">Scoring!Q245</f>
        <v>13</v>
      </c>
      <c r="N19" s="129">
        <f ca="1">Scoring!R245</f>
        <v>13</v>
      </c>
      <c r="O19" s="129">
        <f ca="1">Scoring!S245</f>
        <v>12</v>
      </c>
      <c r="P19" s="129">
        <f ca="1">Scoring!T245</f>
        <v>15</v>
      </c>
      <c r="Q19" s="5"/>
      <c r="R19" s="1"/>
      <c r="S19" s="1"/>
      <c r="T19" s="1"/>
      <c r="U19" s="1"/>
      <c r="V19" s="1"/>
      <c r="W19" s="1"/>
      <c r="X19" s="1"/>
      <c r="Y19" s="1"/>
      <c r="Z19" s="1"/>
      <c r="AA19" s="1"/>
      <c r="AB19" s="1"/>
      <c r="AC19" s="1"/>
      <c r="AD19" s="1"/>
      <c r="AE19" s="1"/>
      <c r="AF19" s="1"/>
      <c r="AG19" s="1"/>
      <c r="AH19" s="1"/>
      <c r="AI19" s="1"/>
      <c r="AJ19" s="1"/>
      <c r="AK19" s="1"/>
      <c r="AL19" s="1"/>
      <c r="AM19" s="1"/>
    </row>
    <row r="20" spans="1:39" ht="13.8" thickBot="1">
      <c r="A20" s="135" t="s">
        <v>290</v>
      </c>
      <c r="B20" s="129">
        <f ca="1">Scoring!F246</f>
        <v>5</v>
      </c>
      <c r="C20" s="129">
        <f ca="1">Scoring!G246</f>
        <v>5</v>
      </c>
      <c r="D20" s="129">
        <f ca="1">Scoring!H246</f>
        <v>5</v>
      </c>
      <c r="E20" s="129">
        <f ca="1">Scoring!I246</f>
        <v>5</v>
      </c>
      <c r="F20" s="129">
        <f ca="1">Scoring!J246</f>
        <v>5</v>
      </c>
      <c r="G20" s="129">
        <f ca="1">Scoring!K246</f>
        <v>1</v>
      </c>
      <c r="H20" s="129">
        <f ca="1">Scoring!L246</f>
        <v>6</v>
      </c>
      <c r="I20" s="129">
        <f ca="1">Scoring!M246</f>
        <v>7</v>
      </c>
      <c r="J20" s="129">
        <f ca="1">Scoring!N246</f>
        <v>6</v>
      </c>
      <c r="K20" s="129">
        <f ca="1">Scoring!O246</f>
        <v>5</v>
      </c>
      <c r="L20" s="129">
        <f ca="1">Scoring!P246</f>
        <v>4</v>
      </c>
      <c r="M20" s="129">
        <f ca="1">Scoring!Q246</f>
        <v>6</v>
      </c>
      <c r="N20" s="129">
        <f ca="1">Scoring!R246</f>
        <v>3</v>
      </c>
      <c r="O20" s="129">
        <f ca="1">Scoring!S246</f>
        <v>4</v>
      </c>
      <c r="P20" s="129">
        <f ca="1">Scoring!T246</f>
        <v>7</v>
      </c>
      <c r="Q20" s="5"/>
      <c r="R20" s="1"/>
      <c r="S20" s="1"/>
      <c r="T20" s="1"/>
      <c r="U20" s="1"/>
      <c r="V20" s="1"/>
      <c r="W20" s="1"/>
      <c r="X20" s="1"/>
      <c r="Y20" s="1"/>
      <c r="Z20" s="1"/>
      <c r="AA20" s="1"/>
      <c r="AB20" s="1"/>
      <c r="AC20" s="1"/>
      <c r="AD20" s="1"/>
      <c r="AE20" s="1"/>
      <c r="AF20" s="1"/>
      <c r="AG20" s="1"/>
      <c r="AH20" s="1"/>
      <c r="AI20" s="1"/>
      <c r="AJ20" s="1"/>
      <c r="AK20" s="1"/>
      <c r="AL20" s="1"/>
      <c r="AM20" s="1"/>
    </row>
    <row r="21" spans="1:39" ht="13.8" thickBot="1">
      <c r="A21" s="135" t="s">
        <v>291</v>
      </c>
      <c r="B21" s="129">
        <f ca="1">Scoring!F247</f>
        <v>0</v>
      </c>
      <c r="C21" s="129">
        <f ca="1">Scoring!G247</f>
        <v>2</v>
      </c>
      <c r="D21" s="129">
        <f ca="1">Scoring!H247</f>
        <v>2</v>
      </c>
      <c r="E21" s="129">
        <f ca="1">Scoring!I247</f>
        <v>1</v>
      </c>
      <c r="F21" s="129">
        <f ca="1">Scoring!J247</f>
        <v>1</v>
      </c>
      <c r="G21" s="129">
        <f ca="1">Scoring!K247</f>
        <v>0</v>
      </c>
      <c r="H21" s="129">
        <f ca="1">Scoring!L247</f>
        <v>1</v>
      </c>
      <c r="I21" s="129">
        <f ca="1">Scoring!M247</f>
        <v>1</v>
      </c>
      <c r="J21" s="129">
        <f ca="1">Scoring!N247</f>
        <v>2</v>
      </c>
      <c r="K21" s="129">
        <f ca="1">Scoring!O247</f>
        <v>3</v>
      </c>
      <c r="L21" s="129">
        <f ca="1">Scoring!P247</f>
        <v>1</v>
      </c>
      <c r="M21" s="129">
        <f ca="1">Scoring!Q247</f>
        <v>1</v>
      </c>
      <c r="N21" s="129">
        <f ca="1">Scoring!R247</f>
        <v>1</v>
      </c>
      <c r="O21" s="129">
        <f ca="1">Scoring!S247</f>
        <v>2</v>
      </c>
      <c r="P21" s="129">
        <f ca="1">Scoring!T247</f>
        <v>2</v>
      </c>
      <c r="Q21" s="5"/>
      <c r="R21" s="1"/>
      <c r="S21" s="1"/>
      <c r="T21" s="1"/>
      <c r="U21" s="1"/>
      <c r="V21" s="1"/>
      <c r="W21" s="1"/>
      <c r="X21" s="1"/>
      <c r="Y21" s="1"/>
      <c r="Z21" s="1"/>
      <c r="AA21" s="1"/>
      <c r="AB21" s="1"/>
      <c r="AC21" s="1"/>
      <c r="AD21" s="1"/>
      <c r="AE21" s="1"/>
      <c r="AF21" s="1"/>
      <c r="AG21" s="1"/>
      <c r="AH21" s="1"/>
      <c r="AI21" s="1"/>
      <c r="AJ21" s="1"/>
      <c r="AK21" s="1"/>
      <c r="AL21" s="1"/>
      <c r="AM21" s="1"/>
    </row>
    <row r="22" spans="1:39" ht="13.8" thickBot="1">
      <c r="A22" s="135" t="s">
        <v>292</v>
      </c>
      <c r="B22" s="129">
        <f ca="1">Scoring!F248</f>
        <v>0</v>
      </c>
      <c r="C22" s="129">
        <f ca="1">Scoring!G248</f>
        <v>0</v>
      </c>
      <c r="D22" s="129">
        <f ca="1">Scoring!H248</f>
        <v>2</v>
      </c>
      <c r="E22" s="129">
        <f ca="1">Scoring!I248</f>
        <v>0</v>
      </c>
      <c r="F22" s="129">
        <f ca="1">Scoring!J248</f>
        <v>1</v>
      </c>
      <c r="G22" s="129">
        <f ca="1">Scoring!K248</f>
        <v>0</v>
      </c>
      <c r="H22" s="129">
        <f ca="1">Scoring!L248</f>
        <v>1</v>
      </c>
      <c r="I22" s="129">
        <f ca="1">Scoring!M248</f>
        <v>0</v>
      </c>
      <c r="J22" s="129">
        <f ca="1">Scoring!N248</f>
        <v>0</v>
      </c>
      <c r="K22" s="129">
        <f ca="1">Scoring!O248</f>
        <v>1</v>
      </c>
      <c r="L22" s="129">
        <f ca="1">Scoring!P248</f>
        <v>1</v>
      </c>
      <c r="M22" s="129">
        <f ca="1">Scoring!Q248</f>
        <v>1</v>
      </c>
      <c r="N22" s="129">
        <f ca="1">Scoring!R248</f>
        <v>1</v>
      </c>
      <c r="O22" s="129">
        <f ca="1">Scoring!S248</f>
        <v>0</v>
      </c>
      <c r="P22" s="129">
        <f ca="1">Scoring!T248</f>
        <v>1</v>
      </c>
      <c r="Q22" s="5"/>
      <c r="R22" s="1"/>
      <c r="S22" s="1"/>
      <c r="T22" s="1"/>
      <c r="U22" s="1"/>
      <c r="V22" s="1"/>
      <c r="W22" s="1"/>
      <c r="X22" s="1"/>
      <c r="Y22" s="1"/>
      <c r="Z22" s="1"/>
      <c r="AA22" s="1"/>
      <c r="AB22" s="1"/>
      <c r="AC22" s="1"/>
      <c r="AD22" s="1"/>
      <c r="AE22" s="1"/>
      <c r="AF22" s="1"/>
      <c r="AG22" s="1"/>
      <c r="AH22" s="1"/>
      <c r="AI22" s="1"/>
      <c r="AJ22" s="1"/>
      <c r="AK22" s="1"/>
      <c r="AL22" s="1"/>
      <c r="AM22" s="1"/>
    </row>
    <row r="23" spans="1:39" ht="13.8" thickBot="1">
      <c r="A23" s="135" t="s">
        <v>293</v>
      </c>
      <c r="B23" s="129">
        <f ca="1">Scoring!F249</f>
        <v>0</v>
      </c>
      <c r="C23" s="129">
        <f ca="1">Scoring!G249</f>
        <v>0</v>
      </c>
      <c r="D23" s="129">
        <f ca="1">Scoring!H249</f>
        <v>0</v>
      </c>
      <c r="E23" s="129">
        <f ca="1">Scoring!I249</f>
        <v>0</v>
      </c>
      <c r="F23" s="129">
        <f ca="1">Scoring!J249</f>
        <v>0</v>
      </c>
      <c r="G23" s="129">
        <f ca="1">Scoring!K249</f>
        <v>0</v>
      </c>
      <c r="H23" s="129">
        <f ca="1">Scoring!L249</f>
        <v>0</v>
      </c>
      <c r="I23" s="129">
        <f ca="1">Scoring!M249</f>
        <v>0</v>
      </c>
      <c r="J23" s="129">
        <f ca="1">Scoring!N249</f>
        <v>0</v>
      </c>
      <c r="K23" s="129">
        <f ca="1">Scoring!O249</f>
        <v>0</v>
      </c>
      <c r="L23" s="129">
        <f ca="1">Scoring!P249</f>
        <v>0</v>
      </c>
      <c r="M23" s="129">
        <f ca="1">Scoring!Q249</f>
        <v>0</v>
      </c>
      <c r="N23" s="129">
        <f ca="1">Scoring!R249</f>
        <v>0</v>
      </c>
      <c r="O23" s="129">
        <f ca="1">Scoring!S249</f>
        <v>0</v>
      </c>
      <c r="P23" s="129">
        <f ca="1">Scoring!T249</f>
        <v>0</v>
      </c>
      <c r="Q23" s="5"/>
      <c r="R23" s="1"/>
      <c r="S23" s="1"/>
      <c r="T23" s="1"/>
      <c r="U23" s="1"/>
      <c r="V23" s="1"/>
      <c r="W23" s="1"/>
      <c r="X23" s="1"/>
      <c r="Y23" s="1"/>
      <c r="Z23" s="1"/>
      <c r="AA23" s="1"/>
      <c r="AB23" s="1"/>
      <c r="AC23" s="1"/>
      <c r="AD23" s="1"/>
      <c r="AE23" s="1"/>
      <c r="AF23" s="1"/>
      <c r="AG23" s="1"/>
      <c r="AH23" s="1"/>
      <c r="AI23" s="1"/>
      <c r="AJ23" s="1"/>
      <c r="AK23" s="1"/>
      <c r="AL23" s="1"/>
      <c r="AM23" s="1"/>
    </row>
    <row r="24" spans="1:39" ht="13.8" thickBot="1">
      <c r="A24" s="135" t="s">
        <v>294</v>
      </c>
      <c r="B24" s="129">
        <f t="shared" ref="B24:P24" ca="1" si="1">SUM(B18:B23)</f>
        <v>43</v>
      </c>
      <c r="C24" s="129">
        <f t="shared" ca="1" si="1"/>
        <v>42</v>
      </c>
      <c r="D24" s="129">
        <f t="shared" ca="1" si="1"/>
        <v>45</v>
      </c>
      <c r="E24" s="129">
        <f t="shared" ca="1" si="1"/>
        <v>43</v>
      </c>
      <c r="F24" s="129">
        <f t="shared" ca="1" si="1"/>
        <v>42</v>
      </c>
      <c r="G24" s="129">
        <f t="shared" ca="1" si="1"/>
        <v>28</v>
      </c>
      <c r="H24" s="129">
        <f t="shared" ca="1" si="1"/>
        <v>44</v>
      </c>
      <c r="I24" s="129">
        <f t="shared" ca="1" si="1"/>
        <v>45</v>
      </c>
      <c r="J24" s="129">
        <f t="shared" ca="1" si="1"/>
        <v>44</v>
      </c>
      <c r="K24" s="129">
        <f t="shared" ca="1" si="1"/>
        <v>45</v>
      </c>
      <c r="L24" s="129">
        <f t="shared" ca="1" si="1"/>
        <v>38</v>
      </c>
      <c r="M24" s="129">
        <f t="shared" ca="1" si="1"/>
        <v>43</v>
      </c>
      <c r="N24" s="129">
        <f t="shared" ca="1" si="1"/>
        <v>44</v>
      </c>
      <c r="O24" s="129">
        <f t="shared" ca="1" si="1"/>
        <v>38</v>
      </c>
      <c r="P24" s="129">
        <f t="shared" ca="1" si="1"/>
        <v>51</v>
      </c>
      <c r="Q24" s="5"/>
      <c r="R24" s="1"/>
      <c r="S24" s="1"/>
      <c r="T24" s="1"/>
      <c r="U24" s="1"/>
      <c r="V24" s="1"/>
      <c r="W24" s="1"/>
      <c r="X24" s="1"/>
      <c r="Y24" s="1"/>
      <c r="Z24" s="1"/>
      <c r="AA24" s="1"/>
      <c r="AB24" s="1"/>
      <c r="AC24" s="1"/>
      <c r="AD24" s="1"/>
      <c r="AE24" s="1"/>
      <c r="AF24" s="1"/>
      <c r="AG24" s="1"/>
      <c r="AH24" s="1"/>
      <c r="AI24" s="1"/>
      <c r="AJ24" s="1"/>
      <c r="AK24" s="1"/>
      <c r="AL24" s="1"/>
      <c r="AM24" s="1"/>
    </row>
    <row r="25" spans="1:39" ht="13.8" thickBot="1">
      <c r="A25" s="135" t="s">
        <v>295</v>
      </c>
      <c r="B25" s="125">
        <f t="shared" ref="B25:P25" ca="1" si="2">RANK(B24,$B$24:$Q$24)</f>
        <v>8</v>
      </c>
      <c r="C25" s="125">
        <f t="shared" ca="1" si="2"/>
        <v>11</v>
      </c>
      <c r="D25" s="125">
        <f t="shared" ca="1" si="2"/>
        <v>2</v>
      </c>
      <c r="E25" s="125">
        <f t="shared" ca="1" si="2"/>
        <v>8</v>
      </c>
      <c r="F25" s="125">
        <f t="shared" ca="1" si="2"/>
        <v>11</v>
      </c>
      <c r="G25" s="125">
        <f t="shared" ca="1" si="2"/>
        <v>15</v>
      </c>
      <c r="H25" s="125">
        <f t="shared" ca="1" si="2"/>
        <v>5</v>
      </c>
      <c r="I25" s="125">
        <f t="shared" ca="1" si="2"/>
        <v>2</v>
      </c>
      <c r="J25" s="125">
        <f t="shared" ca="1" si="2"/>
        <v>5</v>
      </c>
      <c r="K25" s="125">
        <f t="shared" ca="1" si="2"/>
        <v>2</v>
      </c>
      <c r="L25" s="125">
        <f t="shared" ca="1" si="2"/>
        <v>13</v>
      </c>
      <c r="M25" s="125">
        <f t="shared" ca="1" si="2"/>
        <v>8</v>
      </c>
      <c r="N25" s="125">
        <f t="shared" ca="1" si="2"/>
        <v>5</v>
      </c>
      <c r="O25" s="125">
        <f t="shared" ca="1" si="2"/>
        <v>13</v>
      </c>
      <c r="P25" s="125">
        <f t="shared" ca="1" si="2"/>
        <v>1</v>
      </c>
      <c r="Q25" s="5"/>
      <c r="R25" s="1"/>
      <c r="S25" s="1"/>
      <c r="T25" s="1"/>
      <c r="U25" s="1"/>
      <c r="V25" s="1"/>
      <c r="W25" s="1"/>
      <c r="X25" s="1"/>
      <c r="Y25" s="1"/>
      <c r="Z25" s="1"/>
      <c r="AA25" s="1"/>
      <c r="AB25" s="1"/>
      <c r="AC25" s="1"/>
      <c r="AD25" s="1"/>
      <c r="AE25" s="1"/>
      <c r="AF25" s="1"/>
      <c r="AG25" s="1"/>
      <c r="AH25" s="1"/>
      <c r="AI25" s="1"/>
      <c r="AJ25" s="1"/>
      <c r="AK25" s="1"/>
      <c r="AL25" s="1"/>
      <c r="AM25" s="1"/>
    </row>
    <row r="26" spans="1:39">
      <c r="Q26" s="121"/>
      <c r="R26" s="1"/>
      <c r="S26" s="1"/>
      <c r="T26" s="1"/>
      <c r="U26" s="1"/>
      <c r="V26" s="1"/>
      <c r="W26" s="1"/>
      <c r="X26" s="1"/>
      <c r="Y26" s="1"/>
      <c r="Z26" s="1"/>
      <c r="AA26" s="1"/>
      <c r="AB26" s="1"/>
      <c r="AC26" s="1"/>
      <c r="AD26" s="1"/>
      <c r="AE26" s="1"/>
      <c r="AF26" s="1"/>
      <c r="AG26" s="1"/>
      <c r="AH26" s="1"/>
      <c r="AI26" s="1"/>
      <c r="AJ26" s="1"/>
      <c r="AK26" s="1"/>
      <c r="AL26" s="1"/>
      <c r="AM26" s="1"/>
    </row>
    <row r="27" spans="1:39">
      <c r="Q27" s="121"/>
      <c r="R27" s="1"/>
      <c r="S27" s="1"/>
      <c r="T27" s="1"/>
      <c r="U27" s="1"/>
      <c r="V27" s="1"/>
      <c r="W27" s="1"/>
      <c r="X27" s="1"/>
      <c r="Y27" s="1"/>
      <c r="Z27" s="1"/>
      <c r="AA27" s="1"/>
      <c r="AB27" s="1"/>
      <c r="AC27" s="1"/>
      <c r="AD27" s="1"/>
      <c r="AE27" s="1"/>
      <c r="AF27" s="1"/>
      <c r="AG27" s="1"/>
      <c r="AH27" s="1"/>
      <c r="AI27" s="1"/>
      <c r="AJ27" s="1"/>
      <c r="AK27" s="1"/>
      <c r="AL27" s="1"/>
      <c r="AM27" s="1"/>
    </row>
    <row r="85" spans="1:39">
      <c r="A85" s="137"/>
      <c r="B85" s="137"/>
      <c r="C85" s="137"/>
      <c r="D85" s="137"/>
      <c r="E85" s="137"/>
      <c r="F85" s="137"/>
      <c r="G85" s="137"/>
      <c r="H85" s="137"/>
      <c r="I85" s="137"/>
      <c r="J85" s="137"/>
      <c r="K85" s="137"/>
      <c r="L85" s="137"/>
      <c r="M85" s="137"/>
      <c r="N85" s="137"/>
      <c r="O85" s="137"/>
      <c r="P85" s="137"/>
      <c r="Q85" s="137"/>
      <c r="R85" s="137"/>
      <c r="S85" s="137"/>
      <c r="T85" s="137"/>
      <c r="U85" s="137"/>
      <c r="V85" s="137"/>
      <c r="W85" s="137"/>
      <c r="X85" s="137"/>
      <c r="Y85" s="137"/>
      <c r="Z85" s="137"/>
      <c r="AA85" s="137"/>
      <c r="AB85" s="137"/>
      <c r="AC85" s="137"/>
      <c r="AD85" s="137"/>
      <c r="AE85" s="137"/>
      <c r="AF85" s="137"/>
      <c r="AG85" s="137"/>
      <c r="AH85" s="137"/>
      <c r="AI85" s="137"/>
      <c r="AJ85" s="137"/>
      <c r="AK85" s="137"/>
      <c r="AL85" s="137"/>
      <c r="AM85" s="137"/>
    </row>
    <row r="86" spans="1:39">
      <c r="A86" s="137"/>
      <c r="B86" s="137"/>
      <c r="C86" s="137"/>
      <c r="D86" s="137"/>
      <c r="E86" s="137"/>
      <c r="F86" s="137"/>
      <c r="G86" s="137"/>
      <c r="H86" s="137"/>
      <c r="I86" s="137"/>
      <c r="J86" s="137"/>
      <c r="K86" s="137"/>
      <c r="L86" s="137"/>
      <c r="M86" s="137"/>
      <c r="N86" s="137"/>
      <c r="O86" s="137"/>
      <c r="P86" s="137"/>
      <c r="Q86" s="137"/>
      <c r="R86" s="137"/>
      <c r="S86" s="137"/>
      <c r="T86" s="137"/>
      <c r="U86" s="137"/>
      <c r="V86" s="137"/>
      <c r="W86" s="137"/>
      <c r="X86" s="137"/>
      <c r="Y86" s="137"/>
      <c r="Z86" s="137"/>
      <c r="AA86" s="137"/>
      <c r="AB86" s="137"/>
      <c r="AC86" s="137"/>
      <c r="AD86" s="137"/>
      <c r="AE86" s="137"/>
      <c r="AF86" s="137"/>
      <c r="AG86" s="137"/>
      <c r="AH86" s="137"/>
      <c r="AI86" s="137"/>
      <c r="AJ86" s="137"/>
      <c r="AK86" s="137"/>
      <c r="AL86" s="137"/>
      <c r="AM86" s="137"/>
    </row>
    <row r="87" spans="1:39">
      <c r="A87" s="137"/>
      <c r="B87" s="137"/>
      <c r="C87" s="137"/>
      <c r="D87" s="137"/>
      <c r="E87" s="137"/>
      <c r="F87" s="137"/>
      <c r="G87" s="137"/>
      <c r="H87" s="137"/>
      <c r="I87" s="137"/>
      <c r="J87" s="137"/>
      <c r="K87" s="137"/>
      <c r="L87" s="137"/>
      <c r="M87" s="137"/>
      <c r="N87" s="137"/>
      <c r="O87" s="137"/>
      <c r="P87" s="137"/>
      <c r="Q87" s="137"/>
      <c r="R87" s="137"/>
      <c r="S87" s="137"/>
      <c r="T87" s="137"/>
      <c r="U87" s="137"/>
      <c r="V87" s="137"/>
      <c r="W87" s="137"/>
      <c r="X87" s="137"/>
      <c r="Y87" s="137"/>
      <c r="Z87" s="137"/>
      <c r="AA87" s="137"/>
      <c r="AB87" s="137"/>
      <c r="AC87" s="137"/>
      <c r="AD87" s="137"/>
      <c r="AE87" s="137"/>
      <c r="AF87" s="137"/>
      <c r="AG87" s="137"/>
      <c r="AH87" s="137"/>
      <c r="AI87" s="137"/>
      <c r="AJ87" s="137"/>
      <c r="AK87" s="137"/>
      <c r="AL87" s="137"/>
      <c r="AM87" s="137"/>
    </row>
    <row r="88" spans="1:39">
      <c r="A88" s="137"/>
      <c r="B88" s="137"/>
      <c r="C88" s="137"/>
      <c r="D88" s="137"/>
      <c r="E88" s="137"/>
      <c r="F88" s="137"/>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7"/>
      <c r="AI88" s="137"/>
      <c r="AJ88" s="137"/>
      <c r="AK88" s="137"/>
      <c r="AL88" s="137"/>
      <c r="AM88" s="137"/>
    </row>
    <row r="89" spans="1:39">
      <c r="A89" s="137"/>
      <c r="B89" s="137"/>
      <c r="C89" s="137"/>
      <c r="D89" s="137"/>
      <c r="E89" s="137"/>
      <c r="F89" s="137"/>
      <c r="G89" s="137"/>
      <c r="H89" s="137"/>
      <c r="I89" s="137"/>
      <c r="J89" s="137"/>
      <c r="K89" s="137"/>
      <c r="L89" s="137"/>
      <c r="M89" s="137"/>
      <c r="N89" s="137"/>
      <c r="O89" s="137"/>
      <c r="P89" s="137"/>
      <c r="Q89" s="137"/>
      <c r="R89" s="137"/>
      <c r="S89" s="137"/>
      <c r="T89" s="137"/>
      <c r="U89" s="137"/>
      <c r="V89" s="137"/>
      <c r="W89" s="137"/>
      <c r="X89" s="137"/>
      <c r="Y89" s="137"/>
      <c r="Z89" s="137"/>
      <c r="AA89" s="137"/>
      <c r="AB89" s="137"/>
      <c r="AC89" s="137"/>
      <c r="AD89" s="137"/>
      <c r="AE89" s="137"/>
      <c r="AF89" s="137"/>
      <c r="AG89" s="137"/>
      <c r="AH89" s="137"/>
      <c r="AI89" s="137"/>
      <c r="AJ89" s="137"/>
      <c r="AK89" s="137"/>
      <c r="AL89" s="137"/>
      <c r="AM89" s="137"/>
    </row>
    <row r="90" spans="1:39">
      <c r="A90" s="137"/>
      <c r="B90" s="137"/>
      <c r="C90" s="137"/>
      <c r="D90" s="137"/>
      <c r="E90" s="137"/>
      <c r="F90" s="137"/>
      <c r="G90" s="137"/>
      <c r="H90" s="137"/>
      <c r="I90" s="137"/>
      <c r="J90" s="137"/>
      <c r="K90" s="137"/>
      <c r="L90" s="137"/>
      <c r="M90" s="137"/>
      <c r="N90" s="137"/>
      <c r="O90" s="137"/>
      <c r="P90" s="137"/>
      <c r="Q90" s="137"/>
      <c r="R90" s="137"/>
      <c r="S90" s="137"/>
      <c r="T90" s="137"/>
      <c r="U90" s="137"/>
      <c r="V90" s="137"/>
      <c r="W90" s="137"/>
      <c r="X90" s="137"/>
      <c r="Y90" s="137"/>
      <c r="Z90" s="137"/>
      <c r="AA90" s="137"/>
      <c r="AB90" s="137"/>
      <c r="AC90" s="137"/>
      <c r="AD90" s="137"/>
      <c r="AE90" s="137"/>
      <c r="AF90" s="137"/>
      <c r="AG90" s="137"/>
      <c r="AH90" s="137"/>
      <c r="AI90" s="137"/>
      <c r="AJ90" s="137"/>
      <c r="AK90" s="137"/>
      <c r="AL90" s="137"/>
      <c r="AM90" s="137"/>
    </row>
    <row r="91" spans="1:39">
      <c r="A91" s="137"/>
      <c r="B91" s="137"/>
      <c r="C91" s="137"/>
      <c r="D91" s="137"/>
      <c r="E91" s="137"/>
      <c r="F91" s="137"/>
      <c r="G91" s="137"/>
      <c r="H91" s="137"/>
      <c r="I91" s="137"/>
      <c r="J91" s="137"/>
      <c r="K91" s="137"/>
      <c r="L91" s="137"/>
      <c r="M91" s="137"/>
      <c r="N91" s="137"/>
      <c r="O91" s="137"/>
      <c r="P91" s="137"/>
      <c r="Q91" s="137"/>
      <c r="R91" s="137"/>
      <c r="S91" s="137"/>
      <c r="T91" s="137"/>
      <c r="U91" s="137"/>
      <c r="V91" s="137"/>
      <c r="W91" s="137"/>
      <c r="X91" s="137"/>
      <c r="Y91" s="137"/>
      <c r="Z91" s="137"/>
      <c r="AA91" s="137"/>
      <c r="AB91" s="137"/>
      <c r="AC91" s="137"/>
      <c r="AD91" s="137"/>
      <c r="AE91" s="137"/>
      <c r="AF91" s="137"/>
      <c r="AG91" s="137"/>
      <c r="AH91" s="137"/>
      <c r="AI91" s="137"/>
      <c r="AJ91" s="137"/>
      <c r="AK91" s="137"/>
      <c r="AL91" s="137"/>
      <c r="AM91" s="137"/>
    </row>
    <row r="92" spans="1:39">
      <c r="A92" s="137"/>
      <c r="B92" s="137"/>
      <c r="C92" s="137"/>
      <c r="D92" s="137"/>
      <c r="E92" s="137"/>
      <c r="F92" s="137"/>
      <c r="G92" s="137"/>
      <c r="H92" s="137"/>
      <c r="I92" s="137"/>
      <c r="J92" s="137"/>
      <c r="K92" s="137"/>
      <c r="L92" s="137"/>
      <c r="M92" s="137"/>
      <c r="N92" s="137"/>
      <c r="O92" s="137"/>
      <c r="P92" s="137"/>
      <c r="Q92" s="137"/>
      <c r="R92" s="137"/>
      <c r="S92" s="137"/>
      <c r="T92" s="137"/>
      <c r="U92" s="137"/>
      <c r="V92" s="137"/>
      <c r="W92" s="137"/>
      <c r="X92" s="137"/>
      <c r="Y92" s="137"/>
      <c r="Z92" s="137"/>
      <c r="AA92" s="137"/>
      <c r="AB92" s="137"/>
      <c r="AC92" s="137"/>
      <c r="AD92" s="137"/>
      <c r="AE92" s="137"/>
      <c r="AF92" s="137"/>
      <c r="AG92" s="137"/>
      <c r="AH92" s="137"/>
      <c r="AI92" s="137"/>
      <c r="AJ92" s="137"/>
      <c r="AK92" s="137"/>
      <c r="AL92" s="137"/>
      <c r="AM92" s="137"/>
    </row>
    <row r="93" spans="1:39">
      <c r="A93" s="137"/>
      <c r="B93" s="137"/>
      <c r="C93" s="137"/>
      <c r="D93" s="137"/>
      <c r="E93" s="137"/>
      <c r="F93" s="137"/>
      <c r="G93" s="137"/>
      <c r="H93" s="137"/>
      <c r="I93" s="137"/>
      <c r="J93" s="137"/>
      <c r="K93" s="137"/>
      <c r="L93" s="137"/>
      <c r="M93" s="137"/>
      <c r="N93" s="137"/>
      <c r="O93" s="137"/>
      <c r="P93" s="137"/>
      <c r="Q93" s="137"/>
      <c r="R93" s="137"/>
      <c r="S93" s="137"/>
      <c r="T93" s="137"/>
      <c r="U93" s="137"/>
      <c r="V93" s="137"/>
      <c r="W93" s="137"/>
      <c r="X93" s="137"/>
      <c r="Y93" s="137"/>
      <c r="Z93" s="137"/>
      <c r="AA93" s="137"/>
      <c r="AB93" s="137"/>
      <c r="AC93" s="137"/>
      <c r="AD93" s="137"/>
      <c r="AE93" s="137"/>
      <c r="AF93" s="137"/>
      <c r="AG93" s="137"/>
      <c r="AH93" s="137"/>
      <c r="AI93" s="137"/>
      <c r="AJ93" s="137"/>
      <c r="AK93" s="137"/>
      <c r="AL93" s="137"/>
      <c r="AM93" s="137"/>
    </row>
    <row r="94" spans="1:39">
      <c r="A94" s="137"/>
      <c r="B94" s="137"/>
      <c r="C94" s="137"/>
      <c r="D94" s="137"/>
      <c r="E94" s="137"/>
      <c r="F94" s="137"/>
      <c r="G94" s="137"/>
      <c r="H94" s="137"/>
      <c r="I94" s="137"/>
      <c r="J94" s="137"/>
      <c r="K94" s="137"/>
      <c r="L94" s="137"/>
      <c r="M94" s="137"/>
      <c r="N94" s="137"/>
      <c r="O94" s="137"/>
      <c r="P94" s="137"/>
      <c r="Q94" s="137"/>
      <c r="R94" s="137"/>
      <c r="S94" s="137"/>
      <c r="T94" s="137"/>
      <c r="U94" s="137"/>
      <c r="V94" s="137"/>
      <c r="W94" s="137"/>
      <c r="X94" s="137"/>
      <c r="Y94" s="137"/>
      <c r="Z94" s="137"/>
      <c r="AA94" s="137"/>
      <c r="AB94" s="137"/>
      <c r="AC94" s="137"/>
      <c r="AD94" s="137"/>
      <c r="AE94" s="137"/>
      <c r="AF94" s="137"/>
      <c r="AG94" s="137"/>
      <c r="AH94" s="137"/>
      <c r="AI94" s="137"/>
      <c r="AJ94" s="137"/>
      <c r="AK94" s="137"/>
      <c r="AL94" s="137"/>
      <c r="AM94" s="137"/>
    </row>
    <row r="95" spans="1:39">
      <c r="A95" s="137"/>
      <c r="B95" s="137"/>
      <c r="C95" s="137"/>
      <c r="D95" s="137"/>
      <c r="E95" s="137"/>
      <c r="F95" s="137"/>
      <c r="G95" s="137"/>
      <c r="H95" s="137"/>
      <c r="I95" s="137"/>
      <c r="J95" s="137"/>
      <c r="K95" s="137"/>
      <c r="L95" s="137"/>
      <c r="M95" s="137"/>
      <c r="N95" s="137"/>
      <c r="O95" s="137"/>
      <c r="P95" s="137"/>
      <c r="Q95" s="137"/>
      <c r="R95" s="137"/>
      <c r="S95" s="137"/>
      <c r="T95" s="137"/>
      <c r="U95" s="137"/>
      <c r="V95" s="137"/>
      <c r="W95" s="137"/>
      <c r="X95" s="137"/>
      <c r="Y95" s="137"/>
      <c r="Z95" s="137"/>
      <c r="AA95" s="137"/>
      <c r="AB95" s="137"/>
      <c r="AC95" s="137"/>
      <c r="AD95" s="137"/>
      <c r="AE95" s="137"/>
      <c r="AF95" s="137"/>
      <c r="AG95" s="137"/>
      <c r="AH95" s="137"/>
      <c r="AI95" s="137"/>
      <c r="AJ95" s="137"/>
      <c r="AK95" s="137"/>
      <c r="AL95" s="137"/>
      <c r="AM95" s="137"/>
    </row>
    <row r="96" spans="1:39">
      <c r="A96" s="137"/>
      <c r="B96" s="137"/>
      <c r="C96" s="137"/>
      <c r="D96" s="137"/>
      <c r="E96" s="137"/>
      <c r="F96" s="137"/>
      <c r="G96" s="137"/>
      <c r="H96" s="137"/>
      <c r="I96" s="137"/>
      <c r="J96" s="137"/>
      <c r="K96" s="137"/>
      <c r="L96" s="137"/>
      <c r="M96" s="137"/>
      <c r="N96" s="137"/>
      <c r="O96" s="137"/>
      <c r="P96" s="137"/>
      <c r="Q96" s="137"/>
      <c r="R96" s="137"/>
      <c r="S96" s="137"/>
      <c r="T96" s="137"/>
      <c r="U96" s="137"/>
      <c r="V96" s="137"/>
      <c r="W96" s="137"/>
      <c r="X96" s="137"/>
      <c r="Y96" s="137"/>
      <c r="Z96" s="137"/>
      <c r="AA96" s="137"/>
      <c r="AB96" s="137"/>
      <c r="AC96" s="137"/>
      <c r="AD96" s="137"/>
      <c r="AE96" s="137"/>
      <c r="AF96" s="137"/>
      <c r="AG96" s="137"/>
      <c r="AH96" s="137"/>
      <c r="AI96" s="137"/>
      <c r="AJ96" s="137"/>
      <c r="AK96" s="137"/>
      <c r="AL96" s="137"/>
      <c r="AM96" s="137"/>
    </row>
    <row r="97" spans="1:39">
      <c r="A97" s="137"/>
      <c r="B97" s="137"/>
      <c r="C97" s="137"/>
      <c r="D97" s="137"/>
      <c r="E97" s="137"/>
      <c r="F97" s="137"/>
      <c r="G97" s="137"/>
      <c r="H97" s="137"/>
      <c r="I97" s="137"/>
      <c r="J97" s="137"/>
      <c r="K97" s="137"/>
      <c r="L97" s="137"/>
      <c r="M97" s="137"/>
      <c r="N97" s="137"/>
      <c r="O97" s="137"/>
      <c r="P97" s="137"/>
      <c r="Q97" s="137"/>
      <c r="R97" s="137"/>
      <c r="S97" s="137"/>
      <c r="T97" s="137"/>
      <c r="U97" s="137"/>
      <c r="V97" s="137"/>
      <c r="W97" s="137"/>
      <c r="X97" s="137"/>
      <c r="Y97" s="137"/>
      <c r="Z97" s="137"/>
      <c r="AA97" s="137"/>
      <c r="AB97" s="137"/>
      <c r="AC97" s="137"/>
      <c r="AD97" s="137"/>
      <c r="AE97" s="137"/>
      <c r="AF97" s="137"/>
      <c r="AG97" s="137"/>
      <c r="AH97" s="137"/>
      <c r="AI97" s="137"/>
      <c r="AJ97" s="137"/>
      <c r="AK97" s="137"/>
      <c r="AL97" s="137"/>
      <c r="AM97" s="137"/>
    </row>
    <row r="98" spans="1:39">
      <c r="A98" s="137"/>
      <c r="B98" s="137"/>
      <c r="C98" s="137"/>
      <c r="D98" s="137"/>
      <c r="E98" s="137"/>
      <c r="F98" s="137"/>
      <c r="G98" s="137"/>
      <c r="H98" s="137"/>
      <c r="I98" s="137"/>
      <c r="J98" s="137"/>
      <c r="K98" s="137"/>
      <c r="L98" s="137"/>
      <c r="M98" s="137"/>
      <c r="N98" s="137"/>
      <c r="O98" s="137"/>
      <c r="P98" s="137"/>
      <c r="Q98" s="137"/>
      <c r="R98" s="137"/>
      <c r="S98" s="137"/>
      <c r="T98" s="137"/>
      <c r="U98" s="137"/>
      <c r="V98" s="137"/>
      <c r="W98" s="137"/>
      <c r="X98" s="137"/>
      <c r="Y98" s="137"/>
      <c r="Z98" s="137"/>
      <c r="AA98" s="137"/>
      <c r="AB98" s="137"/>
      <c r="AC98" s="137"/>
      <c r="AD98" s="137"/>
      <c r="AE98" s="137"/>
      <c r="AF98" s="137"/>
      <c r="AG98" s="137"/>
      <c r="AH98" s="137"/>
      <c r="AI98" s="137"/>
      <c r="AJ98" s="137"/>
      <c r="AK98" s="137"/>
      <c r="AL98" s="137"/>
      <c r="AM98" s="137"/>
    </row>
    <row r="99" spans="1:39">
      <c r="A99" s="137"/>
      <c r="B99" s="137"/>
      <c r="C99" s="137"/>
      <c r="D99" s="137"/>
      <c r="E99" s="137"/>
      <c r="F99" s="137"/>
      <c r="G99" s="137"/>
      <c r="H99" s="137"/>
      <c r="I99" s="137"/>
      <c r="J99" s="137"/>
      <c r="K99" s="137"/>
      <c r="L99" s="137"/>
      <c r="M99" s="137"/>
      <c r="N99" s="137"/>
      <c r="O99" s="137"/>
      <c r="P99" s="137"/>
      <c r="Q99" s="137"/>
      <c r="R99" s="137"/>
      <c r="S99" s="137"/>
      <c r="T99" s="137"/>
      <c r="U99" s="137"/>
      <c r="V99" s="137"/>
      <c r="W99" s="137"/>
      <c r="X99" s="137"/>
      <c r="Y99" s="137"/>
      <c r="Z99" s="137"/>
      <c r="AA99" s="137"/>
      <c r="AB99" s="137"/>
      <c r="AC99" s="137"/>
      <c r="AD99" s="137"/>
      <c r="AE99" s="137"/>
      <c r="AF99" s="137"/>
      <c r="AG99" s="137"/>
      <c r="AH99" s="137"/>
      <c r="AI99" s="137"/>
      <c r="AJ99" s="137"/>
      <c r="AK99" s="137"/>
      <c r="AL99" s="137"/>
      <c r="AM99" s="137"/>
    </row>
    <row r="100" spans="1:39">
      <c r="A100" s="137"/>
      <c r="B100" s="137"/>
      <c r="C100" s="137"/>
      <c r="D100" s="137"/>
      <c r="E100" s="137"/>
      <c r="F100" s="137"/>
      <c r="G100" s="137"/>
      <c r="H100" s="137"/>
      <c r="I100" s="137"/>
      <c r="J100" s="137"/>
      <c r="K100" s="137"/>
      <c r="L100" s="137"/>
      <c r="M100" s="137"/>
      <c r="N100" s="137"/>
      <c r="O100" s="137"/>
      <c r="P100" s="137"/>
      <c r="Q100" s="137"/>
      <c r="R100" s="137"/>
      <c r="S100" s="137"/>
      <c r="T100" s="137"/>
      <c r="U100" s="137"/>
      <c r="V100" s="137"/>
      <c r="W100" s="137"/>
      <c r="X100" s="137"/>
      <c r="Y100" s="137"/>
      <c r="Z100" s="137"/>
      <c r="AA100" s="137"/>
      <c r="AB100" s="137"/>
      <c r="AC100" s="137"/>
      <c r="AD100" s="137"/>
      <c r="AE100" s="137"/>
      <c r="AF100" s="137"/>
      <c r="AG100" s="137"/>
      <c r="AH100" s="137"/>
      <c r="AI100" s="137"/>
      <c r="AJ100" s="137"/>
      <c r="AK100" s="137"/>
      <c r="AL100" s="137"/>
      <c r="AM100" s="137"/>
    </row>
    <row r="101" spans="1:39">
      <c r="A101" s="137"/>
      <c r="B101" s="137"/>
      <c r="C101" s="137"/>
      <c r="D101" s="137"/>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7"/>
      <c r="AC101" s="137"/>
      <c r="AD101" s="137"/>
      <c r="AE101" s="137"/>
      <c r="AF101" s="137"/>
      <c r="AG101" s="137"/>
      <c r="AH101" s="137"/>
      <c r="AI101" s="137"/>
      <c r="AJ101" s="137"/>
      <c r="AK101" s="137"/>
      <c r="AL101" s="137"/>
      <c r="AM101" s="137"/>
    </row>
    <row r="102" spans="1:39">
      <c r="A102" s="137"/>
      <c r="B102" s="137"/>
      <c r="C102" s="137"/>
      <c r="D102" s="137"/>
      <c r="E102" s="137"/>
      <c r="F102" s="137"/>
      <c r="G102" s="137"/>
      <c r="H102" s="137"/>
      <c r="I102" s="137"/>
      <c r="J102" s="137"/>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I102" s="137"/>
      <c r="AJ102" s="137"/>
      <c r="AK102" s="137"/>
      <c r="AL102" s="137"/>
      <c r="AM102" s="137"/>
    </row>
    <row r="103" spans="1:39">
      <c r="A103" s="137"/>
      <c r="B103" s="137"/>
      <c r="C103" s="137"/>
      <c r="D103" s="137"/>
      <c r="E103" s="137"/>
      <c r="F103" s="137"/>
      <c r="G103" s="137"/>
      <c r="H103" s="137"/>
      <c r="I103" s="137"/>
      <c r="J103" s="137"/>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I103" s="137"/>
      <c r="AJ103" s="137"/>
      <c r="AK103" s="137"/>
      <c r="AL103" s="137"/>
      <c r="AM103" s="137"/>
    </row>
    <row r="104" spans="1:39">
      <c r="A104" s="137"/>
      <c r="B104" s="137"/>
      <c r="C104" s="137"/>
      <c r="D104" s="137"/>
      <c r="E104" s="137"/>
      <c r="F104" s="137"/>
      <c r="G104" s="137"/>
      <c r="H104" s="137"/>
      <c r="I104" s="137"/>
      <c r="J104" s="137"/>
      <c r="K104" s="137"/>
      <c r="L104" s="137"/>
      <c r="M104" s="137"/>
      <c r="N104" s="137"/>
      <c r="O104" s="137"/>
      <c r="P104" s="137"/>
      <c r="Q104" s="137"/>
      <c r="R104" s="137"/>
      <c r="S104" s="137"/>
      <c r="T104" s="137"/>
      <c r="U104" s="137"/>
      <c r="V104" s="137"/>
      <c r="W104" s="137"/>
      <c r="X104" s="137"/>
      <c r="Y104" s="137"/>
      <c r="Z104" s="137"/>
      <c r="AA104" s="137"/>
      <c r="AB104" s="137"/>
      <c r="AC104" s="137"/>
      <c r="AD104" s="137"/>
      <c r="AE104" s="137"/>
      <c r="AF104" s="137"/>
      <c r="AG104" s="137"/>
      <c r="AH104" s="137"/>
      <c r="AI104" s="137"/>
      <c r="AJ104" s="137"/>
      <c r="AK104" s="137"/>
      <c r="AL104" s="137"/>
      <c r="AM104" s="137"/>
    </row>
    <row r="105" spans="1:39">
      <c r="A105" s="137"/>
      <c r="B105" s="137"/>
      <c r="C105" s="137"/>
      <c r="D105" s="137"/>
      <c r="E105" s="137"/>
      <c r="F105" s="137"/>
      <c r="G105" s="137"/>
      <c r="H105" s="137"/>
      <c r="I105" s="137"/>
      <c r="J105" s="137"/>
      <c r="K105" s="137"/>
      <c r="L105" s="137"/>
      <c r="M105" s="137"/>
      <c r="N105" s="137"/>
      <c r="O105" s="137"/>
      <c r="P105" s="137"/>
      <c r="Q105" s="137"/>
      <c r="R105" s="137"/>
      <c r="S105" s="137"/>
      <c r="T105" s="137"/>
      <c r="U105" s="137"/>
      <c r="V105" s="137"/>
      <c r="W105" s="137"/>
      <c r="X105" s="137"/>
      <c r="Y105" s="137"/>
      <c r="Z105" s="137"/>
      <c r="AA105" s="137"/>
      <c r="AB105" s="137"/>
      <c r="AC105" s="137"/>
      <c r="AD105" s="137"/>
      <c r="AE105" s="137"/>
      <c r="AF105" s="137"/>
      <c r="AG105" s="137"/>
      <c r="AH105" s="137"/>
      <c r="AI105" s="137"/>
      <c r="AJ105" s="137"/>
      <c r="AK105" s="137"/>
      <c r="AL105" s="137"/>
      <c r="AM105" s="137"/>
    </row>
    <row r="106" spans="1:39">
      <c r="A106" s="137"/>
      <c r="B106" s="137"/>
      <c r="C106" s="137"/>
      <c r="D106" s="137"/>
      <c r="E106" s="137"/>
      <c r="F106" s="137"/>
      <c r="G106" s="137"/>
      <c r="H106" s="137"/>
      <c r="I106" s="137"/>
      <c r="J106" s="137"/>
      <c r="K106" s="137"/>
      <c r="L106" s="137"/>
      <c r="M106" s="137"/>
      <c r="N106" s="137"/>
      <c r="O106" s="137"/>
      <c r="P106" s="137"/>
      <c r="Q106" s="137"/>
      <c r="R106" s="137"/>
      <c r="S106" s="137"/>
      <c r="T106" s="137"/>
      <c r="U106" s="137"/>
      <c r="V106" s="137"/>
      <c r="W106" s="137"/>
      <c r="X106" s="137"/>
      <c r="Y106" s="137"/>
      <c r="Z106" s="137"/>
      <c r="AA106" s="137"/>
      <c r="AB106" s="137"/>
      <c r="AC106" s="137"/>
      <c r="AD106" s="137"/>
      <c r="AE106" s="137"/>
      <c r="AF106" s="137"/>
      <c r="AG106" s="137"/>
      <c r="AH106" s="137"/>
      <c r="AI106" s="137"/>
      <c r="AJ106" s="137"/>
      <c r="AK106" s="137"/>
      <c r="AL106" s="137"/>
      <c r="AM106" s="137"/>
    </row>
    <row r="107" spans="1:39">
      <c r="A107" s="137"/>
      <c r="B107" s="137"/>
      <c r="C107" s="137"/>
      <c r="D107" s="137"/>
      <c r="E107" s="137"/>
      <c r="F107" s="137"/>
      <c r="G107" s="137"/>
      <c r="H107" s="137"/>
      <c r="I107" s="137"/>
      <c r="J107" s="137"/>
      <c r="K107" s="137"/>
      <c r="L107" s="137"/>
      <c r="M107" s="137"/>
      <c r="N107" s="137"/>
      <c r="O107" s="137"/>
      <c r="P107" s="137"/>
      <c r="Q107" s="137"/>
      <c r="R107" s="137"/>
      <c r="S107" s="137"/>
      <c r="T107" s="137"/>
      <c r="U107" s="137"/>
      <c r="V107" s="137"/>
      <c r="W107" s="137"/>
      <c r="X107" s="137"/>
      <c r="Y107" s="137"/>
      <c r="Z107" s="137"/>
      <c r="AA107" s="137"/>
      <c r="AB107" s="137"/>
      <c r="AC107" s="137"/>
      <c r="AD107" s="137"/>
      <c r="AE107" s="137"/>
      <c r="AF107" s="137"/>
      <c r="AG107" s="137"/>
      <c r="AH107" s="137"/>
      <c r="AI107" s="137"/>
      <c r="AJ107" s="137"/>
      <c r="AK107" s="137"/>
      <c r="AL107" s="137"/>
      <c r="AM107" s="137"/>
    </row>
    <row r="108" spans="1:39">
      <c r="A108" s="137"/>
      <c r="B108" s="137"/>
      <c r="C108" s="137"/>
      <c r="D108" s="137"/>
      <c r="E108" s="137"/>
      <c r="F108" s="137"/>
      <c r="G108" s="137"/>
      <c r="H108" s="137"/>
      <c r="I108" s="137"/>
      <c r="J108" s="137"/>
      <c r="K108" s="137"/>
      <c r="L108" s="137"/>
      <c r="M108" s="137"/>
      <c r="N108" s="137"/>
      <c r="O108" s="137"/>
      <c r="P108" s="137"/>
      <c r="Q108" s="137"/>
      <c r="R108" s="137"/>
      <c r="S108" s="137"/>
      <c r="T108" s="137"/>
      <c r="U108" s="137"/>
      <c r="V108" s="137"/>
      <c r="W108" s="137"/>
      <c r="X108" s="137"/>
      <c r="Y108" s="137"/>
      <c r="Z108" s="137"/>
      <c r="AA108" s="137"/>
      <c r="AB108" s="137"/>
      <c r="AC108" s="137"/>
      <c r="AD108" s="137"/>
      <c r="AE108" s="137"/>
      <c r="AF108" s="137"/>
      <c r="AG108" s="137"/>
      <c r="AH108" s="137"/>
      <c r="AI108" s="137"/>
      <c r="AJ108" s="137"/>
      <c r="AK108" s="137"/>
      <c r="AL108" s="137"/>
      <c r="AM108" s="137"/>
    </row>
    <row r="109" spans="1:39">
      <c r="A109" s="137"/>
      <c r="B109" s="137"/>
      <c r="C109" s="137"/>
      <c r="D109" s="137"/>
      <c r="E109" s="137"/>
      <c r="F109" s="137"/>
      <c r="G109" s="137"/>
      <c r="H109" s="137"/>
      <c r="I109" s="137"/>
      <c r="J109" s="137"/>
      <c r="K109" s="137"/>
      <c r="L109" s="137"/>
      <c r="M109" s="137"/>
      <c r="N109" s="137"/>
      <c r="O109" s="137"/>
      <c r="P109" s="137"/>
      <c r="Q109" s="137"/>
      <c r="R109" s="137"/>
      <c r="S109" s="137"/>
      <c r="T109" s="137"/>
      <c r="U109" s="137"/>
      <c r="V109" s="137"/>
      <c r="W109" s="137"/>
      <c r="X109" s="137"/>
      <c r="Y109" s="137"/>
      <c r="Z109" s="137"/>
      <c r="AA109" s="137"/>
      <c r="AB109" s="137"/>
      <c r="AC109" s="137"/>
      <c r="AD109" s="137"/>
      <c r="AE109" s="137"/>
      <c r="AF109" s="137"/>
      <c r="AG109" s="137"/>
      <c r="AH109" s="137"/>
      <c r="AI109" s="137"/>
      <c r="AJ109" s="137"/>
      <c r="AK109" s="137"/>
      <c r="AL109" s="137"/>
      <c r="AM109" s="137"/>
    </row>
    <row r="110" spans="1:39">
      <c r="A110" s="137"/>
      <c r="B110" s="137"/>
      <c r="C110" s="137"/>
      <c r="D110" s="137"/>
      <c r="E110" s="137"/>
      <c r="F110" s="137"/>
      <c r="G110" s="137"/>
      <c r="H110" s="137"/>
      <c r="I110" s="137"/>
      <c r="J110" s="137"/>
      <c r="K110" s="137"/>
      <c r="L110" s="137"/>
      <c r="M110" s="137"/>
      <c r="N110" s="137"/>
      <c r="O110" s="137"/>
      <c r="P110" s="137"/>
      <c r="Q110" s="137"/>
      <c r="R110" s="137"/>
      <c r="S110" s="137"/>
      <c r="T110" s="137"/>
      <c r="U110" s="137"/>
      <c r="V110" s="137"/>
      <c r="W110" s="137"/>
      <c r="X110" s="137"/>
      <c r="Y110" s="137"/>
      <c r="Z110" s="137"/>
      <c r="AA110" s="137"/>
      <c r="AB110" s="137"/>
      <c r="AC110" s="137"/>
      <c r="AD110" s="137"/>
      <c r="AE110" s="137"/>
      <c r="AF110" s="137"/>
      <c r="AG110" s="137"/>
      <c r="AH110" s="137"/>
      <c r="AI110" s="137"/>
      <c r="AJ110" s="137"/>
      <c r="AK110" s="137"/>
      <c r="AL110" s="137"/>
      <c r="AM110" s="137"/>
    </row>
    <row r="111" spans="1:39">
      <c r="A111" s="137"/>
      <c r="B111" s="137"/>
      <c r="C111" s="137"/>
      <c r="D111" s="137"/>
      <c r="E111" s="137"/>
      <c r="F111" s="137"/>
      <c r="G111" s="137"/>
      <c r="H111" s="137"/>
      <c r="I111" s="137"/>
      <c r="J111" s="137"/>
      <c r="K111" s="137"/>
      <c r="L111" s="137"/>
      <c r="M111" s="137"/>
      <c r="N111" s="137"/>
      <c r="O111" s="137"/>
      <c r="P111" s="137"/>
      <c r="Q111" s="137"/>
      <c r="R111" s="137"/>
      <c r="S111" s="137"/>
      <c r="T111" s="137"/>
      <c r="U111" s="137"/>
      <c r="V111" s="137"/>
      <c r="W111" s="137"/>
      <c r="X111" s="137"/>
      <c r="Y111" s="137"/>
      <c r="Z111" s="137"/>
      <c r="AA111" s="137"/>
      <c r="AB111" s="137"/>
      <c r="AC111" s="137"/>
      <c r="AD111" s="137"/>
      <c r="AE111" s="137"/>
      <c r="AF111" s="137"/>
      <c r="AG111" s="137"/>
      <c r="AH111" s="137"/>
      <c r="AI111" s="137"/>
      <c r="AJ111" s="137"/>
      <c r="AK111" s="137"/>
      <c r="AL111" s="137"/>
      <c r="AM111" s="137"/>
    </row>
    <row r="112" spans="1:39">
      <c r="A112" s="137"/>
      <c r="B112" s="137"/>
      <c r="C112" s="137"/>
      <c r="D112" s="137"/>
      <c r="E112" s="137"/>
      <c r="F112" s="137"/>
      <c r="G112" s="137"/>
      <c r="H112" s="137"/>
      <c r="I112" s="137"/>
      <c r="J112" s="137"/>
      <c r="K112" s="137"/>
      <c r="L112" s="137"/>
      <c r="M112" s="137"/>
      <c r="N112" s="137"/>
      <c r="O112" s="137"/>
      <c r="P112" s="137"/>
      <c r="Q112" s="137"/>
      <c r="R112" s="137"/>
      <c r="S112" s="137"/>
      <c r="T112" s="137"/>
      <c r="U112" s="137"/>
      <c r="V112" s="137"/>
      <c r="W112" s="137"/>
      <c r="X112" s="137"/>
      <c r="Y112" s="137"/>
      <c r="Z112" s="137"/>
      <c r="AA112" s="137"/>
      <c r="AB112" s="137"/>
      <c r="AC112" s="137"/>
      <c r="AD112" s="137"/>
      <c r="AE112" s="137"/>
      <c r="AF112" s="137"/>
      <c r="AG112" s="137"/>
      <c r="AH112" s="137"/>
      <c r="AI112" s="137"/>
      <c r="AJ112" s="137"/>
      <c r="AK112" s="137"/>
      <c r="AL112" s="137"/>
      <c r="AM112" s="137"/>
    </row>
    <row r="113" spans="1:39">
      <c r="A113" s="137"/>
      <c r="B113" s="137"/>
      <c r="C113" s="137"/>
      <c r="D113" s="137"/>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c r="AF113" s="137"/>
      <c r="AG113" s="137"/>
      <c r="AH113" s="137"/>
      <c r="AI113" s="137"/>
      <c r="AJ113" s="137"/>
      <c r="AK113" s="137"/>
      <c r="AL113" s="137"/>
      <c r="AM113" s="137"/>
    </row>
    <row r="114" spans="1:39">
      <c r="A114" s="137"/>
      <c r="B114" s="137"/>
      <c r="C114" s="137"/>
      <c r="D114" s="137"/>
      <c r="E114" s="137"/>
      <c r="F114" s="137"/>
      <c r="G114" s="137"/>
      <c r="H114" s="137"/>
      <c r="I114" s="137"/>
      <c r="J114" s="137"/>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I114" s="137"/>
      <c r="AJ114" s="137"/>
      <c r="AK114" s="137"/>
      <c r="AL114" s="137"/>
      <c r="AM114" s="137"/>
    </row>
    <row r="115" spans="1:39">
      <c r="A115" s="137"/>
      <c r="B115" s="137"/>
      <c r="C115" s="137"/>
      <c r="D115" s="137"/>
      <c r="E115" s="137"/>
      <c r="F115" s="137"/>
      <c r="G115" s="137"/>
      <c r="H115" s="137"/>
      <c r="I115" s="137"/>
      <c r="J115" s="137"/>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I115" s="137"/>
      <c r="AJ115" s="137"/>
      <c r="AK115" s="137"/>
      <c r="AL115" s="137"/>
      <c r="AM115" s="137"/>
    </row>
    <row r="116" spans="1:39">
      <c r="A116" s="137"/>
      <c r="B116" s="137"/>
      <c r="C116" s="137"/>
      <c r="D116" s="137"/>
      <c r="E116" s="137"/>
      <c r="F116" s="137"/>
      <c r="G116" s="137"/>
      <c r="H116" s="137"/>
      <c r="I116" s="137"/>
      <c r="J116" s="137"/>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I116" s="137"/>
      <c r="AJ116" s="137"/>
      <c r="AK116" s="137"/>
      <c r="AL116" s="137"/>
      <c r="AM116" s="137"/>
    </row>
    <row r="117" spans="1:39">
      <c r="A117" s="137"/>
      <c r="B117" s="137"/>
      <c r="C117" s="137"/>
      <c r="D117" s="137"/>
      <c r="E117" s="137"/>
      <c r="F117" s="137"/>
      <c r="G117" s="137"/>
      <c r="H117" s="137"/>
      <c r="I117" s="137"/>
      <c r="J117" s="137"/>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I117" s="137"/>
      <c r="AJ117" s="137"/>
      <c r="AK117" s="137"/>
      <c r="AL117" s="137"/>
      <c r="AM117" s="137"/>
    </row>
    <row r="118" spans="1:39">
      <c r="A118" s="137"/>
      <c r="B118" s="137"/>
      <c r="C118" s="137"/>
      <c r="D118" s="137"/>
      <c r="E118" s="137"/>
      <c r="F118" s="137"/>
      <c r="G118" s="137"/>
      <c r="H118" s="137"/>
      <c r="I118" s="137"/>
      <c r="J118" s="137"/>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I118" s="137"/>
      <c r="AJ118" s="137"/>
      <c r="AK118" s="137"/>
      <c r="AL118" s="137"/>
      <c r="AM118" s="137"/>
    </row>
    <row r="119" spans="1:39">
      <c r="A119" s="137"/>
      <c r="B119" s="137"/>
      <c r="C119" s="137"/>
      <c r="D119" s="137"/>
      <c r="E119" s="137"/>
      <c r="F119" s="137"/>
      <c r="G119" s="137"/>
      <c r="H119" s="137"/>
      <c r="I119" s="137"/>
      <c r="J119" s="137"/>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I119" s="137"/>
      <c r="AJ119" s="137"/>
      <c r="AK119" s="137"/>
      <c r="AL119" s="137"/>
      <c r="AM119" s="137"/>
    </row>
    <row r="120" spans="1:39">
      <c r="A120" s="137"/>
      <c r="B120" s="137"/>
      <c r="C120" s="137"/>
      <c r="D120" s="137"/>
      <c r="E120" s="137"/>
      <c r="F120" s="137"/>
      <c r="G120" s="137"/>
      <c r="H120" s="137"/>
      <c r="I120" s="137"/>
      <c r="J120" s="137"/>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I120" s="137"/>
      <c r="AJ120" s="137"/>
      <c r="AK120" s="137"/>
      <c r="AL120" s="137"/>
      <c r="AM120" s="137"/>
    </row>
    <row r="121" spans="1:39">
      <c r="A121" s="137"/>
      <c r="B121" s="137"/>
      <c r="C121" s="137"/>
      <c r="D121" s="137"/>
      <c r="E121" s="137"/>
      <c r="F121" s="137"/>
      <c r="G121" s="137"/>
      <c r="H121" s="137"/>
      <c r="I121" s="137"/>
      <c r="J121" s="137"/>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I121" s="137"/>
      <c r="AJ121" s="137"/>
      <c r="AK121" s="137"/>
      <c r="AL121" s="137"/>
      <c r="AM121" s="137"/>
    </row>
    <row r="122" spans="1:39">
      <c r="A122" s="137"/>
      <c r="B122" s="137"/>
      <c r="C122" s="137"/>
      <c r="D122" s="137"/>
      <c r="E122" s="137"/>
      <c r="F122" s="137"/>
      <c r="G122" s="137"/>
      <c r="H122" s="137"/>
      <c r="I122" s="137"/>
      <c r="J122" s="137"/>
      <c r="K122" s="137"/>
      <c r="L122" s="137"/>
      <c r="M122" s="137"/>
      <c r="N122" s="137"/>
      <c r="O122" s="137"/>
      <c r="P122" s="137"/>
      <c r="Q122" s="137"/>
      <c r="R122" s="137"/>
      <c r="S122" s="137"/>
      <c r="T122" s="137"/>
      <c r="U122" s="137"/>
      <c r="V122" s="137"/>
      <c r="W122" s="137"/>
      <c r="X122" s="137"/>
      <c r="Y122" s="137"/>
      <c r="Z122" s="137"/>
      <c r="AA122" s="137"/>
      <c r="AB122" s="137"/>
      <c r="AC122" s="137"/>
      <c r="AD122" s="137"/>
      <c r="AE122" s="137"/>
      <c r="AF122" s="137"/>
      <c r="AG122" s="137"/>
      <c r="AH122" s="137"/>
      <c r="AI122" s="137"/>
      <c r="AJ122" s="137"/>
      <c r="AK122" s="137"/>
      <c r="AL122" s="137"/>
      <c r="AM122" s="137"/>
    </row>
    <row r="123" spans="1:39">
      <c r="A123" s="137"/>
      <c r="B123" s="137"/>
      <c r="C123" s="137"/>
      <c r="D123" s="137"/>
      <c r="E123" s="137"/>
      <c r="F123" s="137"/>
      <c r="G123" s="137"/>
      <c r="H123" s="137"/>
      <c r="I123" s="137"/>
      <c r="J123" s="137"/>
      <c r="K123" s="137"/>
      <c r="L123" s="137"/>
      <c r="M123" s="137"/>
      <c r="N123" s="137"/>
      <c r="O123" s="137"/>
      <c r="P123" s="137"/>
      <c r="Q123" s="137"/>
      <c r="R123" s="137"/>
      <c r="S123" s="137"/>
      <c r="T123" s="137"/>
      <c r="U123" s="137"/>
      <c r="V123" s="137"/>
      <c r="W123" s="137"/>
      <c r="X123" s="137"/>
      <c r="Y123" s="137"/>
      <c r="Z123" s="137"/>
      <c r="AA123" s="137"/>
      <c r="AB123" s="137"/>
      <c r="AC123" s="137"/>
      <c r="AD123" s="137"/>
      <c r="AE123" s="137"/>
      <c r="AF123" s="137"/>
      <c r="AG123" s="137"/>
      <c r="AH123" s="137"/>
      <c r="AI123" s="137"/>
      <c r="AJ123" s="137"/>
      <c r="AK123" s="137"/>
      <c r="AL123" s="137"/>
      <c r="AM123" s="137"/>
    </row>
    <row r="124" spans="1:39">
      <c r="A124" s="137"/>
      <c r="B124" s="137"/>
      <c r="C124" s="137"/>
      <c r="D124" s="137"/>
      <c r="E124" s="137"/>
      <c r="F124" s="137"/>
      <c r="G124" s="137"/>
      <c r="H124" s="137"/>
      <c r="I124" s="137"/>
      <c r="J124" s="137"/>
      <c r="K124" s="137"/>
      <c r="L124" s="137"/>
      <c r="M124" s="137"/>
      <c r="N124" s="137"/>
      <c r="O124" s="137"/>
      <c r="P124" s="137"/>
      <c r="Q124" s="137"/>
      <c r="R124" s="137"/>
      <c r="S124" s="137"/>
      <c r="T124" s="137"/>
      <c r="U124" s="137"/>
      <c r="V124" s="137"/>
      <c r="W124" s="137"/>
      <c r="X124" s="137"/>
      <c r="Y124" s="137"/>
      <c r="Z124" s="137"/>
      <c r="AA124" s="137"/>
      <c r="AB124" s="137"/>
      <c r="AC124" s="137"/>
      <c r="AD124" s="137"/>
      <c r="AE124" s="137"/>
      <c r="AF124" s="137"/>
      <c r="AG124" s="137"/>
      <c r="AH124" s="137"/>
      <c r="AI124" s="137"/>
      <c r="AJ124" s="137"/>
      <c r="AK124" s="137"/>
      <c r="AL124" s="137"/>
      <c r="AM124" s="137"/>
    </row>
    <row r="125" spans="1:39">
      <c r="A125" s="137"/>
      <c r="B125" s="137"/>
      <c r="C125" s="137"/>
      <c r="D125" s="137"/>
      <c r="E125" s="137"/>
      <c r="F125" s="137"/>
      <c r="G125" s="137"/>
      <c r="H125" s="137"/>
      <c r="I125" s="137"/>
      <c r="J125" s="137"/>
      <c r="K125" s="137"/>
      <c r="L125" s="137"/>
      <c r="M125" s="137"/>
      <c r="N125" s="137"/>
      <c r="O125" s="137"/>
      <c r="P125" s="137"/>
      <c r="Q125" s="137"/>
      <c r="R125" s="137"/>
      <c r="S125" s="137"/>
      <c r="T125" s="137"/>
      <c r="U125" s="137"/>
      <c r="V125" s="137"/>
      <c r="W125" s="137"/>
      <c r="X125" s="137"/>
      <c r="Y125" s="137"/>
      <c r="Z125" s="137"/>
      <c r="AA125" s="137"/>
      <c r="AB125" s="137"/>
      <c r="AC125" s="137"/>
      <c r="AD125" s="137"/>
      <c r="AE125" s="137"/>
      <c r="AF125" s="137"/>
      <c r="AG125" s="137"/>
      <c r="AH125" s="137"/>
      <c r="AI125" s="137"/>
      <c r="AJ125" s="137"/>
      <c r="AK125" s="137"/>
      <c r="AL125" s="137"/>
      <c r="AM125" s="137"/>
    </row>
  </sheetData>
  <conditionalFormatting sqref="A18:A25 A12:A16">
    <cfRule type="cellIs" dxfId="62" priority="40" stopIfTrue="1" operator="equal">
      <formula>MAX(#REF!)</formula>
    </cfRule>
  </conditionalFormatting>
  <conditionalFormatting sqref="B3:AM3 B25:AM25">
    <cfRule type="cellIs" dxfId="61" priority="37" stopIfTrue="1" operator="equal">
      <formula>1</formula>
    </cfRule>
    <cfRule type="cellIs" dxfId="60" priority="38" stopIfTrue="1" operator="equal">
      <formula>2</formula>
    </cfRule>
    <cfRule type="cellIs" dxfId="59" priority="39" stopIfTrue="1" operator="greaterThan">
      <formula>3</formula>
    </cfRule>
  </conditionalFormatting>
  <conditionalFormatting sqref="Q5:AM5">
    <cfRule type="expression" dxfId="58" priority="36" stopIfTrue="1">
      <formula>IF(Q5=MAX($5:$5),1,0)=1</formula>
    </cfRule>
  </conditionalFormatting>
  <conditionalFormatting sqref="Q6:AM6">
    <cfRule type="expression" dxfId="57" priority="35" stopIfTrue="1">
      <formula>IF(Q6=MAX($6:$6),1,0)=1</formula>
    </cfRule>
  </conditionalFormatting>
  <conditionalFormatting sqref="R7">
    <cfRule type="expression" dxfId="56" priority="34" stopIfTrue="1">
      <formula>IF(R7=MAX($7:$7),1,0)=1</formula>
    </cfRule>
  </conditionalFormatting>
  <conditionalFormatting sqref="R8">
    <cfRule type="expression" dxfId="55" priority="33" stopIfTrue="1">
      <formula>IF(R8=MAX($8:$8),1,0)=1</formula>
    </cfRule>
  </conditionalFormatting>
  <conditionalFormatting sqref="R9">
    <cfRule type="expression" dxfId="54" priority="32" stopIfTrue="1">
      <formula>IF(R9=MAX($9:$9),1,0)=1</formula>
    </cfRule>
  </conditionalFormatting>
  <conditionalFormatting sqref="R10">
    <cfRule type="expression" dxfId="53" priority="31" stopIfTrue="1">
      <formula>IF(R10=MAX($10:$10),1,0)=1</formula>
    </cfRule>
  </conditionalFormatting>
  <conditionalFormatting sqref="R12">
    <cfRule type="expression" dxfId="52" priority="30" stopIfTrue="1">
      <formula>IF(R12=MAX($12:$12),1,0)=1</formula>
    </cfRule>
  </conditionalFormatting>
  <conditionalFormatting sqref="R13">
    <cfRule type="expression" dxfId="51" priority="29" stopIfTrue="1">
      <formula>IF(R13=MAX($13:$13),1,0)=1</formula>
    </cfRule>
  </conditionalFormatting>
  <conditionalFormatting sqref="Q24:R24">
    <cfRule type="expression" dxfId="50" priority="19" stopIfTrue="1">
      <formula>IF(Q24=MAX($24:$24),1,0)=1</formula>
    </cfRule>
  </conditionalFormatting>
  <conditionalFormatting sqref="B5:P5">
    <cfRule type="expression" dxfId="49" priority="18" stopIfTrue="1">
      <formula>IF(B5=MAX($5:$5),1,0)=1</formula>
    </cfRule>
  </conditionalFormatting>
  <conditionalFormatting sqref="B6:P6">
    <cfRule type="expression" dxfId="48" priority="17" stopIfTrue="1">
      <formula>IF(B6=MAX($6:$6),1,0)=1</formula>
    </cfRule>
  </conditionalFormatting>
  <conditionalFormatting sqref="B7:P7">
    <cfRule type="expression" dxfId="47" priority="16" stopIfTrue="1">
      <formula>IF(B7=MAX($7:$7),1,0)=1</formula>
    </cfRule>
  </conditionalFormatting>
  <conditionalFormatting sqref="B8:P8">
    <cfRule type="expression" dxfId="46" priority="15" stopIfTrue="1">
      <formula>IF(B8=MAX($8:$8),1,0)=1</formula>
    </cfRule>
  </conditionalFormatting>
  <conditionalFormatting sqref="B9:P9">
    <cfRule type="expression" dxfId="45" priority="14" stopIfTrue="1">
      <formula>IF(B9=MAX($9:$9),1,0)=1</formula>
    </cfRule>
  </conditionalFormatting>
  <conditionalFormatting sqref="B10:P10">
    <cfRule type="expression" dxfId="44" priority="13" stopIfTrue="1">
      <formula>IF(B10=MAX($10:$10),1,0)=1</formula>
    </cfRule>
  </conditionalFormatting>
  <conditionalFormatting sqref="B12:P12">
    <cfRule type="expression" dxfId="43" priority="12" stopIfTrue="1">
      <formula>IF(B12=MAX($12:$12),1,0)=1</formula>
    </cfRule>
  </conditionalFormatting>
  <conditionalFormatting sqref="B13:P13">
    <cfRule type="expression" dxfId="42" priority="11" stopIfTrue="1">
      <formula>IF(B13=MAX($13:$13),1,0)=1</formula>
    </cfRule>
  </conditionalFormatting>
  <conditionalFormatting sqref="B14:P14">
    <cfRule type="expression" dxfId="41" priority="10" stopIfTrue="1">
      <formula>IF(B14=MAX($14:$14),1,0)=1</formula>
    </cfRule>
  </conditionalFormatting>
  <conditionalFormatting sqref="B15:P15">
    <cfRule type="expression" dxfId="40" priority="9" stopIfTrue="1">
      <formula>IF(B15=MAX($15:$15),1,0)=1</formula>
    </cfRule>
  </conditionalFormatting>
  <conditionalFormatting sqref="B16:P16">
    <cfRule type="expression" dxfId="39" priority="8" stopIfTrue="1">
      <formula>IF(B16=MAX($16:$16),1,0)=1</formula>
    </cfRule>
  </conditionalFormatting>
  <conditionalFormatting sqref="B18:P18">
    <cfRule type="expression" dxfId="38" priority="7" stopIfTrue="1">
      <formula>IF(B18=MAX($18:$18),1,0)=1</formula>
    </cfRule>
  </conditionalFormatting>
  <conditionalFormatting sqref="B19:P19">
    <cfRule type="expression" dxfId="37" priority="6" stopIfTrue="1">
      <formula>IF(B19=MAX($19:$19),1,0)=1</formula>
    </cfRule>
  </conditionalFormatting>
  <conditionalFormatting sqref="B20:P20">
    <cfRule type="expression" dxfId="36" priority="5" stopIfTrue="1">
      <formula>IF(B20=MAX($20:$20),1,0)=1</formula>
    </cfRule>
  </conditionalFormatting>
  <conditionalFormatting sqref="B21:P21">
    <cfRule type="expression" dxfId="35" priority="4" stopIfTrue="1">
      <formula>IF(B21=MAX($21:$21),1,0)=1</formula>
    </cfRule>
  </conditionalFormatting>
  <conditionalFormatting sqref="B22:P22">
    <cfRule type="expression" dxfId="34" priority="3" stopIfTrue="1">
      <formula>IF(B22=MAX($22:$22),1,0)=1</formula>
    </cfRule>
  </conditionalFormatting>
  <conditionalFormatting sqref="B23:P23">
    <cfRule type="expression" dxfId="33" priority="2" stopIfTrue="1">
      <formula>IF(B23=MAX($23:$23),1,0)=1</formula>
    </cfRule>
  </conditionalFormatting>
  <conditionalFormatting sqref="B24:P24">
    <cfRule type="expression" dxfId="32" priority="1" stopIfTrue="1">
      <formula>IF(B24=MAX($24:$24),1,0)=1</formula>
    </cfRule>
  </conditionalFormatting>
  <pageMargins left="0.75" right="0.75" top="1" bottom="1" header="0.5" footer="0.5"/>
  <pageSetup scale="3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sheetPr codeName="Sheet16">
    <pageSetUpPr fitToPage="1"/>
  </sheetPr>
  <dimension ref="A1:AP213"/>
  <sheetViews>
    <sheetView showGridLines="0" topLeftCell="A13" zoomScale="50" workbookViewId="0">
      <selection activeCell="P104" sqref="P104"/>
    </sheetView>
  </sheetViews>
  <sheetFormatPr defaultRowHeight="6.75" customHeight="1"/>
  <cols>
    <col min="1" max="1" width="6.6640625" style="138" customWidth="1"/>
    <col min="2" max="2" width="25.44140625" style="138" customWidth="1"/>
    <col min="3" max="31" width="6.6640625" style="138" customWidth="1"/>
    <col min="32" max="32" width="25.44140625" style="138" customWidth="1"/>
    <col min="33" max="34" width="6.6640625" style="138" customWidth="1"/>
    <col min="35" max="256" width="8.88671875" style="138"/>
    <col min="257" max="257" width="6.6640625" style="138" customWidth="1"/>
    <col min="258" max="258" width="25.44140625" style="138" customWidth="1"/>
    <col min="259" max="287" width="6.6640625" style="138" customWidth="1"/>
    <col min="288" max="288" width="25.44140625" style="138" customWidth="1"/>
    <col min="289" max="290" width="6.6640625" style="138" customWidth="1"/>
    <col min="291" max="512" width="8.88671875" style="138"/>
    <col min="513" max="513" width="6.6640625" style="138" customWidth="1"/>
    <col min="514" max="514" width="25.44140625" style="138" customWidth="1"/>
    <col min="515" max="543" width="6.6640625" style="138" customWidth="1"/>
    <col min="544" max="544" width="25.44140625" style="138" customWidth="1"/>
    <col min="545" max="546" width="6.6640625" style="138" customWidth="1"/>
    <col min="547" max="768" width="8.88671875" style="138"/>
    <col min="769" max="769" width="6.6640625" style="138" customWidth="1"/>
    <col min="770" max="770" width="25.44140625" style="138" customWidth="1"/>
    <col min="771" max="799" width="6.6640625" style="138" customWidth="1"/>
    <col min="800" max="800" width="25.44140625" style="138" customWidth="1"/>
    <col min="801" max="802" width="6.6640625" style="138" customWidth="1"/>
    <col min="803" max="1024" width="8.88671875" style="138"/>
    <col min="1025" max="1025" width="6.6640625" style="138" customWidth="1"/>
    <col min="1026" max="1026" width="25.44140625" style="138" customWidth="1"/>
    <col min="1027" max="1055" width="6.6640625" style="138" customWidth="1"/>
    <col min="1056" max="1056" width="25.44140625" style="138" customWidth="1"/>
    <col min="1057" max="1058" width="6.6640625" style="138" customWidth="1"/>
    <col min="1059" max="1280" width="8.88671875" style="138"/>
    <col min="1281" max="1281" width="6.6640625" style="138" customWidth="1"/>
    <col min="1282" max="1282" width="25.44140625" style="138" customWidth="1"/>
    <col min="1283" max="1311" width="6.6640625" style="138" customWidth="1"/>
    <col min="1312" max="1312" width="25.44140625" style="138" customWidth="1"/>
    <col min="1313" max="1314" width="6.6640625" style="138" customWidth="1"/>
    <col min="1315" max="1536" width="8.88671875" style="138"/>
    <col min="1537" max="1537" width="6.6640625" style="138" customWidth="1"/>
    <col min="1538" max="1538" width="25.44140625" style="138" customWidth="1"/>
    <col min="1539" max="1567" width="6.6640625" style="138" customWidth="1"/>
    <col min="1568" max="1568" width="25.44140625" style="138" customWidth="1"/>
    <col min="1569" max="1570" width="6.6640625" style="138" customWidth="1"/>
    <col min="1571" max="1792" width="8.88671875" style="138"/>
    <col min="1793" max="1793" width="6.6640625" style="138" customWidth="1"/>
    <col min="1794" max="1794" width="25.44140625" style="138" customWidth="1"/>
    <col min="1795" max="1823" width="6.6640625" style="138" customWidth="1"/>
    <col min="1824" max="1824" width="25.44140625" style="138" customWidth="1"/>
    <col min="1825" max="1826" width="6.6640625" style="138" customWidth="1"/>
    <col min="1827" max="2048" width="8.88671875" style="138"/>
    <col min="2049" max="2049" width="6.6640625" style="138" customWidth="1"/>
    <col min="2050" max="2050" width="25.44140625" style="138" customWidth="1"/>
    <col min="2051" max="2079" width="6.6640625" style="138" customWidth="1"/>
    <col min="2080" max="2080" width="25.44140625" style="138" customWidth="1"/>
    <col min="2081" max="2082" width="6.6640625" style="138" customWidth="1"/>
    <col min="2083" max="2304" width="8.88671875" style="138"/>
    <col min="2305" max="2305" width="6.6640625" style="138" customWidth="1"/>
    <col min="2306" max="2306" width="25.44140625" style="138" customWidth="1"/>
    <col min="2307" max="2335" width="6.6640625" style="138" customWidth="1"/>
    <col min="2336" max="2336" width="25.44140625" style="138" customWidth="1"/>
    <col min="2337" max="2338" width="6.6640625" style="138" customWidth="1"/>
    <col min="2339" max="2560" width="8.88671875" style="138"/>
    <col min="2561" max="2561" width="6.6640625" style="138" customWidth="1"/>
    <col min="2562" max="2562" width="25.44140625" style="138" customWidth="1"/>
    <col min="2563" max="2591" width="6.6640625" style="138" customWidth="1"/>
    <col min="2592" max="2592" width="25.44140625" style="138" customWidth="1"/>
    <col min="2593" max="2594" width="6.6640625" style="138" customWidth="1"/>
    <col min="2595" max="2816" width="8.88671875" style="138"/>
    <col min="2817" max="2817" width="6.6640625" style="138" customWidth="1"/>
    <col min="2818" max="2818" width="25.44140625" style="138" customWidth="1"/>
    <col min="2819" max="2847" width="6.6640625" style="138" customWidth="1"/>
    <col min="2848" max="2848" width="25.44140625" style="138" customWidth="1"/>
    <col min="2849" max="2850" width="6.6640625" style="138" customWidth="1"/>
    <col min="2851" max="3072" width="8.88671875" style="138"/>
    <col min="3073" max="3073" width="6.6640625" style="138" customWidth="1"/>
    <col min="3074" max="3074" width="25.44140625" style="138" customWidth="1"/>
    <col min="3075" max="3103" width="6.6640625" style="138" customWidth="1"/>
    <col min="3104" max="3104" width="25.44140625" style="138" customWidth="1"/>
    <col min="3105" max="3106" width="6.6640625" style="138" customWidth="1"/>
    <col min="3107" max="3328" width="8.88671875" style="138"/>
    <col min="3329" max="3329" width="6.6640625" style="138" customWidth="1"/>
    <col min="3330" max="3330" width="25.44140625" style="138" customWidth="1"/>
    <col min="3331" max="3359" width="6.6640625" style="138" customWidth="1"/>
    <col min="3360" max="3360" width="25.44140625" style="138" customWidth="1"/>
    <col min="3361" max="3362" width="6.6640625" style="138" customWidth="1"/>
    <col min="3363" max="3584" width="8.88671875" style="138"/>
    <col min="3585" max="3585" width="6.6640625" style="138" customWidth="1"/>
    <col min="3586" max="3586" width="25.44140625" style="138" customWidth="1"/>
    <col min="3587" max="3615" width="6.6640625" style="138" customWidth="1"/>
    <col min="3616" max="3616" width="25.44140625" style="138" customWidth="1"/>
    <col min="3617" max="3618" width="6.6640625" style="138" customWidth="1"/>
    <col min="3619" max="3840" width="8.88671875" style="138"/>
    <col min="3841" max="3841" width="6.6640625" style="138" customWidth="1"/>
    <col min="3842" max="3842" width="25.44140625" style="138" customWidth="1"/>
    <col min="3843" max="3871" width="6.6640625" style="138" customWidth="1"/>
    <col min="3872" max="3872" width="25.44140625" style="138" customWidth="1"/>
    <col min="3873" max="3874" width="6.6640625" style="138" customWidth="1"/>
    <col min="3875" max="4096" width="8.88671875" style="138"/>
    <col min="4097" max="4097" width="6.6640625" style="138" customWidth="1"/>
    <col min="4098" max="4098" width="25.44140625" style="138" customWidth="1"/>
    <col min="4099" max="4127" width="6.6640625" style="138" customWidth="1"/>
    <col min="4128" max="4128" width="25.44140625" style="138" customWidth="1"/>
    <col min="4129" max="4130" width="6.6640625" style="138" customWidth="1"/>
    <col min="4131" max="4352" width="8.88671875" style="138"/>
    <col min="4353" max="4353" width="6.6640625" style="138" customWidth="1"/>
    <col min="4354" max="4354" width="25.44140625" style="138" customWidth="1"/>
    <col min="4355" max="4383" width="6.6640625" style="138" customWidth="1"/>
    <col min="4384" max="4384" width="25.44140625" style="138" customWidth="1"/>
    <col min="4385" max="4386" width="6.6640625" style="138" customWidth="1"/>
    <col min="4387" max="4608" width="8.88671875" style="138"/>
    <col min="4609" max="4609" width="6.6640625" style="138" customWidth="1"/>
    <col min="4610" max="4610" width="25.44140625" style="138" customWidth="1"/>
    <col min="4611" max="4639" width="6.6640625" style="138" customWidth="1"/>
    <col min="4640" max="4640" width="25.44140625" style="138" customWidth="1"/>
    <col min="4641" max="4642" width="6.6640625" style="138" customWidth="1"/>
    <col min="4643" max="4864" width="8.88671875" style="138"/>
    <col min="4865" max="4865" width="6.6640625" style="138" customWidth="1"/>
    <col min="4866" max="4866" width="25.44140625" style="138" customWidth="1"/>
    <col min="4867" max="4895" width="6.6640625" style="138" customWidth="1"/>
    <col min="4896" max="4896" width="25.44140625" style="138" customWidth="1"/>
    <col min="4897" max="4898" width="6.6640625" style="138" customWidth="1"/>
    <col min="4899" max="5120" width="8.88671875" style="138"/>
    <col min="5121" max="5121" width="6.6640625" style="138" customWidth="1"/>
    <col min="5122" max="5122" width="25.44140625" style="138" customWidth="1"/>
    <col min="5123" max="5151" width="6.6640625" style="138" customWidth="1"/>
    <col min="5152" max="5152" width="25.44140625" style="138" customWidth="1"/>
    <col min="5153" max="5154" width="6.6640625" style="138" customWidth="1"/>
    <col min="5155" max="5376" width="8.88671875" style="138"/>
    <col min="5377" max="5377" width="6.6640625" style="138" customWidth="1"/>
    <col min="5378" max="5378" width="25.44140625" style="138" customWidth="1"/>
    <col min="5379" max="5407" width="6.6640625" style="138" customWidth="1"/>
    <col min="5408" max="5408" width="25.44140625" style="138" customWidth="1"/>
    <col min="5409" max="5410" width="6.6640625" style="138" customWidth="1"/>
    <col min="5411" max="5632" width="8.88671875" style="138"/>
    <col min="5633" max="5633" width="6.6640625" style="138" customWidth="1"/>
    <col min="5634" max="5634" width="25.44140625" style="138" customWidth="1"/>
    <col min="5635" max="5663" width="6.6640625" style="138" customWidth="1"/>
    <col min="5664" max="5664" width="25.44140625" style="138" customWidth="1"/>
    <col min="5665" max="5666" width="6.6640625" style="138" customWidth="1"/>
    <col min="5667" max="5888" width="8.88671875" style="138"/>
    <col min="5889" max="5889" width="6.6640625" style="138" customWidth="1"/>
    <col min="5890" max="5890" width="25.44140625" style="138" customWidth="1"/>
    <col min="5891" max="5919" width="6.6640625" style="138" customWidth="1"/>
    <col min="5920" max="5920" width="25.44140625" style="138" customWidth="1"/>
    <col min="5921" max="5922" width="6.6640625" style="138" customWidth="1"/>
    <col min="5923" max="6144" width="8.88671875" style="138"/>
    <col min="6145" max="6145" width="6.6640625" style="138" customWidth="1"/>
    <col min="6146" max="6146" width="25.44140625" style="138" customWidth="1"/>
    <col min="6147" max="6175" width="6.6640625" style="138" customWidth="1"/>
    <col min="6176" max="6176" width="25.44140625" style="138" customWidth="1"/>
    <col min="6177" max="6178" width="6.6640625" style="138" customWidth="1"/>
    <col min="6179" max="6400" width="8.88671875" style="138"/>
    <col min="6401" max="6401" width="6.6640625" style="138" customWidth="1"/>
    <col min="6402" max="6402" width="25.44140625" style="138" customWidth="1"/>
    <col min="6403" max="6431" width="6.6640625" style="138" customWidth="1"/>
    <col min="6432" max="6432" width="25.44140625" style="138" customWidth="1"/>
    <col min="6433" max="6434" width="6.6640625" style="138" customWidth="1"/>
    <col min="6435" max="6656" width="8.88671875" style="138"/>
    <col min="6657" max="6657" width="6.6640625" style="138" customWidth="1"/>
    <col min="6658" max="6658" width="25.44140625" style="138" customWidth="1"/>
    <col min="6659" max="6687" width="6.6640625" style="138" customWidth="1"/>
    <col min="6688" max="6688" width="25.44140625" style="138" customWidth="1"/>
    <col min="6689" max="6690" width="6.6640625" style="138" customWidth="1"/>
    <col min="6691" max="6912" width="8.88671875" style="138"/>
    <col min="6913" max="6913" width="6.6640625" style="138" customWidth="1"/>
    <col min="6914" max="6914" width="25.44140625" style="138" customWidth="1"/>
    <col min="6915" max="6943" width="6.6640625" style="138" customWidth="1"/>
    <col min="6944" max="6944" width="25.44140625" style="138" customWidth="1"/>
    <col min="6945" max="6946" width="6.6640625" style="138" customWidth="1"/>
    <col min="6947" max="7168" width="8.88671875" style="138"/>
    <col min="7169" max="7169" width="6.6640625" style="138" customWidth="1"/>
    <col min="7170" max="7170" width="25.44140625" style="138" customWidth="1"/>
    <col min="7171" max="7199" width="6.6640625" style="138" customWidth="1"/>
    <col min="7200" max="7200" width="25.44140625" style="138" customWidth="1"/>
    <col min="7201" max="7202" width="6.6640625" style="138" customWidth="1"/>
    <col min="7203" max="7424" width="8.88671875" style="138"/>
    <col min="7425" max="7425" width="6.6640625" style="138" customWidth="1"/>
    <col min="7426" max="7426" width="25.44140625" style="138" customWidth="1"/>
    <col min="7427" max="7455" width="6.6640625" style="138" customWidth="1"/>
    <col min="7456" max="7456" width="25.44140625" style="138" customWidth="1"/>
    <col min="7457" max="7458" width="6.6640625" style="138" customWidth="1"/>
    <col min="7459" max="7680" width="8.88671875" style="138"/>
    <col min="7681" max="7681" width="6.6640625" style="138" customWidth="1"/>
    <col min="7682" max="7682" width="25.44140625" style="138" customWidth="1"/>
    <col min="7683" max="7711" width="6.6640625" style="138" customWidth="1"/>
    <col min="7712" max="7712" width="25.44140625" style="138" customWidth="1"/>
    <col min="7713" max="7714" width="6.6640625" style="138" customWidth="1"/>
    <col min="7715" max="7936" width="8.88671875" style="138"/>
    <col min="7937" max="7937" width="6.6640625" style="138" customWidth="1"/>
    <col min="7938" max="7938" width="25.44140625" style="138" customWidth="1"/>
    <col min="7939" max="7967" width="6.6640625" style="138" customWidth="1"/>
    <col min="7968" max="7968" width="25.44140625" style="138" customWidth="1"/>
    <col min="7969" max="7970" width="6.6640625" style="138" customWidth="1"/>
    <col min="7971" max="8192" width="8.88671875" style="138"/>
    <col min="8193" max="8193" width="6.6640625" style="138" customWidth="1"/>
    <col min="8194" max="8194" width="25.44140625" style="138" customWidth="1"/>
    <col min="8195" max="8223" width="6.6640625" style="138" customWidth="1"/>
    <col min="8224" max="8224" width="25.44140625" style="138" customWidth="1"/>
    <col min="8225" max="8226" width="6.6640625" style="138" customWidth="1"/>
    <col min="8227" max="8448" width="8.88671875" style="138"/>
    <col min="8449" max="8449" width="6.6640625" style="138" customWidth="1"/>
    <col min="8450" max="8450" width="25.44140625" style="138" customWidth="1"/>
    <col min="8451" max="8479" width="6.6640625" style="138" customWidth="1"/>
    <col min="8480" max="8480" width="25.44140625" style="138" customWidth="1"/>
    <col min="8481" max="8482" width="6.6640625" style="138" customWidth="1"/>
    <col min="8483" max="8704" width="8.88671875" style="138"/>
    <col min="8705" max="8705" width="6.6640625" style="138" customWidth="1"/>
    <col min="8706" max="8706" width="25.44140625" style="138" customWidth="1"/>
    <col min="8707" max="8735" width="6.6640625" style="138" customWidth="1"/>
    <col min="8736" max="8736" width="25.44140625" style="138" customWidth="1"/>
    <col min="8737" max="8738" width="6.6640625" style="138" customWidth="1"/>
    <col min="8739" max="8960" width="8.88671875" style="138"/>
    <col min="8961" max="8961" width="6.6640625" style="138" customWidth="1"/>
    <col min="8962" max="8962" width="25.44140625" style="138" customWidth="1"/>
    <col min="8963" max="8991" width="6.6640625" style="138" customWidth="1"/>
    <col min="8992" max="8992" width="25.44140625" style="138" customWidth="1"/>
    <col min="8993" max="8994" width="6.6640625" style="138" customWidth="1"/>
    <col min="8995" max="9216" width="8.88671875" style="138"/>
    <col min="9217" max="9217" width="6.6640625" style="138" customWidth="1"/>
    <col min="9218" max="9218" width="25.44140625" style="138" customWidth="1"/>
    <col min="9219" max="9247" width="6.6640625" style="138" customWidth="1"/>
    <col min="9248" max="9248" width="25.44140625" style="138" customWidth="1"/>
    <col min="9249" max="9250" width="6.6640625" style="138" customWidth="1"/>
    <col min="9251" max="9472" width="8.88671875" style="138"/>
    <col min="9473" max="9473" width="6.6640625" style="138" customWidth="1"/>
    <col min="9474" max="9474" width="25.44140625" style="138" customWidth="1"/>
    <col min="9475" max="9503" width="6.6640625" style="138" customWidth="1"/>
    <col min="9504" max="9504" width="25.44140625" style="138" customWidth="1"/>
    <col min="9505" max="9506" width="6.6640625" style="138" customWidth="1"/>
    <col min="9507" max="9728" width="8.88671875" style="138"/>
    <col min="9729" max="9729" width="6.6640625" style="138" customWidth="1"/>
    <col min="9730" max="9730" width="25.44140625" style="138" customWidth="1"/>
    <col min="9731" max="9759" width="6.6640625" style="138" customWidth="1"/>
    <col min="9760" max="9760" width="25.44140625" style="138" customWidth="1"/>
    <col min="9761" max="9762" width="6.6640625" style="138" customWidth="1"/>
    <col min="9763" max="9984" width="8.88671875" style="138"/>
    <col min="9985" max="9985" width="6.6640625" style="138" customWidth="1"/>
    <col min="9986" max="9986" width="25.44140625" style="138" customWidth="1"/>
    <col min="9987" max="10015" width="6.6640625" style="138" customWidth="1"/>
    <col min="10016" max="10016" width="25.44140625" style="138" customWidth="1"/>
    <col min="10017" max="10018" width="6.6640625" style="138" customWidth="1"/>
    <col min="10019" max="10240" width="8.88671875" style="138"/>
    <col min="10241" max="10241" width="6.6640625" style="138" customWidth="1"/>
    <col min="10242" max="10242" width="25.44140625" style="138" customWidth="1"/>
    <col min="10243" max="10271" width="6.6640625" style="138" customWidth="1"/>
    <col min="10272" max="10272" width="25.44140625" style="138" customWidth="1"/>
    <col min="10273" max="10274" width="6.6640625" style="138" customWidth="1"/>
    <col min="10275" max="10496" width="8.88671875" style="138"/>
    <col min="10497" max="10497" width="6.6640625" style="138" customWidth="1"/>
    <col min="10498" max="10498" width="25.44140625" style="138" customWidth="1"/>
    <col min="10499" max="10527" width="6.6640625" style="138" customWidth="1"/>
    <col min="10528" max="10528" width="25.44140625" style="138" customWidth="1"/>
    <col min="10529" max="10530" width="6.6640625" style="138" customWidth="1"/>
    <col min="10531" max="10752" width="8.88671875" style="138"/>
    <col min="10753" max="10753" width="6.6640625" style="138" customWidth="1"/>
    <col min="10754" max="10754" width="25.44140625" style="138" customWidth="1"/>
    <col min="10755" max="10783" width="6.6640625" style="138" customWidth="1"/>
    <col min="10784" max="10784" width="25.44140625" style="138" customWidth="1"/>
    <col min="10785" max="10786" width="6.6640625" style="138" customWidth="1"/>
    <col min="10787" max="11008" width="8.88671875" style="138"/>
    <col min="11009" max="11009" width="6.6640625" style="138" customWidth="1"/>
    <col min="11010" max="11010" width="25.44140625" style="138" customWidth="1"/>
    <col min="11011" max="11039" width="6.6640625" style="138" customWidth="1"/>
    <col min="11040" max="11040" width="25.44140625" style="138" customWidth="1"/>
    <col min="11041" max="11042" width="6.6640625" style="138" customWidth="1"/>
    <col min="11043" max="11264" width="8.88671875" style="138"/>
    <col min="11265" max="11265" width="6.6640625" style="138" customWidth="1"/>
    <col min="11266" max="11266" width="25.44140625" style="138" customWidth="1"/>
    <col min="11267" max="11295" width="6.6640625" style="138" customWidth="1"/>
    <col min="11296" max="11296" width="25.44140625" style="138" customWidth="1"/>
    <col min="11297" max="11298" width="6.6640625" style="138" customWidth="1"/>
    <col min="11299" max="11520" width="8.88671875" style="138"/>
    <col min="11521" max="11521" width="6.6640625" style="138" customWidth="1"/>
    <col min="11522" max="11522" width="25.44140625" style="138" customWidth="1"/>
    <col min="11523" max="11551" width="6.6640625" style="138" customWidth="1"/>
    <col min="11552" max="11552" width="25.44140625" style="138" customWidth="1"/>
    <col min="11553" max="11554" width="6.6640625" style="138" customWidth="1"/>
    <col min="11555" max="11776" width="8.88671875" style="138"/>
    <col min="11777" max="11777" width="6.6640625" style="138" customWidth="1"/>
    <col min="11778" max="11778" width="25.44140625" style="138" customWidth="1"/>
    <col min="11779" max="11807" width="6.6640625" style="138" customWidth="1"/>
    <col min="11808" max="11808" width="25.44140625" style="138" customWidth="1"/>
    <col min="11809" max="11810" width="6.6640625" style="138" customWidth="1"/>
    <col min="11811" max="12032" width="8.88671875" style="138"/>
    <col min="12033" max="12033" width="6.6640625" style="138" customWidth="1"/>
    <col min="12034" max="12034" width="25.44140625" style="138" customWidth="1"/>
    <col min="12035" max="12063" width="6.6640625" style="138" customWidth="1"/>
    <col min="12064" max="12064" width="25.44140625" style="138" customWidth="1"/>
    <col min="12065" max="12066" width="6.6640625" style="138" customWidth="1"/>
    <col min="12067" max="12288" width="8.88671875" style="138"/>
    <col min="12289" max="12289" width="6.6640625" style="138" customWidth="1"/>
    <col min="12290" max="12290" width="25.44140625" style="138" customWidth="1"/>
    <col min="12291" max="12319" width="6.6640625" style="138" customWidth="1"/>
    <col min="12320" max="12320" width="25.44140625" style="138" customWidth="1"/>
    <col min="12321" max="12322" width="6.6640625" style="138" customWidth="1"/>
    <col min="12323" max="12544" width="8.88671875" style="138"/>
    <col min="12545" max="12545" width="6.6640625" style="138" customWidth="1"/>
    <col min="12546" max="12546" width="25.44140625" style="138" customWidth="1"/>
    <col min="12547" max="12575" width="6.6640625" style="138" customWidth="1"/>
    <col min="12576" max="12576" width="25.44140625" style="138" customWidth="1"/>
    <col min="12577" max="12578" width="6.6640625" style="138" customWidth="1"/>
    <col min="12579" max="12800" width="8.88671875" style="138"/>
    <col min="12801" max="12801" width="6.6640625" style="138" customWidth="1"/>
    <col min="12802" max="12802" width="25.44140625" style="138" customWidth="1"/>
    <col min="12803" max="12831" width="6.6640625" style="138" customWidth="1"/>
    <col min="12832" max="12832" width="25.44140625" style="138" customWidth="1"/>
    <col min="12833" max="12834" width="6.6640625" style="138" customWidth="1"/>
    <col min="12835" max="13056" width="8.88671875" style="138"/>
    <col min="13057" max="13057" width="6.6640625" style="138" customWidth="1"/>
    <col min="13058" max="13058" width="25.44140625" style="138" customWidth="1"/>
    <col min="13059" max="13087" width="6.6640625" style="138" customWidth="1"/>
    <col min="13088" max="13088" width="25.44140625" style="138" customWidth="1"/>
    <col min="13089" max="13090" width="6.6640625" style="138" customWidth="1"/>
    <col min="13091" max="13312" width="8.88671875" style="138"/>
    <col min="13313" max="13313" width="6.6640625" style="138" customWidth="1"/>
    <col min="13314" max="13314" width="25.44140625" style="138" customWidth="1"/>
    <col min="13315" max="13343" width="6.6640625" style="138" customWidth="1"/>
    <col min="13344" max="13344" width="25.44140625" style="138" customWidth="1"/>
    <col min="13345" max="13346" width="6.6640625" style="138" customWidth="1"/>
    <col min="13347" max="13568" width="8.88671875" style="138"/>
    <col min="13569" max="13569" width="6.6640625" style="138" customWidth="1"/>
    <col min="13570" max="13570" width="25.44140625" style="138" customWidth="1"/>
    <col min="13571" max="13599" width="6.6640625" style="138" customWidth="1"/>
    <col min="13600" max="13600" width="25.44140625" style="138" customWidth="1"/>
    <col min="13601" max="13602" width="6.6640625" style="138" customWidth="1"/>
    <col min="13603" max="13824" width="8.88671875" style="138"/>
    <col min="13825" max="13825" width="6.6640625" style="138" customWidth="1"/>
    <col min="13826" max="13826" width="25.44140625" style="138" customWidth="1"/>
    <col min="13827" max="13855" width="6.6640625" style="138" customWidth="1"/>
    <col min="13856" max="13856" width="25.44140625" style="138" customWidth="1"/>
    <col min="13857" max="13858" width="6.6640625" style="138" customWidth="1"/>
    <col min="13859" max="14080" width="8.88671875" style="138"/>
    <col min="14081" max="14081" width="6.6640625" style="138" customWidth="1"/>
    <col min="14082" max="14082" width="25.44140625" style="138" customWidth="1"/>
    <col min="14083" max="14111" width="6.6640625" style="138" customWidth="1"/>
    <col min="14112" max="14112" width="25.44140625" style="138" customWidth="1"/>
    <col min="14113" max="14114" width="6.6640625" style="138" customWidth="1"/>
    <col min="14115" max="14336" width="8.88671875" style="138"/>
    <col min="14337" max="14337" width="6.6640625" style="138" customWidth="1"/>
    <col min="14338" max="14338" width="25.44140625" style="138" customWidth="1"/>
    <col min="14339" max="14367" width="6.6640625" style="138" customWidth="1"/>
    <col min="14368" max="14368" width="25.44140625" style="138" customWidth="1"/>
    <col min="14369" max="14370" width="6.6640625" style="138" customWidth="1"/>
    <col min="14371" max="14592" width="8.88671875" style="138"/>
    <col min="14593" max="14593" width="6.6640625" style="138" customWidth="1"/>
    <col min="14594" max="14594" width="25.44140625" style="138" customWidth="1"/>
    <col min="14595" max="14623" width="6.6640625" style="138" customWidth="1"/>
    <col min="14624" max="14624" width="25.44140625" style="138" customWidth="1"/>
    <col min="14625" max="14626" width="6.6640625" style="138" customWidth="1"/>
    <col min="14627" max="14848" width="8.88671875" style="138"/>
    <col min="14849" max="14849" width="6.6640625" style="138" customWidth="1"/>
    <col min="14850" max="14850" width="25.44140625" style="138" customWidth="1"/>
    <col min="14851" max="14879" width="6.6640625" style="138" customWidth="1"/>
    <col min="14880" max="14880" width="25.44140625" style="138" customWidth="1"/>
    <col min="14881" max="14882" width="6.6640625" style="138" customWidth="1"/>
    <col min="14883" max="15104" width="8.88671875" style="138"/>
    <col min="15105" max="15105" width="6.6640625" style="138" customWidth="1"/>
    <col min="15106" max="15106" width="25.44140625" style="138" customWidth="1"/>
    <col min="15107" max="15135" width="6.6640625" style="138" customWidth="1"/>
    <col min="15136" max="15136" width="25.44140625" style="138" customWidth="1"/>
    <col min="15137" max="15138" width="6.6640625" style="138" customWidth="1"/>
    <col min="15139" max="15360" width="8.88671875" style="138"/>
    <col min="15361" max="15361" width="6.6640625" style="138" customWidth="1"/>
    <col min="15362" max="15362" width="25.44140625" style="138" customWidth="1"/>
    <col min="15363" max="15391" width="6.6640625" style="138" customWidth="1"/>
    <col min="15392" max="15392" width="25.44140625" style="138" customWidth="1"/>
    <col min="15393" max="15394" width="6.6640625" style="138" customWidth="1"/>
    <col min="15395" max="15616" width="8.88671875" style="138"/>
    <col min="15617" max="15617" width="6.6640625" style="138" customWidth="1"/>
    <col min="15618" max="15618" width="25.44140625" style="138" customWidth="1"/>
    <col min="15619" max="15647" width="6.6640625" style="138" customWidth="1"/>
    <col min="15648" max="15648" width="25.44140625" style="138" customWidth="1"/>
    <col min="15649" max="15650" width="6.6640625" style="138" customWidth="1"/>
    <col min="15651" max="15872" width="8.88671875" style="138"/>
    <col min="15873" max="15873" width="6.6640625" style="138" customWidth="1"/>
    <col min="15874" max="15874" width="25.44140625" style="138" customWidth="1"/>
    <col min="15875" max="15903" width="6.6640625" style="138" customWidth="1"/>
    <col min="15904" max="15904" width="25.44140625" style="138" customWidth="1"/>
    <col min="15905" max="15906" width="6.6640625" style="138" customWidth="1"/>
    <col min="15907" max="16128" width="8.88671875" style="138"/>
    <col min="16129" max="16129" width="6.6640625" style="138" customWidth="1"/>
    <col min="16130" max="16130" width="25.44140625" style="138" customWidth="1"/>
    <col min="16131" max="16159" width="6.6640625" style="138" customWidth="1"/>
    <col min="16160" max="16160" width="25.44140625" style="138" customWidth="1"/>
    <col min="16161" max="16162" width="6.6640625" style="138" customWidth="1"/>
    <col min="16163" max="16384" width="8.88671875" style="138"/>
  </cols>
  <sheetData>
    <row r="1" spans="1:34" ht="6.75" customHeight="1" thickBot="1"/>
    <row r="2" spans="1:34" ht="6.75" customHeight="1">
      <c r="A2" s="166" t="s">
        <v>296</v>
      </c>
      <c r="B2" s="163" t="s">
        <v>19</v>
      </c>
      <c r="C2" s="154"/>
      <c r="AF2" s="163" t="s">
        <v>38</v>
      </c>
      <c r="AG2" s="154"/>
      <c r="AH2" s="166" t="s">
        <v>297</v>
      </c>
    </row>
    <row r="3" spans="1:34" ht="6.75" customHeight="1" thickBot="1">
      <c r="A3" s="166"/>
      <c r="B3" s="164"/>
      <c r="C3" s="155"/>
      <c r="AF3" s="164"/>
      <c r="AG3" s="155"/>
      <c r="AH3" s="166"/>
    </row>
    <row r="4" spans="1:34" ht="6.75" customHeight="1" thickBot="1">
      <c r="A4" s="166"/>
      <c r="B4" s="165"/>
      <c r="C4" s="156"/>
      <c r="E4" s="157" t="str">
        <f>B2</f>
        <v xml:space="preserve"> 1 Louisville </v>
      </c>
      <c r="F4" s="158"/>
      <c r="AC4" s="157" t="str">
        <f>AF2</f>
        <v xml:space="preserve"> 1 Pittsburgh </v>
      </c>
      <c r="AD4" s="158"/>
      <c r="AF4" s="165"/>
      <c r="AG4" s="156"/>
      <c r="AH4" s="166"/>
    </row>
    <row r="5" spans="1:34" ht="6.75" customHeight="1" thickBot="1">
      <c r="A5" s="166"/>
      <c r="E5" s="159"/>
      <c r="F5" s="160"/>
      <c r="AC5" s="159"/>
      <c r="AD5" s="160"/>
      <c r="AH5" s="166"/>
    </row>
    <row r="6" spans="1:34" ht="6.75" customHeight="1" thickBot="1">
      <c r="A6" s="166"/>
      <c r="B6" s="163" t="s">
        <v>248</v>
      </c>
      <c r="C6" s="154"/>
      <c r="E6" s="161"/>
      <c r="F6" s="162"/>
      <c r="AC6" s="161"/>
      <c r="AD6" s="162"/>
      <c r="AF6" s="163" t="s">
        <v>252</v>
      </c>
      <c r="AG6" s="154"/>
      <c r="AH6" s="166"/>
    </row>
    <row r="7" spans="1:34" ht="6.75" customHeight="1" thickBot="1">
      <c r="A7" s="166"/>
      <c r="B7" s="164"/>
      <c r="C7" s="155"/>
      <c r="AE7" s="139"/>
      <c r="AF7" s="164"/>
      <c r="AG7" s="155"/>
      <c r="AH7" s="166"/>
    </row>
    <row r="8" spans="1:34" ht="6.75" customHeight="1" thickBot="1">
      <c r="A8" s="166"/>
      <c r="B8" s="165"/>
      <c r="C8" s="156"/>
      <c r="H8" s="157" t="str">
        <f>E4</f>
        <v xml:space="preserve"> 1 Louisville </v>
      </c>
      <c r="I8" s="158"/>
      <c r="Z8" s="157" t="str">
        <f>AC4</f>
        <v xml:space="preserve"> 1 Pittsburgh </v>
      </c>
      <c r="AA8" s="158"/>
      <c r="AE8" s="139"/>
      <c r="AF8" s="165"/>
      <c r="AG8" s="156"/>
      <c r="AH8" s="166"/>
    </row>
    <row r="9" spans="1:34" ht="6.75" customHeight="1" thickBot="1">
      <c r="A9" s="166"/>
      <c r="H9" s="159"/>
      <c r="I9" s="160"/>
      <c r="Z9" s="159"/>
      <c r="AA9" s="160"/>
      <c r="AE9" s="139"/>
      <c r="AH9" s="166"/>
    </row>
    <row r="10" spans="1:34" ht="6.75" customHeight="1" thickBot="1">
      <c r="A10" s="166"/>
      <c r="B10" s="163" t="s">
        <v>173</v>
      </c>
      <c r="C10" s="154"/>
      <c r="H10" s="161"/>
      <c r="I10" s="162"/>
      <c r="Z10" s="161"/>
      <c r="AA10" s="162"/>
      <c r="AE10" s="139"/>
      <c r="AF10" s="163" t="s">
        <v>178</v>
      </c>
      <c r="AG10" s="154"/>
      <c r="AH10" s="166"/>
    </row>
    <row r="11" spans="1:34" ht="6.75" customHeight="1" thickBot="1">
      <c r="A11" s="166"/>
      <c r="B11" s="164"/>
      <c r="C11" s="155"/>
      <c r="AF11" s="164"/>
      <c r="AG11" s="155"/>
      <c r="AH11" s="166"/>
    </row>
    <row r="12" spans="1:34" ht="6.75" customHeight="1" thickBot="1">
      <c r="A12" s="166"/>
      <c r="B12" s="165"/>
      <c r="C12" s="156"/>
      <c r="E12" s="157" t="str">
        <f>B14</f>
        <v xml:space="preserve"> 9 Siena</v>
      </c>
      <c r="F12" s="158"/>
      <c r="AC12" s="157" t="str">
        <f>AF10</f>
        <v xml:space="preserve"> 8 Oklahoma State </v>
      </c>
      <c r="AD12" s="158"/>
      <c r="AF12" s="165"/>
      <c r="AG12" s="156"/>
      <c r="AH12" s="166"/>
    </row>
    <row r="13" spans="1:34" ht="6.75" customHeight="1" thickBot="1">
      <c r="A13" s="166"/>
      <c r="E13" s="159"/>
      <c r="F13" s="160"/>
      <c r="AC13" s="159"/>
      <c r="AD13" s="160"/>
      <c r="AH13" s="166"/>
    </row>
    <row r="14" spans="1:34" ht="6.75" customHeight="1" thickBot="1">
      <c r="A14" s="166"/>
      <c r="B14" s="163" t="s">
        <v>188</v>
      </c>
      <c r="C14" s="154"/>
      <c r="E14" s="161"/>
      <c r="F14" s="162"/>
      <c r="AC14" s="161"/>
      <c r="AD14" s="162"/>
      <c r="AF14" s="163" t="s">
        <v>193</v>
      </c>
      <c r="AG14" s="154"/>
      <c r="AH14" s="166"/>
    </row>
    <row r="15" spans="1:34" ht="6.75" customHeight="1" thickBot="1">
      <c r="A15" s="166"/>
      <c r="B15" s="164"/>
      <c r="C15" s="155"/>
      <c r="W15" s="140"/>
      <c r="X15" s="140"/>
      <c r="AF15" s="164"/>
      <c r="AG15" s="155"/>
      <c r="AH15" s="166"/>
    </row>
    <row r="16" spans="1:34" ht="6.75" customHeight="1" thickBot="1">
      <c r="A16" s="166"/>
      <c r="B16" s="165"/>
      <c r="C16" s="156"/>
      <c r="K16" s="157" t="str">
        <f>H8</f>
        <v xml:space="preserve"> 1 Louisville </v>
      </c>
      <c r="L16" s="158"/>
      <c r="W16" s="157" t="str">
        <f>Z8</f>
        <v xml:space="preserve"> 1 Pittsburgh </v>
      </c>
      <c r="X16" s="158"/>
      <c r="AF16" s="165"/>
      <c r="AG16" s="156"/>
      <c r="AH16" s="166"/>
    </row>
    <row r="17" spans="1:34" ht="6.75" customHeight="1" thickBot="1">
      <c r="A17" s="166"/>
      <c r="K17" s="159"/>
      <c r="L17" s="160"/>
      <c r="W17" s="159"/>
      <c r="X17" s="160"/>
      <c r="AH17" s="166"/>
    </row>
    <row r="18" spans="1:34" ht="6.75" customHeight="1" thickBot="1">
      <c r="A18" s="166"/>
      <c r="B18" s="163" t="s">
        <v>88</v>
      </c>
      <c r="C18" s="154"/>
      <c r="K18" s="161"/>
      <c r="L18" s="162"/>
      <c r="W18" s="161"/>
      <c r="X18" s="162"/>
      <c r="AF18" s="163" t="s">
        <v>98</v>
      </c>
      <c r="AG18" s="154"/>
      <c r="AH18" s="166"/>
    </row>
    <row r="19" spans="1:34" ht="6.75" customHeight="1" thickBot="1">
      <c r="A19" s="166"/>
      <c r="B19" s="164"/>
      <c r="C19" s="155"/>
      <c r="AF19" s="164"/>
      <c r="AG19" s="155"/>
      <c r="AH19" s="166"/>
    </row>
    <row r="20" spans="1:34" ht="6.75" customHeight="1" thickBot="1">
      <c r="A20" s="166"/>
      <c r="B20" s="165"/>
      <c r="C20" s="156"/>
      <c r="E20" s="157" t="str">
        <f>B22</f>
        <v xml:space="preserve"> 13 Cleveland State</v>
      </c>
      <c r="F20" s="158"/>
      <c r="AC20" s="157" t="str">
        <f>AF18</f>
        <v xml:space="preserve"> 4 Xavier </v>
      </c>
      <c r="AD20" s="158"/>
      <c r="AF20" s="165"/>
      <c r="AG20" s="156"/>
      <c r="AH20" s="166"/>
    </row>
    <row r="21" spans="1:34" ht="6.75" customHeight="1" thickBot="1">
      <c r="A21" s="166"/>
      <c r="E21" s="159"/>
      <c r="F21" s="160"/>
      <c r="AC21" s="159"/>
      <c r="AD21" s="160"/>
      <c r="AH21" s="166"/>
    </row>
    <row r="22" spans="1:34" ht="6.75" customHeight="1" thickBot="1">
      <c r="A22" s="166"/>
      <c r="B22" s="163" t="s">
        <v>226</v>
      </c>
      <c r="C22" s="154"/>
      <c r="E22" s="161"/>
      <c r="F22" s="162"/>
      <c r="AC22" s="161"/>
      <c r="AD22" s="162"/>
      <c r="AF22" s="163" t="s">
        <v>230</v>
      </c>
      <c r="AG22" s="154"/>
      <c r="AH22" s="166"/>
    </row>
    <row r="23" spans="1:34" ht="6.75" customHeight="1" thickBot="1">
      <c r="A23" s="166"/>
      <c r="B23" s="164"/>
      <c r="C23" s="155"/>
      <c r="D23" s="139"/>
      <c r="AF23" s="164"/>
      <c r="AG23" s="155"/>
      <c r="AH23" s="166"/>
    </row>
    <row r="24" spans="1:34" ht="6.75" customHeight="1" thickBot="1">
      <c r="A24" s="166"/>
      <c r="B24" s="165"/>
      <c r="C24" s="156"/>
      <c r="D24" s="139"/>
      <c r="H24" s="157" t="str">
        <f>E28</f>
        <v xml:space="preserve"> 12 Arizona</v>
      </c>
      <c r="I24" s="158"/>
      <c r="Z24" s="157" t="str">
        <f>AC20</f>
        <v xml:space="preserve"> 4 Xavier </v>
      </c>
      <c r="AA24" s="158"/>
      <c r="AE24" s="139"/>
      <c r="AF24" s="165"/>
      <c r="AG24" s="156"/>
      <c r="AH24" s="166"/>
    </row>
    <row r="25" spans="1:34" ht="6.75" customHeight="1" thickBot="1">
      <c r="A25" s="166"/>
      <c r="D25" s="139"/>
      <c r="H25" s="159"/>
      <c r="I25" s="160"/>
      <c r="Z25" s="159"/>
      <c r="AA25" s="160"/>
      <c r="AE25" s="139"/>
      <c r="AH25" s="166"/>
    </row>
    <row r="26" spans="1:34" ht="6.75" customHeight="1" thickBot="1">
      <c r="A26" s="166"/>
      <c r="B26" s="163" t="s">
        <v>118</v>
      </c>
      <c r="C26" s="154"/>
      <c r="D26" s="139"/>
      <c r="H26" s="161"/>
      <c r="I26" s="162"/>
      <c r="Z26" s="161"/>
      <c r="AA26" s="162"/>
      <c r="AE26" s="139"/>
      <c r="AF26" s="163" t="s">
        <v>103</v>
      </c>
      <c r="AG26" s="154"/>
      <c r="AH26" s="166"/>
    </row>
    <row r="27" spans="1:34" ht="6.75" customHeight="1" thickBot="1">
      <c r="A27" s="166"/>
      <c r="B27" s="164"/>
      <c r="C27" s="155"/>
      <c r="AF27" s="164"/>
      <c r="AG27" s="155"/>
      <c r="AH27" s="166"/>
    </row>
    <row r="28" spans="1:34" ht="6.75" customHeight="1" thickBot="1">
      <c r="A28" s="166"/>
      <c r="B28" s="165"/>
      <c r="C28" s="156"/>
      <c r="E28" s="157" t="str">
        <f>B30</f>
        <v xml:space="preserve"> 12 Arizona</v>
      </c>
      <c r="F28" s="158"/>
      <c r="AC28" s="157" t="str">
        <f>AF30</f>
        <v xml:space="preserve"> 12 Wisconsin</v>
      </c>
      <c r="AD28" s="158"/>
      <c r="AF28" s="165"/>
      <c r="AG28" s="156"/>
      <c r="AH28" s="166"/>
    </row>
    <row r="29" spans="1:34" ht="6.75" customHeight="1" thickBot="1">
      <c r="A29" s="166"/>
      <c r="E29" s="159"/>
      <c r="F29" s="160"/>
      <c r="AC29" s="159"/>
      <c r="AD29" s="160"/>
      <c r="AH29" s="166"/>
    </row>
    <row r="30" spans="1:34" ht="6.75" customHeight="1" thickBot="1">
      <c r="A30" s="166"/>
      <c r="B30" s="163" t="s">
        <v>216</v>
      </c>
      <c r="C30" s="154"/>
      <c r="E30" s="161"/>
      <c r="F30" s="162"/>
      <c r="AC30" s="161"/>
      <c r="AD30" s="162"/>
      <c r="AF30" s="163" t="s">
        <v>222</v>
      </c>
      <c r="AG30" s="154"/>
      <c r="AH30" s="166"/>
    </row>
    <row r="31" spans="1:34" ht="6.75" customHeight="1" thickBot="1">
      <c r="A31" s="166"/>
      <c r="B31" s="164"/>
      <c r="C31" s="155"/>
      <c r="AF31" s="164"/>
      <c r="AG31" s="155"/>
      <c r="AH31" s="166"/>
    </row>
    <row r="32" spans="1:34" ht="6.75" customHeight="1" thickBot="1">
      <c r="A32" s="166"/>
      <c r="B32" s="165"/>
      <c r="C32" s="156"/>
      <c r="N32" s="157" t="str">
        <f>K48</f>
        <v xml:space="preserve"> 2 Michigan State </v>
      </c>
      <c r="O32" s="158"/>
      <c r="T32" s="157" t="str">
        <f>W48</f>
        <v xml:space="preserve"> 3 Villanova </v>
      </c>
      <c r="U32" s="158"/>
      <c r="AF32" s="165"/>
      <c r="AG32" s="156"/>
      <c r="AH32" s="166"/>
    </row>
    <row r="33" spans="1:34" ht="6.75" customHeight="1" thickBot="1">
      <c r="A33" s="166"/>
      <c r="N33" s="159"/>
      <c r="O33" s="160"/>
      <c r="T33" s="159"/>
      <c r="U33" s="160"/>
      <c r="AH33" s="166"/>
    </row>
    <row r="34" spans="1:34" ht="6.75" customHeight="1" thickBot="1">
      <c r="A34" s="166"/>
      <c r="B34" s="163" t="s">
        <v>54</v>
      </c>
      <c r="C34" s="154"/>
      <c r="N34" s="161"/>
      <c r="O34" s="162"/>
      <c r="T34" s="161"/>
      <c r="U34" s="162"/>
      <c r="AF34" s="163" t="s">
        <v>44</v>
      </c>
      <c r="AG34" s="154"/>
      <c r="AH34" s="166"/>
    </row>
    <row r="35" spans="1:34" ht="6.75" customHeight="1" thickBot="1">
      <c r="A35" s="166"/>
      <c r="B35" s="164"/>
      <c r="C35" s="155"/>
      <c r="AF35" s="164"/>
      <c r="AG35" s="155"/>
      <c r="AH35" s="166"/>
    </row>
    <row r="36" spans="1:34" ht="6.75" customHeight="1" thickBot="1">
      <c r="A36" s="166"/>
      <c r="B36" s="165"/>
      <c r="C36" s="156"/>
      <c r="E36" s="157" t="str">
        <f>B34</f>
        <v xml:space="preserve"> 2 Michigan State </v>
      </c>
      <c r="F36" s="158"/>
      <c r="AC36" s="157" t="str">
        <f>AF34</f>
        <v xml:space="preserve"> 2 Duke </v>
      </c>
      <c r="AD36" s="158"/>
      <c r="AF36" s="165"/>
      <c r="AG36" s="156"/>
      <c r="AH36" s="166"/>
    </row>
    <row r="37" spans="1:34" ht="6.75" customHeight="1" thickBot="1">
      <c r="A37" s="166"/>
      <c r="E37" s="159"/>
      <c r="F37" s="160"/>
      <c r="AC37" s="159"/>
      <c r="AD37" s="160"/>
      <c r="AH37" s="166"/>
    </row>
    <row r="38" spans="1:34" ht="6.75" customHeight="1" thickBot="1">
      <c r="A38" s="166"/>
      <c r="B38" s="163" t="s">
        <v>246</v>
      </c>
      <c r="C38" s="154"/>
      <c r="E38" s="161"/>
      <c r="F38" s="162"/>
      <c r="AC38" s="161"/>
      <c r="AD38" s="162"/>
      <c r="AF38" s="163" t="s">
        <v>240</v>
      </c>
      <c r="AG38" s="154"/>
      <c r="AH38" s="166"/>
    </row>
    <row r="39" spans="1:34" ht="6.75" customHeight="1" thickBot="1">
      <c r="A39" s="166"/>
      <c r="B39" s="164"/>
      <c r="C39" s="155"/>
      <c r="AF39" s="164"/>
      <c r="AG39" s="155"/>
      <c r="AH39" s="166"/>
    </row>
    <row r="40" spans="1:34" ht="6.75" customHeight="1" thickBot="1">
      <c r="A40" s="166"/>
      <c r="B40" s="165"/>
      <c r="C40" s="156"/>
      <c r="H40" s="157" t="str">
        <f>E36</f>
        <v xml:space="preserve"> 2 Michigan State </v>
      </c>
      <c r="I40" s="158"/>
      <c r="Z40" s="157" t="str">
        <f>AC36</f>
        <v xml:space="preserve"> 2 Duke </v>
      </c>
      <c r="AA40" s="158"/>
      <c r="AE40" s="139"/>
      <c r="AF40" s="165"/>
      <c r="AG40" s="156"/>
      <c r="AH40" s="166"/>
    </row>
    <row r="41" spans="1:34" ht="6.75" customHeight="1" thickBot="1">
      <c r="A41" s="166"/>
      <c r="H41" s="159"/>
      <c r="I41" s="160"/>
      <c r="Z41" s="159"/>
      <c r="AA41" s="160"/>
      <c r="AE41" s="139"/>
      <c r="AH41" s="166"/>
    </row>
    <row r="42" spans="1:34" ht="6.75" customHeight="1" thickBot="1">
      <c r="A42" s="166"/>
      <c r="B42" s="163" t="s">
        <v>143</v>
      </c>
      <c r="C42" s="154"/>
      <c r="H42" s="161"/>
      <c r="I42" s="162"/>
      <c r="Z42" s="161"/>
      <c r="AA42" s="162"/>
      <c r="AE42" s="139"/>
      <c r="AF42" s="163" t="s">
        <v>158</v>
      </c>
      <c r="AG42" s="154"/>
      <c r="AH42" s="166"/>
    </row>
    <row r="43" spans="1:34" ht="6.75" customHeight="1" thickBot="1">
      <c r="A43" s="166"/>
      <c r="B43" s="164"/>
      <c r="C43" s="155"/>
      <c r="AF43" s="164"/>
      <c r="AG43" s="155"/>
      <c r="AH43" s="166"/>
    </row>
    <row r="44" spans="1:34" ht="6.75" customHeight="1" thickBot="1">
      <c r="A44" s="166"/>
      <c r="B44" s="165"/>
      <c r="C44" s="156"/>
      <c r="E44" s="157" t="str">
        <f>B46</f>
        <v xml:space="preserve"> 10 USC</v>
      </c>
      <c r="F44" s="158"/>
      <c r="AC44" s="157" t="str">
        <f>AF42</f>
        <v xml:space="preserve"> 7 Texas </v>
      </c>
      <c r="AD44" s="158"/>
      <c r="AF44" s="165"/>
      <c r="AG44" s="156"/>
      <c r="AH44" s="166"/>
    </row>
    <row r="45" spans="1:34" ht="6.75" customHeight="1" thickBot="1">
      <c r="A45" s="166"/>
      <c r="E45" s="159"/>
      <c r="F45" s="160"/>
      <c r="AC45" s="159"/>
      <c r="AD45" s="160"/>
      <c r="AH45" s="166"/>
    </row>
    <row r="46" spans="1:34" ht="6.75" customHeight="1" thickBot="1">
      <c r="A46" s="166"/>
      <c r="B46" s="163" t="s">
        <v>206</v>
      </c>
      <c r="C46" s="154"/>
      <c r="E46" s="161"/>
      <c r="F46" s="162"/>
      <c r="AC46" s="161"/>
      <c r="AD46" s="162"/>
      <c r="AF46" s="163" t="s">
        <v>204</v>
      </c>
      <c r="AG46" s="154"/>
      <c r="AH46" s="166"/>
    </row>
    <row r="47" spans="1:34" ht="6.75" customHeight="1" thickBot="1">
      <c r="A47" s="166"/>
      <c r="B47" s="164"/>
      <c r="C47" s="155"/>
      <c r="AF47" s="164"/>
      <c r="AG47" s="155"/>
      <c r="AH47" s="166"/>
    </row>
    <row r="48" spans="1:34" ht="6.75" customHeight="1" thickBot="1">
      <c r="A48" s="166"/>
      <c r="B48" s="165"/>
      <c r="C48" s="156"/>
      <c r="K48" s="157" t="str">
        <f>H40</f>
        <v xml:space="preserve"> 2 Michigan State </v>
      </c>
      <c r="L48" s="158"/>
      <c r="Q48" s="157" t="str">
        <f>N32</f>
        <v xml:space="preserve"> 2 Michigan State </v>
      </c>
      <c r="R48" s="158"/>
      <c r="W48" s="157" t="str">
        <f>Z56</f>
        <v xml:space="preserve"> 3 Villanova </v>
      </c>
      <c r="X48" s="158"/>
      <c r="AF48" s="165"/>
      <c r="AG48" s="156"/>
      <c r="AH48" s="166"/>
    </row>
    <row r="49" spans="1:34" ht="6.75" customHeight="1" thickBot="1">
      <c r="A49" s="166"/>
      <c r="K49" s="159"/>
      <c r="L49" s="160"/>
      <c r="Q49" s="159"/>
      <c r="R49" s="160"/>
      <c r="W49" s="159"/>
      <c r="X49" s="160"/>
      <c r="AH49" s="166"/>
    </row>
    <row r="50" spans="1:34" ht="6.75" customHeight="1" thickBot="1">
      <c r="A50" s="166"/>
      <c r="B50" s="163" t="s">
        <v>63</v>
      </c>
      <c r="C50" s="154"/>
      <c r="K50" s="161"/>
      <c r="L50" s="162"/>
      <c r="Q50" s="161"/>
      <c r="R50" s="162"/>
      <c r="W50" s="161"/>
      <c r="X50" s="162"/>
      <c r="AF50" s="163" t="s">
        <v>78</v>
      </c>
      <c r="AG50" s="154"/>
      <c r="AH50" s="166"/>
    </row>
    <row r="51" spans="1:34" ht="6.75" customHeight="1" thickBot="1">
      <c r="A51" s="166"/>
      <c r="B51" s="164"/>
      <c r="C51" s="155"/>
      <c r="AF51" s="164"/>
      <c r="AG51" s="155"/>
      <c r="AH51" s="166"/>
    </row>
    <row r="52" spans="1:34" ht="6.75" customHeight="1" thickBot="1">
      <c r="A52" s="166"/>
      <c r="B52" s="165"/>
      <c r="C52" s="156"/>
      <c r="E52" s="157" t="str">
        <f>B50</f>
        <v xml:space="preserve"> 3 Kansas </v>
      </c>
      <c r="F52" s="158"/>
      <c r="AC52" s="157" t="str">
        <f>AF50</f>
        <v xml:space="preserve"> 3 Villanova </v>
      </c>
      <c r="AD52" s="158"/>
      <c r="AF52" s="165"/>
      <c r="AG52" s="156"/>
      <c r="AH52" s="166"/>
    </row>
    <row r="53" spans="1:34" ht="6.75" customHeight="1" thickBot="1">
      <c r="A53" s="166"/>
      <c r="E53" s="159"/>
      <c r="F53" s="160"/>
      <c r="AC53" s="159"/>
      <c r="AD53" s="160"/>
      <c r="AH53" s="166"/>
    </row>
    <row r="54" spans="1:34" ht="6.75" customHeight="1" thickBot="1">
      <c r="A54" s="166"/>
      <c r="B54" s="163" t="s">
        <v>236</v>
      </c>
      <c r="C54" s="154"/>
      <c r="E54" s="161"/>
      <c r="F54" s="162"/>
      <c r="AC54" s="161"/>
      <c r="AD54" s="162"/>
      <c r="AF54" s="163" t="s">
        <v>232</v>
      </c>
      <c r="AG54" s="154"/>
      <c r="AH54" s="166"/>
    </row>
    <row r="55" spans="1:34" ht="6.75" customHeight="1" thickBot="1">
      <c r="A55" s="166"/>
      <c r="B55" s="164"/>
      <c r="C55" s="155"/>
      <c r="AF55" s="164"/>
      <c r="AG55" s="155"/>
      <c r="AH55" s="166"/>
    </row>
    <row r="56" spans="1:34" ht="6.75" customHeight="1" thickBot="1">
      <c r="A56" s="166"/>
      <c r="B56" s="165"/>
      <c r="C56" s="156"/>
      <c r="H56" s="157" t="str">
        <f>E52</f>
        <v xml:space="preserve"> 3 Kansas </v>
      </c>
      <c r="I56" s="158"/>
      <c r="Z56" s="157" t="str">
        <f>AC52</f>
        <v xml:space="preserve"> 3 Villanova </v>
      </c>
      <c r="AA56" s="158"/>
      <c r="AE56" s="139"/>
      <c r="AF56" s="165"/>
      <c r="AG56" s="156"/>
      <c r="AH56" s="166"/>
    </row>
    <row r="57" spans="1:34" ht="6.75" customHeight="1" thickBot="1">
      <c r="A57" s="166"/>
      <c r="H57" s="159"/>
      <c r="I57" s="160"/>
      <c r="Z57" s="159"/>
      <c r="AA57" s="160"/>
      <c r="AE57" s="139"/>
      <c r="AH57" s="166"/>
    </row>
    <row r="58" spans="1:34" ht="6.75" customHeight="1" thickBot="1">
      <c r="A58" s="166"/>
      <c r="B58" s="163" t="s">
        <v>138</v>
      </c>
      <c r="C58" s="154"/>
      <c r="H58" s="161"/>
      <c r="I58" s="162"/>
      <c r="Z58" s="161"/>
      <c r="AA58" s="162"/>
      <c r="AE58" s="139"/>
      <c r="AF58" s="163" t="s">
        <v>133</v>
      </c>
      <c r="AG58" s="154"/>
      <c r="AH58" s="166"/>
    </row>
    <row r="59" spans="1:34" ht="6.75" customHeight="1" thickBot="1">
      <c r="A59" s="166"/>
      <c r="B59" s="164"/>
      <c r="C59" s="155"/>
      <c r="AF59" s="164"/>
      <c r="AG59" s="155"/>
      <c r="AH59" s="166"/>
    </row>
    <row r="60" spans="1:34" ht="6.75" customHeight="1" thickBot="1">
      <c r="A60" s="166"/>
      <c r="B60" s="165"/>
      <c r="C60" s="156"/>
      <c r="E60" s="157" t="str">
        <f>B62</f>
        <v xml:space="preserve"> 11 Dayton</v>
      </c>
      <c r="F60" s="158"/>
      <c r="AC60" s="157" t="str">
        <f>AF58</f>
        <v xml:space="preserve"> 6 UCLA </v>
      </c>
      <c r="AD60" s="158"/>
      <c r="AF60" s="165"/>
      <c r="AG60" s="156"/>
      <c r="AH60" s="166"/>
    </row>
    <row r="61" spans="1:34" ht="6.75" customHeight="1" thickBot="1">
      <c r="A61" s="166"/>
      <c r="E61" s="159"/>
      <c r="F61" s="160"/>
      <c r="AC61" s="159"/>
      <c r="AD61" s="160"/>
      <c r="AH61" s="166"/>
    </row>
    <row r="62" spans="1:34" ht="6.75" customHeight="1" thickBot="1">
      <c r="A62" s="166"/>
      <c r="B62" s="163" t="s">
        <v>208</v>
      </c>
      <c r="C62" s="154"/>
      <c r="E62" s="161"/>
      <c r="F62" s="162"/>
      <c r="AC62" s="161"/>
      <c r="AD62" s="162"/>
      <c r="AF62" s="163" t="s">
        <v>214</v>
      </c>
      <c r="AG62" s="154"/>
      <c r="AH62" s="166"/>
    </row>
    <row r="63" spans="1:34" ht="6.75" customHeight="1" thickBot="1">
      <c r="A63" s="166"/>
      <c r="B63" s="164"/>
      <c r="C63" s="155"/>
      <c r="AF63" s="164"/>
      <c r="AG63" s="155"/>
      <c r="AH63" s="166"/>
    </row>
    <row r="64" spans="1:34" ht="6.75" customHeight="1" thickBot="1">
      <c r="A64" s="166"/>
      <c r="B64" s="165"/>
      <c r="C64" s="156"/>
      <c r="Q64" s="167"/>
      <c r="R64" s="168"/>
      <c r="AF64" s="165"/>
      <c r="AG64" s="156"/>
      <c r="AH64" s="166"/>
    </row>
    <row r="65" spans="1:34" ht="6.75" customHeight="1">
      <c r="Q65" s="169"/>
      <c r="R65" s="170"/>
    </row>
    <row r="66" spans="1:34" ht="6.75" customHeight="1">
      <c r="Q66" s="169"/>
      <c r="R66" s="170"/>
    </row>
    <row r="67" spans="1:34" ht="6.75" customHeight="1" thickBot="1">
      <c r="Q67" s="169"/>
      <c r="R67" s="170"/>
    </row>
    <row r="68" spans="1:34" ht="6.75" customHeight="1" thickBot="1">
      <c r="A68" s="166" t="s">
        <v>298</v>
      </c>
      <c r="B68" s="163" t="s">
        <v>15</v>
      </c>
      <c r="C68" s="154"/>
      <c r="Q68" s="171"/>
      <c r="R68" s="172"/>
      <c r="AF68" s="163" t="s">
        <v>22</v>
      </c>
      <c r="AG68" s="154"/>
      <c r="AH68" s="166" t="s">
        <v>299</v>
      </c>
    </row>
    <row r="69" spans="1:34" ht="6.75" customHeight="1" thickBot="1">
      <c r="A69" s="166"/>
      <c r="B69" s="164"/>
      <c r="C69" s="155"/>
      <c r="AF69" s="164"/>
      <c r="AG69" s="155"/>
      <c r="AH69" s="166"/>
    </row>
    <row r="70" spans="1:34" ht="6.75" customHeight="1" thickBot="1">
      <c r="A70" s="166"/>
      <c r="B70" s="165"/>
      <c r="C70" s="156"/>
      <c r="E70" s="157" t="str">
        <f>B68</f>
        <v xml:space="preserve"> 1 Connecticut </v>
      </c>
      <c r="F70" s="158"/>
      <c r="AC70" s="157" t="str">
        <f>AF68</f>
        <v xml:space="preserve"> 1 North Carolina </v>
      </c>
      <c r="AD70" s="158"/>
      <c r="AF70" s="165"/>
      <c r="AG70" s="156"/>
      <c r="AH70" s="166"/>
    </row>
    <row r="71" spans="1:34" ht="6.75" customHeight="1" thickBot="1">
      <c r="A71" s="166"/>
      <c r="E71" s="159"/>
      <c r="F71" s="160"/>
      <c r="AC71" s="159"/>
      <c r="AD71" s="160"/>
      <c r="AH71" s="166"/>
    </row>
    <row r="72" spans="1:34" ht="6.75" customHeight="1" thickBot="1">
      <c r="A72" s="166"/>
      <c r="B72" s="163" t="s">
        <v>250</v>
      </c>
      <c r="C72" s="154"/>
      <c r="E72" s="161"/>
      <c r="F72" s="162"/>
      <c r="AC72" s="161"/>
      <c r="AD72" s="162"/>
      <c r="AF72" s="163" t="s">
        <v>254</v>
      </c>
      <c r="AG72" s="154"/>
      <c r="AH72" s="166"/>
    </row>
    <row r="73" spans="1:34" ht="6.75" customHeight="1" thickBot="1">
      <c r="A73" s="166"/>
      <c r="B73" s="164"/>
      <c r="C73" s="155"/>
      <c r="AF73" s="164"/>
      <c r="AG73" s="155"/>
      <c r="AH73" s="166"/>
    </row>
    <row r="74" spans="1:34" ht="6.75" customHeight="1" thickBot="1">
      <c r="A74" s="166"/>
      <c r="B74" s="165"/>
      <c r="C74" s="156"/>
      <c r="H74" s="157" t="str">
        <f>E70</f>
        <v xml:space="preserve"> 1 Connecticut </v>
      </c>
      <c r="I74" s="158"/>
      <c r="Z74" s="157" t="str">
        <f>AC70</f>
        <v xml:space="preserve"> 1 North Carolina </v>
      </c>
      <c r="AA74" s="158"/>
      <c r="AE74" s="139"/>
      <c r="AF74" s="165"/>
      <c r="AG74" s="156"/>
      <c r="AH74" s="166"/>
    </row>
    <row r="75" spans="1:34" ht="6.75" customHeight="1" thickBot="1">
      <c r="A75" s="166"/>
      <c r="H75" s="159"/>
      <c r="I75" s="160"/>
      <c r="Z75" s="159"/>
      <c r="AA75" s="160"/>
      <c r="AE75" s="139"/>
      <c r="AH75" s="166"/>
    </row>
    <row r="76" spans="1:34" ht="6.75" customHeight="1" thickBot="1">
      <c r="A76" s="166"/>
      <c r="B76" s="163" t="s">
        <v>163</v>
      </c>
      <c r="C76" s="154"/>
      <c r="H76" s="161"/>
      <c r="I76" s="162"/>
      <c r="Z76" s="161"/>
      <c r="AA76" s="162"/>
      <c r="AE76" s="139"/>
      <c r="AF76" s="163" t="s">
        <v>168</v>
      </c>
      <c r="AG76" s="154"/>
      <c r="AH76" s="166"/>
    </row>
    <row r="77" spans="1:34" ht="6.75" customHeight="1" thickBot="1">
      <c r="A77" s="166"/>
      <c r="B77" s="164"/>
      <c r="C77" s="155"/>
      <c r="AF77" s="164"/>
      <c r="AG77" s="155"/>
      <c r="AH77" s="166"/>
    </row>
    <row r="78" spans="1:34" ht="6.75" customHeight="1" thickBot="1">
      <c r="A78" s="166"/>
      <c r="B78" s="165"/>
      <c r="C78" s="156"/>
      <c r="E78" s="157" t="str">
        <f>B80</f>
        <v xml:space="preserve"> 9 Texas A&amp;M</v>
      </c>
      <c r="F78" s="158"/>
      <c r="AC78" s="157" t="str">
        <f>AF76</f>
        <v xml:space="preserve"> 8 LSU </v>
      </c>
      <c r="AD78" s="158"/>
      <c r="AF78" s="165"/>
      <c r="AG78" s="156"/>
      <c r="AH78" s="166"/>
    </row>
    <row r="79" spans="1:34" ht="6.75" customHeight="1" thickBot="1">
      <c r="A79" s="166"/>
      <c r="E79" s="159"/>
      <c r="F79" s="160"/>
      <c r="AC79" s="159"/>
      <c r="AD79" s="160"/>
      <c r="AH79" s="166"/>
    </row>
    <row r="80" spans="1:34" ht="6.75" customHeight="1" thickBot="1">
      <c r="A80" s="166"/>
      <c r="B80" s="163" t="s">
        <v>198</v>
      </c>
      <c r="C80" s="154"/>
      <c r="E80" s="161"/>
      <c r="F80" s="162"/>
      <c r="AC80" s="161"/>
      <c r="AD80" s="162"/>
      <c r="AF80" s="163" t="s">
        <v>183</v>
      </c>
      <c r="AG80" s="154"/>
      <c r="AH80" s="166"/>
    </row>
    <row r="81" spans="1:34" ht="6.75" customHeight="1" thickBot="1">
      <c r="A81" s="166"/>
      <c r="B81" s="164"/>
      <c r="C81" s="155"/>
      <c r="AF81" s="164"/>
      <c r="AG81" s="155"/>
      <c r="AH81" s="166"/>
    </row>
    <row r="82" spans="1:34" ht="6.75" customHeight="1" thickBot="1">
      <c r="A82" s="166"/>
      <c r="B82" s="165"/>
      <c r="C82" s="156"/>
      <c r="K82" s="157" t="str">
        <f>H74</f>
        <v xml:space="preserve"> 1 Connecticut </v>
      </c>
      <c r="L82" s="158"/>
      <c r="Q82" s="157" t="str">
        <f>T98</f>
        <v xml:space="preserve"> 1 North Carolina </v>
      </c>
      <c r="R82" s="158"/>
      <c r="W82" s="157" t="str">
        <f>Z74</f>
        <v xml:space="preserve"> 1 North Carolina </v>
      </c>
      <c r="X82" s="158"/>
      <c r="AF82" s="165"/>
      <c r="AG82" s="156"/>
      <c r="AH82" s="166"/>
    </row>
    <row r="83" spans="1:34" ht="6.75" customHeight="1" thickBot="1">
      <c r="A83" s="166"/>
      <c r="K83" s="159"/>
      <c r="L83" s="160"/>
      <c r="Q83" s="159"/>
      <c r="R83" s="160"/>
      <c r="W83" s="159"/>
      <c r="X83" s="160"/>
      <c r="AH83" s="166"/>
    </row>
    <row r="84" spans="1:34" ht="6.75" customHeight="1" thickBot="1">
      <c r="A84" s="166"/>
      <c r="B84" s="163" t="s">
        <v>113</v>
      </c>
      <c r="C84" s="154"/>
      <c r="K84" s="161"/>
      <c r="L84" s="162"/>
      <c r="Q84" s="161"/>
      <c r="R84" s="162"/>
      <c r="W84" s="161"/>
      <c r="X84" s="162"/>
      <c r="AF84" s="163" t="s">
        <v>83</v>
      </c>
      <c r="AG84" s="154"/>
      <c r="AH84" s="166"/>
    </row>
    <row r="85" spans="1:34" ht="6.75" customHeight="1" thickBot="1">
      <c r="A85" s="166"/>
      <c r="B85" s="164"/>
      <c r="C85" s="155"/>
      <c r="AF85" s="164"/>
      <c r="AG85" s="155"/>
      <c r="AH85" s="166"/>
    </row>
    <row r="86" spans="1:34" ht="6.75" customHeight="1" thickBot="1">
      <c r="A86" s="166"/>
      <c r="B86" s="165"/>
      <c r="C86" s="156"/>
      <c r="E86" s="157" t="str">
        <f>B84</f>
        <v xml:space="preserve"> 5 Purdue </v>
      </c>
      <c r="F86" s="158"/>
      <c r="AC86" s="157" t="str">
        <f>AF84</f>
        <v xml:space="preserve"> 4 Gonzaga </v>
      </c>
      <c r="AD86" s="158"/>
      <c r="AF86" s="165"/>
      <c r="AG86" s="156"/>
      <c r="AH86" s="166"/>
    </row>
    <row r="87" spans="1:34" ht="6.75" customHeight="1" thickBot="1">
      <c r="A87" s="166"/>
      <c r="E87" s="159"/>
      <c r="F87" s="160"/>
      <c r="AC87" s="159"/>
      <c r="AD87" s="160"/>
      <c r="AH87" s="166"/>
    </row>
    <row r="88" spans="1:34" ht="6.75" customHeight="1" thickBot="1">
      <c r="A88" s="166"/>
      <c r="B88" s="163" t="s">
        <v>218</v>
      </c>
      <c r="C88" s="154"/>
      <c r="E88" s="161"/>
      <c r="F88" s="162"/>
      <c r="AC88" s="161"/>
      <c r="AD88" s="162"/>
      <c r="AF88" s="163" t="s">
        <v>224</v>
      </c>
      <c r="AG88" s="154"/>
      <c r="AH88" s="166"/>
    </row>
    <row r="89" spans="1:34" ht="6.75" customHeight="1" thickBot="1">
      <c r="A89" s="166"/>
      <c r="B89" s="164"/>
      <c r="C89" s="155"/>
      <c r="AF89" s="164"/>
      <c r="AG89" s="155"/>
      <c r="AH89" s="166"/>
    </row>
    <row r="90" spans="1:34" ht="6.75" customHeight="1" thickBot="1">
      <c r="A90" s="166"/>
      <c r="B90" s="165"/>
      <c r="C90" s="156"/>
      <c r="H90" s="157" t="str">
        <f>E86</f>
        <v xml:space="preserve"> 5 Purdue </v>
      </c>
      <c r="I90" s="158"/>
      <c r="Z90" s="157" t="str">
        <f>AC86</f>
        <v xml:space="preserve"> 4 Gonzaga </v>
      </c>
      <c r="AA90" s="158"/>
      <c r="AE90" s="139"/>
      <c r="AF90" s="165"/>
      <c r="AG90" s="156"/>
      <c r="AH90" s="166"/>
    </row>
    <row r="91" spans="1:34" ht="6.75" customHeight="1" thickBot="1">
      <c r="A91" s="166"/>
      <c r="H91" s="159"/>
      <c r="I91" s="160"/>
      <c r="Z91" s="159"/>
      <c r="AA91" s="160"/>
      <c r="AE91" s="139"/>
      <c r="AH91" s="166"/>
    </row>
    <row r="92" spans="1:34" ht="6.75" customHeight="1" thickBot="1">
      <c r="A92" s="166"/>
      <c r="B92" s="163" t="s">
        <v>93</v>
      </c>
      <c r="C92" s="154"/>
      <c r="H92" s="161"/>
      <c r="I92" s="162"/>
      <c r="Z92" s="161"/>
      <c r="AA92" s="162"/>
      <c r="AE92" s="139"/>
      <c r="AF92" s="163" t="s">
        <v>108</v>
      </c>
      <c r="AG92" s="154"/>
      <c r="AH92" s="166"/>
    </row>
    <row r="93" spans="1:34" ht="6.75" customHeight="1" thickBot="1">
      <c r="A93" s="166"/>
      <c r="B93" s="164"/>
      <c r="C93" s="155"/>
      <c r="AF93" s="164"/>
      <c r="AG93" s="155"/>
      <c r="AH93" s="166"/>
    </row>
    <row r="94" spans="1:34" ht="6.75" customHeight="1" thickBot="1">
      <c r="A94" s="166"/>
      <c r="B94" s="165"/>
      <c r="C94" s="156"/>
      <c r="E94" s="157" t="str">
        <f>B92</f>
        <v xml:space="preserve"> 4 Washington </v>
      </c>
      <c r="F94" s="158"/>
      <c r="AC94" s="157" t="str">
        <f>AF96</f>
        <v xml:space="preserve"> 12 Western Kentucky</v>
      </c>
      <c r="AD94" s="158"/>
      <c r="AF94" s="165"/>
      <c r="AG94" s="156"/>
      <c r="AH94" s="166"/>
    </row>
    <row r="95" spans="1:34" ht="6.75" customHeight="1" thickBot="1">
      <c r="A95" s="166"/>
      <c r="E95" s="159"/>
      <c r="F95" s="160"/>
      <c r="AC95" s="159"/>
      <c r="AD95" s="160"/>
      <c r="AH95" s="166"/>
    </row>
    <row r="96" spans="1:34" ht="6.75" customHeight="1" thickBot="1">
      <c r="A96" s="166"/>
      <c r="B96" s="163" t="s">
        <v>228</v>
      </c>
      <c r="C96" s="154"/>
      <c r="E96" s="161"/>
      <c r="F96" s="162"/>
      <c r="AC96" s="161"/>
      <c r="AD96" s="162"/>
      <c r="AF96" s="163" t="s">
        <v>220</v>
      </c>
      <c r="AG96" s="154"/>
      <c r="AH96" s="166"/>
    </row>
    <row r="97" spans="1:34" ht="6.75" customHeight="1" thickBot="1">
      <c r="A97" s="166"/>
      <c r="B97" s="164"/>
      <c r="C97" s="155"/>
      <c r="AF97" s="164"/>
      <c r="AG97" s="155"/>
      <c r="AH97" s="166"/>
    </row>
    <row r="98" spans="1:34" ht="6.75" customHeight="1" thickBot="1">
      <c r="A98" s="166"/>
      <c r="B98" s="165"/>
      <c r="C98" s="156"/>
      <c r="N98" s="157" t="str">
        <f>K82</f>
        <v xml:space="preserve"> 1 Connecticut </v>
      </c>
      <c r="O98" s="158"/>
      <c r="T98" s="157" t="str">
        <f>W82</f>
        <v xml:space="preserve"> 1 North Carolina </v>
      </c>
      <c r="U98" s="158"/>
      <c r="AF98" s="165"/>
      <c r="AG98" s="156"/>
      <c r="AH98" s="166"/>
    </row>
    <row r="99" spans="1:34" ht="6.75" customHeight="1" thickBot="1">
      <c r="A99" s="166"/>
      <c r="N99" s="159"/>
      <c r="O99" s="160"/>
      <c r="T99" s="159"/>
      <c r="U99" s="160"/>
      <c r="AH99" s="166"/>
    </row>
    <row r="100" spans="1:34" ht="6.75" customHeight="1" thickBot="1">
      <c r="A100" s="166"/>
      <c r="B100" s="163" t="s">
        <v>49</v>
      </c>
      <c r="C100" s="154"/>
      <c r="N100" s="161"/>
      <c r="O100" s="162"/>
      <c r="T100" s="161"/>
      <c r="U100" s="162"/>
      <c r="AF100" s="163" t="s">
        <v>58</v>
      </c>
      <c r="AG100" s="154"/>
      <c r="AH100" s="166"/>
    </row>
    <row r="101" spans="1:34" ht="6.75" customHeight="1" thickBot="1">
      <c r="A101" s="166"/>
      <c r="B101" s="164"/>
      <c r="C101" s="155"/>
      <c r="AF101" s="164"/>
      <c r="AG101" s="155"/>
      <c r="AH101" s="166"/>
    </row>
    <row r="102" spans="1:34" ht="6.75" customHeight="1" thickBot="1">
      <c r="A102" s="166"/>
      <c r="B102" s="165"/>
      <c r="C102" s="156"/>
      <c r="E102" s="157" t="str">
        <f>B100</f>
        <v xml:space="preserve"> 2 Memphis </v>
      </c>
      <c r="F102" s="158"/>
      <c r="AC102" s="157" t="str">
        <f>AF100</f>
        <v xml:space="preserve"> 2 Oklahoma </v>
      </c>
      <c r="AD102" s="158"/>
      <c r="AF102" s="165"/>
      <c r="AG102" s="156"/>
      <c r="AH102" s="166"/>
    </row>
    <row r="103" spans="1:34" ht="6.75" customHeight="1" thickBot="1">
      <c r="A103" s="166"/>
      <c r="E103" s="159"/>
      <c r="F103" s="160"/>
      <c r="AC103" s="159"/>
      <c r="AD103" s="160"/>
      <c r="AH103" s="166"/>
    </row>
    <row r="104" spans="1:34" ht="6.75" customHeight="1" thickBot="1">
      <c r="A104" s="166"/>
      <c r="B104" s="163" t="s">
        <v>242</v>
      </c>
      <c r="C104" s="154"/>
      <c r="E104" s="161"/>
      <c r="F104" s="162"/>
      <c r="AC104" s="161"/>
      <c r="AD104" s="162"/>
      <c r="AF104" s="163" t="s">
        <v>244</v>
      </c>
      <c r="AG104" s="154"/>
      <c r="AH104" s="166"/>
    </row>
    <row r="105" spans="1:34" ht="6.75" customHeight="1" thickBot="1">
      <c r="A105" s="166"/>
      <c r="B105" s="164"/>
      <c r="C105" s="155"/>
      <c r="AF105" s="164"/>
      <c r="AG105" s="155"/>
      <c r="AH105" s="166"/>
    </row>
    <row r="106" spans="1:34" ht="6.75" customHeight="1" thickBot="1">
      <c r="A106" s="166"/>
      <c r="B106" s="165"/>
      <c r="C106" s="156"/>
      <c r="H106" s="157" t="str">
        <f>E102</f>
        <v xml:space="preserve"> 2 Memphis </v>
      </c>
      <c r="I106" s="158"/>
      <c r="Z106" s="157" t="str">
        <f>AC102</f>
        <v xml:space="preserve"> 2 Oklahoma </v>
      </c>
      <c r="AA106" s="158"/>
      <c r="AE106" s="139"/>
      <c r="AF106" s="165"/>
      <c r="AG106" s="156"/>
      <c r="AH106" s="166"/>
    </row>
    <row r="107" spans="1:34" ht="6.75" customHeight="1" thickBot="1">
      <c r="A107" s="166"/>
      <c r="H107" s="159"/>
      <c r="I107" s="160"/>
      <c r="Z107" s="159"/>
      <c r="AA107" s="160"/>
      <c r="AE107" s="139"/>
      <c r="AH107" s="166"/>
    </row>
    <row r="108" spans="1:34" ht="6.75" customHeight="1" thickBot="1">
      <c r="A108" s="166"/>
      <c r="B108" s="163" t="s">
        <v>148</v>
      </c>
      <c r="C108" s="154"/>
      <c r="H108" s="161"/>
      <c r="I108" s="162"/>
      <c r="Z108" s="161"/>
      <c r="AA108" s="162"/>
      <c r="AE108" s="139"/>
      <c r="AF108" s="163" t="s">
        <v>153</v>
      </c>
      <c r="AG108" s="154"/>
      <c r="AH108" s="166"/>
    </row>
    <row r="109" spans="1:34" ht="6.75" customHeight="1" thickBot="1">
      <c r="A109" s="166"/>
      <c r="B109" s="164"/>
      <c r="C109" s="155"/>
      <c r="AF109" s="164"/>
      <c r="AG109" s="155"/>
      <c r="AH109" s="166"/>
    </row>
    <row r="110" spans="1:34" ht="6.75" customHeight="1" thickBot="1">
      <c r="A110" s="166"/>
      <c r="B110" s="165"/>
      <c r="C110" s="156"/>
      <c r="E110" s="157" t="str">
        <f>B112</f>
        <v xml:space="preserve"> 10 Maryland</v>
      </c>
      <c r="F110" s="158"/>
      <c r="AC110" s="157" t="str">
        <f>AF112</f>
        <v xml:space="preserve"> 10 Michigan</v>
      </c>
      <c r="AD110" s="158"/>
      <c r="AF110" s="165"/>
      <c r="AG110" s="156"/>
      <c r="AH110" s="166"/>
    </row>
    <row r="111" spans="1:34" ht="6.75" customHeight="1" thickBot="1">
      <c r="A111" s="166"/>
      <c r="E111" s="159"/>
      <c r="F111" s="160"/>
      <c r="AC111" s="159"/>
      <c r="AD111" s="160"/>
      <c r="AH111" s="166"/>
    </row>
    <row r="112" spans="1:34" ht="6.75" customHeight="1" thickBot="1">
      <c r="A112" s="166"/>
      <c r="B112" s="163" t="s">
        <v>200</v>
      </c>
      <c r="C112" s="154"/>
      <c r="E112" s="161"/>
      <c r="F112" s="162"/>
      <c r="AC112" s="161"/>
      <c r="AD112" s="162"/>
      <c r="AF112" s="163" t="s">
        <v>202</v>
      </c>
      <c r="AG112" s="154"/>
      <c r="AH112" s="166"/>
    </row>
    <row r="113" spans="1:34" ht="6.75" customHeight="1" thickBot="1">
      <c r="A113" s="166"/>
      <c r="B113" s="164"/>
      <c r="C113" s="155"/>
      <c r="AF113" s="164"/>
      <c r="AG113" s="155"/>
      <c r="AH113" s="166"/>
    </row>
    <row r="114" spans="1:34" ht="6.75" customHeight="1" thickBot="1">
      <c r="A114" s="166"/>
      <c r="B114" s="165"/>
      <c r="C114" s="156"/>
      <c r="K114" s="157" t="str">
        <f>H122</f>
        <v xml:space="preserve"> 3 Missouri </v>
      </c>
      <c r="L114" s="158"/>
      <c r="W114" s="157" t="str">
        <f>Z106</f>
        <v xml:space="preserve"> 2 Oklahoma </v>
      </c>
      <c r="X114" s="158"/>
      <c r="AF114" s="165"/>
      <c r="AG114" s="156"/>
      <c r="AH114" s="166"/>
    </row>
    <row r="115" spans="1:34" ht="6.75" customHeight="1" thickBot="1">
      <c r="A115" s="166"/>
      <c r="K115" s="159"/>
      <c r="L115" s="160"/>
      <c r="W115" s="159"/>
      <c r="X115" s="160"/>
      <c r="AH115" s="166"/>
    </row>
    <row r="116" spans="1:34" ht="6.75" customHeight="1" thickBot="1">
      <c r="A116" s="166"/>
      <c r="B116" s="163" t="s">
        <v>68</v>
      </c>
      <c r="C116" s="154"/>
      <c r="K116" s="161"/>
      <c r="L116" s="162"/>
      <c r="W116" s="161"/>
      <c r="X116" s="162"/>
      <c r="AF116" s="163" t="s">
        <v>73</v>
      </c>
      <c r="AG116" s="154"/>
      <c r="AH116" s="166"/>
    </row>
    <row r="117" spans="1:34" ht="6.75" customHeight="1" thickBot="1">
      <c r="A117" s="166"/>
      <c r="B117" s="164"/>
      <c r="C117" s="155"/>
      <c r="AF117" s="164"/>
      <c r="AG117" s="155"/>
      <c r="AH117" s="166"/>
    </row>
    <row r="118" spans="1:34" ht="6.75" customHeight="1" thickBot="1">
      <c r="A118" s="166"/>
      <c r="B118" s="165"/>
      <c r="C118" s="156"/>
      <c r="E118" s="157" t="str">
        <f>B116</f>
        <v xml:space="preserve"> 3 Missouri </v>
      </c>
      <c r="F118" s="158"/>
      <c r="AC118" s="157" t="str">
        <f>AF116</f>
        <v xml:space="preserve"> 3 Syracuse </v>
      </c>
      <c r="AD118" s="158"/>
      <c r="AF118" s="165"/>
      <c r="AG118" s="156"/>
      <c r="AH118" s="166"/>
    </row>
    <row r="119" spans="1:34" ht="6.75" customHeight="1" thickBot="1">
      <c r="A119" s="166"/>
      <c r="E119" s="159"/>
      <c r="F119" s="160"/>
      <c r="AC119" s="159"/>
      <c r="AD119" s="160"/>
      <c r="AH119" s="166"/>
    </row>
    <row r="120" spans="1:34" ht="6.75" customHeight="1" thickBot="1">
      <c r="A120" s="166"/>
      <c r="B120" s="163" t="s">
        <v>234</v>
      </c>
      <c r="C120" s="154"/>
      <c r="E120" s="161"/>
      <c r="F120" s="162"/>
      <c r="AC120" s="161"/>
      <c r="AD120" s="162"/>
      <c r="AF120" s="163" t="s">
        <v>238</v>
      </c>
      <c r="AG120" s="154"/>
      <c r="AH120" s="166"/>
    </row>
    <row r="121" spans="1:34" ht="6.75" customHeight="1" thickBot="1">
      <c r="A121" s="166"/>
      <c r="B121" s="164"/>
      <c r="C121" s="155"/>
      <c r="AF121" s="164"/>
      <c r="AG121" s="155"/>
      <c r="AH121" s="166"/>
    </row>
    <row r="122" spans="1:34" ht="6.75" customHeight="1" thickBot="1">
      <c r="A122" s="166"/>
      <c r="B122" s="165"/>
      <c r="C122" s="156"/>
      <c r="H122" s="157" t="str">
        <f>E118</f>
        <v xml:space="preserve"> 3 Missouri </v>
      </c>
      <c r="I122" s="158"/>
      <c r="Z122" s="157" t="str">
        <f>AC118</f>
        <v xml:space="preserve"> 3 Syracuse </v>
      </c>
      <c r="AA122" s="158"/>
      <c r="AE122" s="139"/>
      <c r="AF122" s="165"/>
      <c r="AG122" s="156"/>
      <c r="AH122" s="166"/>
    </row>
    <row r="123" spans="1:34" ht="6.75" customHeight="1" thickBot="1">
      <c r="A123" s="166"/>
      <c r="H123" s="159"/>
      <c r="I123" s="160"/>
      <c r="Z123" s="159"/>
      <c r="AA123" s="160"/>
      <c r="AE123" s="139"/>
      <c r="AH123" s="166"/>
    </row>
    <row r="124" spans="1:34" ht="6.75" customHeight="1" thickBot="1">
      <c r="A124" s="166"/>
      <c r="B124" s="163" t="s">
        <v>128</v>
      </c>
      <c r="C124" s="154"/>
      <c r="H124" s="161"/>
      <c r="I124" s="162"/>
      <c r="Z124" s="161"/>
      <c r="AA124" s="162"/>
      <c r="AE124" s="139"/>
      <c r="AF124" s="163" t="s">
        <v>123</v>
      </c>
      <c r="AG124" s="154"/>
      <c r="AH124" s="166"/>
    </row>
    <row r="125" spans="1:34" ht="6.75" customHeight="1" thickBot="1">
      <c r="A125" s="166"/>
      <c r="B125" s="164"/>
      <c r="C125" s="155"/>
      <c r="AF125" s="164"/>
      <c r="AG125" s="155"/>
      <c r="AH125" s="166"/>
    </row>
    <row r="126" spans="1:34" ht="6.75" customHeight="1" thickBot="1">
      <c r="A126" s="166"/>
      <c r="B126" s="165"/>
      <c r="C126" s="156"/>
      <c r="E126" s="157" t="str">
        <f>B124</f>
        <v xml:space="preserve"> 6 Marquette </v>
      </c>
      <c r="F126" s="158"/>
      <c r="AC126" s="157" t="str">
        <f>AF124</f>
        <v xml:space="preserve"> 6 Arizona State </v>
      </c>
      <c r="AD126" s="158"/>
      <c r="AF126" s="165"/>
      <c r="AG126" s="156"/>
      <c r="AH126" s="166"/>
    </row>
    <row r="127" spans="1:34" ht="6.75" customHeight="1" thickBot="1">
      <c r="A127" s="166"/>
      <c r="E127" s="159"/>
      <c r="F127" s="160"/>
      <c r="AC127" s="159"/>
      <c r="AD127" s="160"/>
      <c r="AH127" s="166"/>
    </row>
    <row r="128" spans="1:34" ht="6.75" customHeight="1" thickBot="1">
      <c r="A128" s="166"/>
      <c r="B128" s="163" t="s">
        <v>212</v>
      </c>
      <c r="C128" s="154"/>
      <c r="E128" s="161"/>
      <c r="F128" s="162"/>
      <c r="AC128" s="161"/>
      <c r="AD128" s="162"/>
      <c r="AF128" s="163" t="s">
        <v>210</v>
      </c>
      <c r="AG128" s="154"/>
      <c r="AH128" s="166"/>
    </row>
    <row r="129" spans="1:42" ht="6.75" customHeight="1">
      <c r="A129" s="166"/>
      <c r="B129" s="164"/>
      <c r="C129" s="155"/>
      <c r="AF129" s="164"/>
      <c r="AG129" s="155"/>
      <c r="AH129" s="166"/>
    </row>
    <row r="130" spans="1:42" ht="6.75" customHeight="1" thickBot="1">
      <c r="A130" s="166"/>
      <c r="B130" s="165"/>
      <c r="C130" s="156"/>
      <c r="AF130" s="165"/>
      <c r="AG130" s="156"/>
      <c r="AH130" s="166"/>
    </row>
    <row r="136" spans="1:42" ht="8.25" customHeight="1">
      <c r="E136" s="141"/>
      <c r="F136" s="141"/>
      <c r="G136" s="141"/>
      <c r="H136" s="141"/>
      <c r="I136" s="141"/>
      <c r="J136" s="141"/>
      <c r="K136" s="141"/>
      <c r="L136" s="141"/>
      <c r="M136" s="141"/>
      <c r="N136" s="141"/>
      <c r="O136" s="141"/>
      <c r="P136" s="141"/>
      <c r="Q136" s="141"/>
      <c r="R136" s="141"/>
      <c r="S136" s="141"/>
      <c r="T136" s="141"/>
      <c r="U136" s="141"/>
      <c r="V136" s="141"/>
      <c r="W136" s="141"/>
      <c r="X136" s="141"/>
      <c r="Y136" s="141"/>
      <c r="Z136" s="141"/>
      <c r="AA136" s="141"/>
      <c r="AB136" s="141"/>
      <c r="AC136" s="141"/>
      <c r="AD136" s="141"/>
      <c r="AE136" s="141"/>
      <c r="AF136" s="141"/>
      <c r="AG136" s="141"/>
      <c r="AH136" s="141"/>
      <c r="AI136" s="141"/>
      <c r="AJ136" s="141"/>
      <c r="AK136" s="141"/>
      <c r="AL136" s="141"/>
      <c r="AM136" s="141"/>
      <c r="AN136" s="141"/>
      <c r="AO136" s="141"/>
      <c r="AP136" s="141"/>
    </row>
    <row r="137" spans="1:42" ht="6.75" hidden="1" customHeight="1">
      <c r="E137" s="141"/>
      <c r="F137" s="141"/>
      <c r="G137" s="141"/>
      <c r="H137" s="141"/>
      <c r="I137" s="141"/>
      <c r="J137" s="141"/>
      <c r="K137" s="141"/>
      <c r="L137" s="141"/>
      <c r="M137" s="141"/>
      <c r="N137" s="141"/>
      <c r="O137" s="141"/>
      <c r="P137" s="141"/>
      <c r="Q137" s="141"/>
      <c r="R137" s="141"/>
      <c r="S137" s="141"/>
      <c r="T137" s="141"/>
      <c r="U137" s="141"/>
      <c r="V137" s="141"/>
      <c r="W137" s="141"/>
      <c r="X137" s="141"/>
      <c r="Y137" s="141"/>
      <c r="Z137" s="141"/>
      <c r="AA137" s="141"/>
      <c r="AB137" s="141"/>
      <c r="AC137" s="141"/>
      <c r="AD137" s="141"/>
      <c r="AE137" s="141"/>
      <c r="AF137" s="141"/>
      <c r="AG137" s="141"/>
      <c r="AH137" s="141"/>
      <c r="AI137" s="141"/>
      <c r="AJ137" s="141"/>
      <c r="AK137" s="141"/>
      <c r="AL137" s="141"/>
      <c r="AM137" s="141"/>
      <c r="AN137" s="141"/>
      <c r="AO137" s="141"/>
      <c r="AP137" s="141"/>
    </row>
    <row r="138" spans="1:42" ht="6.75" hidden="1" customHeight="1" thickBot="1">
      <c r="E138" s="141"/>
      <c r="F138" s="141"/>
      <c r="G138" s="141"/>
      <c r="H138" s="141"/>
      <c r="I138" s="141"/>
      <c r="J138" s="141"/>
      <c r="K138" s="141"/>
      <c r="L138" s="141"/>
      <c r="M138" s="141"/>
      <c r="N138" s="141"/>
      <c r="O138" s="141"/>
      <c r="P138" s="141"/>
      <c r="Q138" s="141"/>
      <c r="R138" s="141"/>
      <c r="S138" s="141"/>
      <c r="T138" s="141"/>
      <c r="U138" s="141"/>
      <c r="V138" s="141"/>
      <c r="W138" s="141"/>
      <c r="X138" s="141"/>
      <c r="Y138" s="141"/>
      <c r="Z138" s="141"/>
      <c r="AA138" s="141"/>
      <c r="AB138" s="141"/>
      <c r="AC138" s="141"/>
      <c r="AD138" s="141"/>
      <c r="AE138" s="141"/>
      <c r="AF138" s="141"/>
      <c r="AG138" s="141"/>
      <c r="AH138" s="141"/>
      <c r="AI138" s="141"/>
      <c r="AJ138" s="141"/>
      <c r="AK138" s="141"/>
      <c r="AL138" s="141"/>
      <c r="AM138" s="141"/>
      <c r="AN138" s="141"/>
      <c r="AO138" s="141"/>
      <c r="AP138" s="141"/>
    </row>
    <row r="139" spans="1:42" ht="9" hidden="1" customHeight="1" thickBot="1">
      <c r="B139" s="30" t="str">
        <f>Scoring!A179</f>
        <v>Winner</v>
      </c>
      <c r="C139" s="30" t="str">
        <f>Scoring!B179</f>
        <v>Loser</v>
      </c>
      <c r="E139" s="141"/>
      <c r="F139" s="141"/>
      <c r="G139" s="141"/>
      <c r="H139" s="141"/>
      <c r="I139" s="141"/>
      <c r="J139" s="141"/>
      <c r="K139" s="141"/>
      <c r="L139" s="141"/>
      <c r="M139" s="141"/>
      <c r="N139" s="141"/>
      <c r="O139" s="141"/>
      <c r="P139" s="141"/>
      <c r="Q139" s="141"/>
      <c r="R139" s="141"/>
      <c r="S139" s="141"/>
      <c r="T139" s="141"/>
      <c r="U139" s="141"/>
      <c r="V139" s="141"/>
      <c r="W139" s="141"/>
      <c r="X139" s="141"/>
      <c r="Y139" s="141"/>
      <c r="Z139" s="141"/>
      <c r="AA139" s="141"/>
      <c r="AB139" s="141"/>
      <c r="AC139" s="141"/>
      <c r="AD139" s="141"/>
      <c r="AE139" s="141"/>
      <c r="AF139" s="141"/>
      <c r="AG139" s="141"/>
      <c r="AH139" s="141"/>
      <c r="AI139" s="141"/>
      <c r="AJ139" s="141"/>
      <c r="AK139" s="141"/>
      <c r="AL139" s="141"/>
      <c r="AM139" s="141"/>
      <c r="AN139" s="141"/>
      <c r="AO139" s="141"/>
      <c r="AP139" s="141"/>
    </row>
    <row r="140" spans="1:42" ht="9" hidden="1" customHeight="1" thickBot="1">
      <c r="B140" s="30" t="str">
        <f ca="1">Scoring!A180</f>
        <v xml:space="preserve"> 1 Louisville </v>
      </c>
      <c r="C140" s="30" t="str">
        <f ca="1">Scoring!B180</f>
        <v xml:space="preserve"> 16 Alabama State-Morehead State winner</v>
      </c>
      <c r="E140" s="141"/>
      <c r="F140" s="141"/>
      <c r="G140" s="141"/>
      <c r="H140" s="141"/>
      <c r="I140" s="141"/>
      <c r="J140" s="141"/>
      <c r="K140" s="141"/>
      <c r="L140" s="141"/>
      <c r="M140" s="141"/>
      <c r="N140" s="141"/>
      <c r="O140" s="141"/>
      <c r="P140" s="141"/>
      <c r="Q140" s="141"/>
      <c r="R140" s="141"/>
      <c r="S140" s="141"/>
      <c r="T140" s="141"/>
      <c r="U140" s="141"/>
      <c r="V140" s="141"/>
      <c r="W140" s="141"/>
      <c r="X140" s="141"/>
      <c r="Y140" s="141"/>
      <c r="Z140" s="141"/>
      <c r="AA140" s="141"/>
      <c r="AB140" s="141"/>
      <c r="AC140" s="141"/>
      <c r="AD140" s="141"/>
      <c r="AE140" s="141"/>
      <c r="AF140" s="141"/>
      <c r="AG140" s="141"/>
      <c r="AH140" s="141"/>
      <c r="AI140" s="141"/>
      <c r="AJ140" s="141"/>
      <c r="AK140" s="141"/>
      <c r="AL140" s="141"/>
      <c r="AM140" s="141"/>
      <c r="AN140" s="141"/>
      <c r="AO140" s="141"/>
      <c r="AP140" s="141"/>
    </row>
    <row r="141" spans="1:42" ht="9" hidden="1" customHeight="1" thickBot="1">
      <c r="B141" s="30" t="str">
        <f ca="1">Scoring!A181</f>
        <v xml:space="preserve"> 9 Siena</v>
      </c>
      <c r="C141" s="30" t="str">
        <f ca="1">Scoring!B181</f>
        <v xml:space="preserve"> 8 Ohio State </v>
      </c>
      <c r="E141" s="141"/>
      <c r="F141" s="141"/>
      <c r="G141" s="141"/>
      <c r="H141" s="141"/>
      <c r="I141" s="141"/>
      <c r="J141" s="141"/>
      <c r="K141" s="141"/>
      <c r="L141" s="141"/>
      <c r="M141" s="141"/>
      <c r="N141" s="141"/>
      <c r="O141" s="141"/>
      <c r="P141" s="141"/>
      <c r="Q141" s="141"/>
      <c r="R141" s="141"/>
      <c r="S141" s="141"/>
      <c r="T141" s="141"/>
      <c r="U141" s="141"/>
      <c r="V141" s="141"/>
      <c r="W141" s="141"/>
      <c r="X141" s="141"/>
      <c r="Y141" s="141"/>
      <c r="Z141" s="141"/>
      <c r="AA141" s="141"/>
      <c r="AB141" s="141"/>
      <c r="AC141" s="141"/>
      <c r="AD141" s="141"/>
      <c r="AE141" s="141"/>
      <c r="AF141" s="141"/>
      <c r="AG141" s="141"/>
      <c r="AH141" s="141"/>
      <c r="AI141" s="141"/>
      <c r="AJ141" s="141"/>
      <c r="AK141" s="141"/>
      <c r="AL141" s="141"/>
      <c r="AM141" s="141"/>
      <c r="AN141" s="141"/>
      <c r="AO141" s="141"/>
      <c r="AP141" s="141"/>
    </row>
    <row r="142" spans="1:42" ht="9" hidden="1" customHeight="1" thickBot="1">
      <c r="B142" s="30" t="str">
        <f ca="1">Scoring!A182</f>
        <v xml:space="preserve"> 13 Cleveland State</v>
      </c>
      <c r="C142" s="30" t="str">
        <f ca="1">Scoring!B182</f>
        <v xml:space="preserve"> 4 Wake Forest </v>
      </c>
      <c r="E142" s="141"/>
      <c r="F142" s="141"/>
      <c r="G142" s="141"/>
      <c r="H142" s="141"/>
      <c r="I142" s="141"/>
      <c r="J142" s="141"/>
      <c r="K142" s="141"/>
      <c r="L142" s="141"/>
      <c r="M142" s="141"/>
      <c r="N142" s="141"/>
      <c r="O142" s="141"/>
      <c r="P142" s="141"/>
      <c r="Q142" s="141"/>
      <c r="R142" s="141"/>
      <c r="S142" s="141"/>
      <c r="T142" s="141"/>
      <c r="U142" s="141"/>
      <c r="V142" s="141"/>
      <c r="W142" s="141"/>
      <c r="X142" s="141"/>
      <c r="Y142" s="141"/>
      <c r="Z142" s="141"/>
      <c r="AA142" s="141"/>
      <c r="AB142" s="141"/>
      <c r="AC142" s="141"/>
      <c r="AD142" s="141"/>
      <c r="AE142" s="141"/>
      <c r="AF142" s="141"/>
      <c r="AG142" s="141"/>
      <c r="AH142" s="141"/>
      <c r="AI142" s="141"/>
      <c r="AJ142" s="141"/>
      <c r="AK142" s="141"/>
      <c r="AL142" s="141"/>
      <c r="AM142" s="141"/>
      <c r="AN142" s="141"/>
      <c r="AO142" s="141"/>
      <c r="AP142" s="141"/>
    </row>
    <row r="143" spans="1:42" ht="9" hidden="1" customHeight="1" thickBot="1">
      <c r="B143" s="30" t="str">
        <f ca="1">Scoring!A183</f>
        <v xml:space="preserve"> 12 Arizona</v>
      </c>
      <c r="C143" s="30" t="str">
        <f ca="1">Scoring!B183</f>
        <v xml:space="preserve"> 5 Utah </v>
      </c>
      <c r="E143" s="141"/>
      <c r="F143" s="141"/>
      <c r="G143" s="141"/>
      <c r="H143" s="141"/>
      <c r="I143" s="141"/>
      <c r="J143" s="141"/>
      <c r="K143" s="141"/>
      <c r="L143" s="141"/>
      <c r="M143" s="141"/>
      <c r="N143" s="141"/>
      <c r="O143" s="141"/>
      <c r="P143" s="141"/>
      <c r="Q143" s="141"/>
      <c r="R143" s="141"/>
      <c r="S143" s="141"/>
      <c r="T143" s="141"/>
      <c r="U143" s="141"/>
      <c r="V143" s="141"/>
      <c r="W143" s="141"/>
      <c r="X143" s="141"/>
      <c r="Y143" s="141"/>
      <c r="Z143" s="141"/>
      <c r="AA143" s="141"/>
      <c r="AB143" s="141"/>
      <c r="AC143" s="141"/>
      <c r="AD143" s="141"/>
      <c r="AE143" s="141"/>
      <c r="AF143" s="141"/>
      <c r="AG143" s="141"/>
      <c r="AH143" s="141"/>
      <c r="AI143" s="141"/>
      <c r="AJ143" s="141"/>
      <c r="AK143" s="141"/>
      <c r="AL143" s="141"/>
      <c r="AM143" s="141"/>
      <c r="AN143" s="141"/>
      <c r="AO143" s="141"/>
      <c r="AP143" s="141"/>
    </row>
    <row r="144" spans="1:42" ht="9" hidden="1" customHeight="1" thickBot="1">
      <c r="B144" s="30" t="str">
        <f ca="1">Scoring!A184</f>
        <v xml:space="preserve"> 2 Michigan State </v>
      </c>
      <c r="C144" s="30" t="str">
        <f ca="1">Scoring!B184</f>
        <v xml:space="preserve"> 15 Robert Morris</v>
      </c>
      <c r="E144" s="141"/>
      <c r="F144" s="141"/>
      <c r="G144" s="141"/>
      <c r="H144" s="141"/>
      <c r="I144" s="141"/>
      <c r="J144" s="141"/>
      <c r="K144" s="141"/>
      <c r="L144" s="141"/>
      <c r="M144" s="141"/>
      <c r="N144" s="141"/>
      <c r="O144" s="141"/>
      <c r="P144" s="141"/>
      <c r="Q144" s="141"/>
      <c r="R144" s="141"/>
      <c r="S144" s="141"/>
      <c r="T144" s="141"/>
      <c r="U144" s="141"/>
      <c r="V144" s="141"/>
      <c r="W144" s="141"/>
      <c r="X144" s="141"/>
      <c r="Y144" s="141"/>
      <c r="Z144" s="141"/>
      <c r="AA144" s="141"/>
      <c r="AB144" s="141"/>
      <c r="AC144" s="141"/>
      <c r="AD144" s="141"/>
      <c r="AE144" s="141"/>
      <c r="AF144" s="141"/>
      <c r="AG144" s="141"/>
      <c r="AH144" s="141"/>
      <c r="AI144" s="141"/>
      <c r="AJ144" s="141"/>
      <c r="AK144" s="141"/>
      <c r="AL144" s="141"/>
      <c r="AM144" s="141"/>
      <c r="AN144" s="141"/>
      <c r="AO144" s="141"/>
      <c r="AP144" s="141"/>
    </row>
    <row r="145" spans="2:42" ht="9" hidden="1" customHeight="1" thickBot="1">
      <c r="B145" s="30" t="str">
        <f ca="1">Scoring!A185</f>
        <v xml:space="preserve"> 10 USC</v>
      </c>
      <c r="C145" s="30" t="str">
        <f ca="1">Scoring!B185</f>
        <v xml:space="preserve"> 7 Boston College </v>
      </c>
      <c r="E145" s="141"/>
      <c r="F145" s="141"/>
      <c r="G145" s="141"/>
      <c r="H145" s="141"/>
      <c r="I145" s="141"/>
      <c r="J145" s="141"/>
      <c r="K145" s="141"/>
      <c r="L145" s="141"/>
      <c r="M145" s="141"/>
      <c r="N145" s="141"/>
      <c r="O145" s="141"/>
      <c r="P145" s="141"/>
      <c r="Q145" s="141"/>
      <c r="R145" s="141"/>
      <c r="S145" s="141"/>
      <c r="T145" s="141"/>
      <c r="U145" s="141"/>
      <c r="V145" s="141"/>
      <c r="W145" s="141"/>
      <c r="X145" s="141"/>
      <c r="Y145" s="141"/>
      <c r="Z145" s="141"/>
      <c r="AA145" s="141"/>
      <c r="AB145" s="141"/>
      <c r="AC145" s="141"/>
      <c r="AD145" s="141"/>
      <c r="AE145" s="141"/>
      <c r="AF145" s="141"/>
      <c r="AG145" s="141"/>
      <c r="AH145" s="141"/>
      <c r="AI145" s="141"/>
      <c r="AJ145" s="141"/>
      <c r="AK145" s="141"/>
      <c r="AL145" s="141"/>
      <c r="AM145" s="141"/>
      <c r="AN145" s="141"/>
      <c r="AO145" s="141"/>
      <c r="AP145" s="141"/>
    </row>
    <row r="146" spans="2:42" ht="9" hidden="1" customHeight="1" thickBot="1">
      <c r="B146" s="30" t="str">
        <f ca="1">Scoring!A186</f>
        <v xml:space="preserve"> 3 Kansas </v>
      </c>
      <c r="C146" s="30" t="str">
        <f ca="1">Scoring!B186</f>
        <v xml:space="preserve"> 14 North Dakota State</v>
      </c>
      <c r="E146" s="141"/>
      <c r="F146" s="141"/>
      <c r="G146" s="141"/>
      <c r="H146" s="141"/>
      <c r="I146" s="141"/>
      <c r="J146" s="141"/>
      <c r="K146" s="141"/>
      <c r="L146" s="141"/>
      <c r="M146" s="141"/>
      <c r="N146" s="141"/>
      <c r="O146" s="141"/>
      <c r="P146" s="141"/>
      <c r="Q146" s="141"/>
      <c r="R146" s="141"/>
      <c r="S146" s="141"/>
      <c r="T146" s="141"/>
      <c r="U146" s="141"/>
      <c r="V146" s="141"/>
      <c r="W146" s="141"/>
      <c r="X146" s="141"/>
      <c r="Y146" s="141"/>
      <c r="Z146" s="141"/>
      <c r="AA146" s="141"/>
      <c r="AB146" s="141"/>
      <c r="AC146" s="141"/>
      <c r="AD146" s="141"/>
      <c r="AE146" s="141"/>
      <c r="AF146" s="141"/>
      <c r="AG146" s="141"/>
      <c r="AH146" s="141"/>
      <c r="AI146" s="141"/>
      <c r="AJ146" s="141"/>
      <c r="AK146" s="141"/>
      <c r="AL146" s="141"/>
      <c r="AM146" s="141"/>
      <c r="AN146" s="141"/>
      <c r="AO146" s="141"/>
      <c r="AP146" s="141"/>
    </row>
    <row r="147" spans="2:42" ht="9" hidden="1" customHeight="1" thickBot="1">
      <c r="B147" s="30" t="str">
        <f ca="1">Scoring!A187</f>
        <v xml:space="preserve"> 11 Dayton</v>
      </c>
      <c r="C147" s="30" t="str">
        <f ca="1">Scoring!B187</f>
        <v xml:space="preserve"> 6 West Virginia </v>
      </c>
      <c r="E147" s="141"/>
      <c r="F147" s="141"/>
      <c r="G147" s="141"/>
      <c r="H147" s="141"/>
      <c r="I147" s="141"/>
      <c r="J147" s="141"/>
      <c r="K147" s="141"/>
      <c r="L147" s="141"/>
      <c r="M147" s="141"/>
      <c r="N147" s="141"/>
      <c r="O147" s="141"/>
      <c r="P147" s="141"/>
      <c r="Q147" s="141"/>
      <c r="R147" s="141"/>
      <c r="S147" s="141"/>
      <c r="T147" s="141"/>
      <c r="U147" s="141"/>
      <c r="V147" s="141"/>
      <c r="W147" s="141"/>
      <c r="X147" s="141"/>
      <c r="Y147" s="141"/>
      <c r="Z147" s="141"/>
      <c r="AA147" s="141"/>
      <c r="AB147" s="141"/>
      <c r="AC147" s="141"/>
      <c r="AD147" s="141"/>
      <c r="AE147" s="141"/>
      <c r="AF147" s="141"/>
      <c r="AG147" s="141"/>
      <c r="AH147" s="141"/>
      <c r="AI147" s="141"/>
      <c r="AJ147" s="141"/>
      <c r="AK147" s="141"/>
      <c r="AL147" s="141"/>
      <c r="AM147" s="141"/>
      <c r="AN147" s="141"/>
      <c r="AO147" s="141"/>
      <c r="AP147" s="141"/>
    </row>
    <row r="148" spans="2:42" ht="9" hidden="1" customHeight="1" thickBot="1">
      <c r="B148" s="30" t="str">
        <f ca="1">Scoring!A188</f>
        <v xml:space="preserve"> 1 Connecticut </v>
      </c>
      <c r="C148" s="30" t="str">
        <f ca="1">Scoring!B188</f>
        <v xml:space="preserve"> 16 Chattanooga</v>
      </c>
      <c r="E148" s="141"/>
      <c r="F148" s="141"/>
      <c r="G148" s="141"/>
      <c r="H148" s="141"/>
      <c r="I148" s="141"/>
      <c r="J148" s="141"/>
      <c r="K148" s="141"/>
      <c r="L148" s="141"/>
      <c r="M148" s="141"/>
      <c r="N148" s="141"/>
      <c r="O148" s="141"/>
      <c r="P148" s="141"/>
      <c r="Q148" s="141"/>
      <c r="R148" s="141"/>
      <c r="S148" s="141"/>
      <c r="T148" s="141"/>
      <c r="U148" s="141"/>
      <c r="V148" s="141"/>
      <c r="W148" s="141"/>
      <c r="X148" s="141"/>
      <c r="Y148" s="141"/>
      <c r="Z148" s="141"/>
      <c r="AA148" s="141"/>
      <c r="AB148" s="141"/>
      <c r="AC148" s="141"/>
      <c r="AD148" s="141"/>
      <c r="AE148" s="141"/>
      <c r="AF148" s="141"/>
      <c r="AG148" s="141"/>
      <c r="AH148" s="141"/>
      <c r="AI148" s="141"/>
      <c r="AJ148" s="141"/>
      <c r="AK148" s="141"/>
      <c r="AL148" s="141"/>
      <c r="AM148" s="141"/>
      <c r="AN148" s="141"/>
      <c r="AO148" s="141"/>
      <c r="AP148" s="141"/>
    </row>
    <row r="149" spans="2:42" ht="9" hidden="1" customHeight="1" thickBot="1">
      <c r="B149" s="30" t="str">
        <f ca="1">Scoring!A189</f>
        <v xml:space="preserve"> 9 Texas A&amp;M</v>
      </c>
      <c r="C149" s="30" t="str">
        <f ca="1">Scoring!B189</f>
        <v xml:space="preserve"> 8 BYU </v>
      </c>
      <c r="E149" s="141"/>
      <c r="F149" s="141"/>
      <c r="G149" s="141"/>
      <c r="H149" s="141"/>
      <c r="I149" s="141"/>
      <c r="J149" s="141"/>
      <c r="K149" s="141"/>
      <c r="L149" s="141"/>
      <c r="M149" s="141"/>
      <c r="N149" s="141"/>
      <c r="O149" s="141"/>
      <c r="P149" s="141"/>
      <c r="Q149" s="141"/>
      <c r="R149" s="141"/>
      <c r="S149" s="141"/>
      <c r="T149" s="141"/>
      <c r="U149" s="141"/>
      <c r="V149" s="141"/>
      <c r="W149" s="141"/>
      <c r="X149" s="141"/>
      <c r="Y149" s="141"/>
      <c r="Z149" s="141"/>
      <c r="AA149" s="141"/>
      <c r="AB149" s="141"/>
      <c r="AC149" s="141"/>
      <c r="AD149" s="141"/>
      <c r="AE149" s="141"/>
      <c r="AF149" s="141"/>
      <c r="AG149" s="141"/>
      <c r="AH149" s="141"/>
      <c r="AI149" s="141"/>
      <c r="AJ149" s="141"/>
      <c r="AK149" s="141"/>
      <c r="AL149" s="141"/>
      <c r="AM149" s="141"/>
      <c r="AN149" s="141"/>
      <c r="AO149" s="141"/>
      <c r="AP149" s="141"/>
    </row>
    <row r="150" spans="2:42" ht="9" hidden="1" customHeight="1" thickBot="1">
      <c r="B150" s="30" t="str">
        <f ca="1">Scoring!A190</f>
        <v xml:space="preserve"> 5 Purdue </v>
      </c>
      <c r="C150" s="30" t="str">
        <f ca="1">Scoring!B190</f>
        <v xml:space="preserve"> 12 Northern Iowa</v>
      </c>
      <c r="E150" s="141"/>
      <c r="F150" s="141"/>
      <c r="G150" s="141"/>
      <c r="H150" s="141"/>
      <c r="I150" s="141"/>
      <c r="J150" s="141"/>
      <c r="K150" s="141"/>
      <c r="L150" s="141"/>
      <c r="M150" s="141"/>
      <c r="N150" s="141"/>
      <c r="O150" s="141"/>
      <c r="P150" s="141"/>
      <c r="Q150" s="141"/>
      <c r="R150" s="141"/>
      <c r="S150" s="141"/>
      <c r="T150" s="141"/>
      <c r="U150" s="141"/>
      <c r="V150" s="141"/>
      <c r="W150" s="141"/>
      <c r="X150" s="141"/>
      <c r="Y150" s="141"/>
      <c r="Z150" s="141"/>
      <c r="AA150" s="141"/>
      <c r="AB150" s="141"/>
      <c r="AC150" s="141"/>
      <c r="AD150" s="141"/>
      <c r="AE150" s="141"/>
      <c r="AF150" s="141"/>
      <c r="AG150" s="141"/>
      <c r="AH150" s="141"/>
      <c r="AI150" s="141"/>
      <c r="AJ150" s="141"/>
      <c r="AK150" s="141"/>
      <c r="AL150" s="141"/>
      <c r="AM150" s="141"/>
      <c r="AN150" s="141"/>
      <c r="AO150" s="141"/>
      <c r="AP150" s="141"/>
    </row>
    <row r="151" spans="2:42" ht="9" hidden="1" customHeight="1" thickBot="1">
      <c r="B151" s="30" t="str">
        <f ca="1">Scoring!A191</f>
        <v xml:space="preserve"> 4 Washington </v>
      </c>
      <c r="C151" s="30" t="str">
        <f ca="1">Scoring!B191</f>
        <v xml:space="preserve"> 13 Mississippi State</v>
      </c>
      <c r="E151" s="141"/>
      <c r="F151" s="141"/>
      <c r="G151" s="141"/>
      <c r="H151" s="141"/>
      <c r="I151" s="141"/>
      <c r="J151" s="141"/>
      <c r="K151" s="141"/>
      <c r="L151" s="141"/>
      <c r="M151" s="141"/>
      <c r="N151" s="141"/>
      <c r="O151" s="141"/>
      <c r="P151" s="141"/>
      <c r="Q151" s="141"/>
      <c r="R151" s="141"/>
      <c r="S151" s="141"/>
      <c r="T151" s="141"/>
      <c r="U151" s="141"/>
      <c r="V151" s="141"/>
      <c r="W151" s="141"/>
      <c r="X151" s="141"/>
      <c r="Y151" s="141"/>
      <c r="Z151" s="141"/>
      <c r="AA151" s="141"/>
      <c r="AB151" s="141"/>
      <c r="AC151" s="141"/>
      <c r="AD151" s="141"/>
      <c r="AE151" s="141"/>
      <c r="AF151" s="141"/>
      <c r="AG151" s="141"/>
      <c r="AH151" s="141"/>
      <c r="AI151" s="141"/>
      <c r="AJ151" s="141"/>
      <c r="AK151" s="141"/>
      <c r="AL151" s="141"/>
      <c r="AM151" s="141"/>
      <c r="AN151" s="141"/>
      <c r="AO151" s="141"/>
      <c r="AP151" s="141"/>
    </row>
    <row r="152" spans="2:42" ht="9" hidden="1" customHeight="1" thickBot="1">
      <c r="B152" s="30" t="str">
        <f ca="1">Scoring!A192</f>
        <v xml:space="preserve"> 2 Memphis </v>
      </c>
      <c r="C152" s="30" t="str">
        <f ca="1">Scoring!B192</f>
        <v xml:space="preserve"> 15 Cal State-Northridge</v>
      </c>
      <c r="E152" s="141"/>
      <c r="F152" s="141"/>
      <c r="G152" s="141"/>
      <c r="H152" s="141"/>
      <c r="I152" s="141"/>
      <c r="J152" s="141"/>
      <c r="K152" s="141"/>
      <c r="L152" s="141"/>
      <c r="M152" s="141"/>
      <c r="N152" s="141"/>
      <c r="O152" s="141"/>
      <c r="P152" s="141"/>
      <c r="Q152" s="141"/>
      <c r="R152" s="141"/>
      <c r="S152" s="141"/>
      <c r="T152" s="141"/>
      <c r="U152" s="141"/>
      <c r="V152" s="141"/>
      <c r="W152" s="141"/>
      <c r="X152" s="141"/>
      <c r="Y152" s="141"/>
      <c r="Z152" s="141"/>
      <c r="AA152" s="141"/>
      <c r="AB152" s="141"/>
      <c r="AC152" s="141"/>
      <c r="AD152" s="141"/>
      <c r="AE152" s="141"/>
      <c r="AF152" s="141"/>
      <c r="AG152" s="141"/>
      <c r="AH152" s="141"/>
      <c r="AI152" s="141"/>
      <c r="AJ152" s="141"/>
      <c r="AK152" s="141"/>
      <c r="AL152" s="141"/>
      <c r="AM152" s="141"/>
      <c r="AN152" s="141"/>
      <c r="AO152" s="141"/>
      <c r="AP152" s="141"/>
    </row>
    <row r="153" spans="2:42" ht="9" hidden="1" customHeight="1" thickBot="1">
      <c r="B153" s="30" t="str">
        <f ca="1">Scoring!A193</f>
        <v xml:space="preserve"> 10 Maryland</v>
      </c>
      <c r="C153" s="30" t="str">
        <f ca="1">Scoring!B193</f>
        <v xml:space="preserve"> 7 California </v>
      </c>
      <c r="E153" s="141"/>
      <c r="F153" s="141"/>
      <c r="G153" s="141"/>
      <c r="H153" s="141"/>
      <c r="I153" s="141"/>
      <c r="J153" s="141"/>
      <c r="K153" s="141"/>
      <c r="L153" s="141"/>
      <c r="M153" s="141"/>
      <c r="N153" s="141"/>
      <c r="O153" s="141"/>
      <c r="P153" s="141"/>
      <c r="Q153" s="141"/>
      <c r="R153" s="141"/>
      <c r="S153" s="141"/>
      <c r="T153" s="141"/>
      <c r="U153" s="141"/>
      <c r="V153" s="141"/>
      <c r="W153" s="141"/>
      <c r="X153" s="141"/>
      <c r="Y153" s="141"/>
      <c r="Z153" s="141"/>
      <c r="AA153" s="141"/>
      <c r="AB153" s="141"/>
      <c r="AC153" s="141"/>
      <c r="AD153" s="141"/>
      <c r="AE153" s="141"/>
      <c r="AF153" s="141"/>
      <c r="AG153" s="141"/>
      <c r="AH153" s="141"/>
      <c r="AI153" s="141"/>
      <c r="AJ153" s="141"/>
      <c r="AK153" s="141"/>
      <c r="AL153" s="141"/>
      <c r="AM153" s="141"/>
      <c r="AN153" s="141"/>
      <c r="AO153" s="141"/>
      <c r="AP153" s="141"/>
    </row>
    <row r="154" spans="2:42" ht="9" hidden="1" customHeight="1" thickBot="1">
      <c r="B154" s="30" t="str">
        <f ca="1">Scoring!A194</f>
        <v xml:space="preserve"> 3 Missouri </v>
      </c>
      <c r="C154" s="30" t="str">
        <f ca="1">Scoring!B194</f>
        <v xml:space="preserve"> 14 Cornell</v>
      </c>
      <c r="E154" s="141"/>
      <c r="F154" s="141"/>
      <c r="G154" s="141"/>
      <c r="H154" s="141"/>
      <c r="I154" s="141"/>
      <c r="J154" s="141"/>
      <c r="K154" s="141"/>
      <c r="L154" s="141"/>
      <c r="M154" s="141"/>
      <c r="N154" s="141"/>
      <c r="O154" s="141"/>
      <c r="P154" s="141"/>
      <c r="Q154" s="141"/>
      <c r="R154" s="141"/>
      <c r="S154" s="141"/>
      <c r="T154" s="141"/>
      <c r="U154" s="141"/>
      <c r="V154" s="141"/>
      <c r="W154" s="141"/>
      <c r="X154" s="141"/>
      <c r="Y154" s="141"/>
      <c r="Z154" s="141"/>
      <c r="AA154" s="141"/>
      <c r="AB154" s="141"/>
      <c r="AC154" s="141"/>
      <c r="AD154" s="141"/>
      <c r="AE154" s="141"/>
      <c r="AF154" s="141"/>
      <c r="AG154" s="141"/>
      <c r="AH154" s="141"/>
      <c r="AI154" s="141"/>
      <c r="AJ154" s="141"/>
      <c r="AK154" s="141"/>
      <c r="AL154" s="141"/>
      <c r="AM154" s="141"/>
      <c r="AN154" s="141"/>
      <c r="AO154" s="141"/>
      <c r="AP154" s="141"/>
    </row>
    <row r="155" spans="2:42" ht="9" hidden="1" customHeight="1" thickBot="1">
      <c r="B155" s="30" t="str">
        <f ca="1">Scoring!A195</f>
        <v xml:space="preserve"> 6 Marquette </v>
      </c>
      <c r="C155" s="30" t="str">
        <f ca="1">Scoring!B195</f>
        <v xml:space="preserve"> 11 Utah State</v>
      </c>
      <c r="E155" s="141"/>
      <c r="F155" s="141"/>
      <c r="G155" s="141"/>
      <c r="H155" s="141"/>
      <c r="I155" s="141"/>
      <c r="J155" s="141"/>
      <c r="K155" s="141"/>
      <c r="L155" s="141"/>
      <c r="M155" s="141"/>
      <c r="N155" s="141"/>
      <c r="O155" s="141"/>
      <c r="P155" s="141"/>
      <c r="Q155" s="141"/>
      <c r="R155" s="141"/>
      <c r="S155" s="141"/>
      <c r="T155" s="141"/>
      <c r="U155" s="141"/>
      <c r="V155" s="141"/>
      <c r="W155" s="141"/>
      <c r="X155" s="141"/>
      <c r="Y155" s="141"/>
      <c r="Z155" s="141"/>
      <c r="AA155" s="141"/>
      <c r="AB155" s="141"/>
      <c r="AC155" s="141"/>
      <c r="AD155" s="141"/>
      <c r="AE155" s="141"/>
      <c r="AF155" s="141"/>
      <c r="AG155" s="141"/>
      <c r="AH155" s="141"/>
      <c r="AI155" s="141"/>
      <c r="AJ155" s="141"/>
      <c r="AK155" s="141"/>
      <c r="AL155" s="141"/>
      <c r="AM155" s="141"/>
      <c r="AN155" s="141"/>
      <c r="AO155" s="141"/>
      <c r="AP155" s="141"/>
    </row>
    <row r="156" spans="2:42" ht="9" hidden="1" customHeight="1" thickBot="1">
      <c r="B156" s="30" t="str">
        <f ca="1">Scoring!A196</f>
        <v xml:space="preserve"> 1 Pittsburgh </v>
      </c>
      <c r="C156" s="30" t="str">
        <f ca="1">Scoring!B196</f>
        <v xml:space="preserve"> 16 East Tennessee State</v>
      </c>
      <c r="E156" s="141"/>
      <c r="F156" s="141"/>
      <c r="G156" s="141"/>
      <c r="H156" s="141"/>
      <c r="I156" s="141"/>
      <c r="J156" s="141"/>
      <c r="K156" s="141"/>
      <c r="L156" s="141"/>
      <c r="M156" s="141"/>
      <c r="N156" s="141"/>
      <c r="O156" s="141"/>
      <c r="P156" s="141"/>
      <c r="Q156" s="141"/>
      <c r="R156" s="141"/>
      <c r="S156" s="141"/>
      <c r="T156" s="141"/>
      <c r="U156" s="141"/>
      <c r="V156" s="141"/>
      <c r="W156" s="141"/>
      <c r="X156" s="141"/>
      <c r="Y156" s="141"/>
      <c r="Z156" s="141"/>
      <c r="AA156" s="141"/>
      <c r="AB156" s="141"/>
      <c r="AC156" s="141"/>
      <c r="AD156" s="141"/>
      <c r="AE156" s="141"/>
      <c r="AF156" s="141"/>
      <c r="AG156" s="141"/>
      <c r="AH156" s="141"/>
      <c r="AI156" s="141"/>
      <c r="AJ156" s="141"/>
      <c r="AK156" s="141"/>
      <c r="AL156" s="141"/>
      <c r="AM156" s="141"/>
      <c r="AN156" s="141"/>
      <c r="AO156" s="141"/>
      <c r="AP156" s="141"/>
    </row>
    <row r="157" spans="2:42" ht="9" hidden="1" customHeight="1" thickBot="1">
      <c r="B157" s="30" t="str">
        <f ca="1">Scoring!A197</f>
        <v xml:space="preserve"> 8 Oklahoma State </v>
      </c>
      <c r="C157" s="30" t="str">
        <f ca="1">Scoring!B197</f>
        <v xml:space="preserve"> 9 Tennessee</v>
      </c>
      <c r="E157" s="141"/>
      <c r="F157" s="141"/>
      <c r="G157" s="141"/>
      <c r="H157" s="141"/>
      <c r="I157" s="141"/>
      <c r="J157" s="141"/>
      <c r="K157" s="141"/>
      <c r="L157" s="141"/>
      <c r="M157" s="141"/>
      <c r="N157" s="141"/>
      <c r="O157" s="141"/>
      <c r="P157" s="141"/>
      <c r="Q157" s="141"/>
      <c r="R157" s="141"/>
      <c r="S157" s="141"/>
      <c r="T157" s="141"/>
      <c r="U157" s="141"/>
      <c r="V157" s="141"/>
      <c r="W157" s="141"/>
      <c r="X157" s="141"/>
      <c r="Y157" s="141"/>
      <c r="Z157" s="141"/>
      <c r="AA157" s="141"/>
      <c r="AB157" s="141"/>
      <c r="AC157" s="141"/>
      <c r="AD157" s="141"/>
      <c r="AE157" s="141"/>
      <c r="AF157" s="141"/>
      <c r="AG157" s="141"/>
      <c r="AH157" s="141"/>
      <c r="AI157" s="141"/>
      <c r="AJ157" s="141"/>
      <c r="AK157" s="141"/>
      <c r="AL157" s="141"/>
      <c r="AM157" s="141"/>
      <c r="AN157" s="141"/>
      <c r="AO157" s="141"/>
      <c r="AP157" s="141"/>
    </row>
    <row r="158" spans="2:42" ht="9" hidden="1" customHeight="1" thickBot="1">
      <c r="B158" s="30" t="str">
        <f ca="1">Scoring!A198</f>
        <v xml:space="preserve"> 4 Xavier </v>
      </c>
      <c r="C158" s="30" t="str">
        <f ca="1">Scoring!B198</f>
        <v xml:space="preserve"> 13 Portland State</v>
      </c>
      <c r="E158" s="141"/>
      <c r="F158" s="141"/>
      <c r="G158" s="141"/>
      <c r="H158" s="141"/>
      <c r="I158" s="141"/>
      <c r="J158" s="141"/>
      <c r="K158" s="141"/>
      <c r="L158" s="141"/>
      <c r="M158" s="141"/>
      <c r="N158" s="141"/>
      <c r="O158" s="141"/>
      <c r="P158" s="141"/>
      <c r="Q158" s="141"/>
      <c r="R158" s="141"/>
      <c r="S158" s="141"/>
      <c r="T158" s="141"/>
      <c r="U158" s="141"/>
      <c r="V158" s="141"/>
      <c r="W158" s="141"/>
      <c r="X158" s="141"/>
      <c r="Y158" s="141"/>
      <c r="Z158" s="141"/>
      <c r="AA158" s="141"/>
      <c r="AB158" s="141"/>
      <c r="AC158" s="141"/>
      <c r="AD158" s="141"/>
      <c r="AE158" s="141"/>
      <c r="AF158" s="141"/>
      <c r="AG158" s="141"/>
      <c r="AH158" s="141"/>
      <c r="AI158" s="141"/>
      <c r="AJ158" s="141"/>
      <c r="AK158" s="141"/>
      <c r="AL158" s="141"/>
      <c r="AM158" s="141"/>
      <c r="AN158" s="141"/>
      <c r="AO158" s="141"/>
      <c r="AP158" s="141"/>
    </row>
    <row r="159" spans="2:42" ht="9" hidden="1" customHeight="1" thickBot="1">
      <c r="B159" s="30" t="str">
        <f ca="1">Scoring!A199</f>
        <v xml:space="preserve"> 12 Wisconsin</v>
      </c>
      <c r="C159" s="30" t="str">
        <f ca="1">Scoring!B199</f>
        <v xml:space="preserve"> 5 Florida State </v>
      </c>
      <c r="E159" s="141"/>
      <c r="F159" s="141"/>
      <c r="G159" s="141"/>
      <c r="H159" s="141"/>
      <c r="I159" s="141"/>
      <c r="J159" s="141"/>
      <c r="K159" s="141"/>
      <c r="L159" s="141"/>
      <c r="M159" s="141"/>
      <c r="N159" s="141"/>
      <c r="O159" s="141"/>
      <c r="P159" s="141"/>
      <c r="Q159" s="141"/>
      <c r="R159" s="141"/>
      <c r="S159" s="141"/>
      <c r="T159" s="141"/>
      <c r="U159" s="141"/>
      <c r="V159" s="141"/>
      <c r="W159" s="141"/>
      <c r="X159" s="141"/>
      <c r="Y159" s="141"/>
      <c r="Z159" s="141"/>
      <c r="AA159" s="141"/>
      <c r="AB159" s="141"/>
      <c r="AC159" s="141"/>
      <c r="AD159" s="141"/>
      <c r="AE159" s="141"/>
      <c r="AF159" s="141"/>
      <c r="AG159" s="141"/>
      <c r="AH159" s="141"/>
      <c r="AI159" s="141"/>
      <c r="AJ159" s="141"/>
      <c r="AK159" s="141"/>
      <c r="AL159" s="141"/>
      <c r="AM159" s="141"/>
      <c r="AN159" s="141"/>
      <c r="AO159" s="141"/>
      <c r="AP159" s="141"/>
    </row>
    <row r="160" spans="2:42" ht="9" hidden="1" customHeight="1" thickBot="1">
      <c r="B160" s="30" t="str">
        <f ca="1">Scoring!A200</f>
        <v xml:space="preserve"> 2 Duke </v>
      </c>
      <c r="C160" s="30" t="str">
        <f ca="1">Scoring!B200</f>
        <v xml:space="preserve"> 15 Binghamton</v>
      </c>
      <c r="E160" s="141"/>
      <c r="F160" s="141"/>
      <c r="G160" s="141"/>
      <c r="H160" s="141"/>
      <c r="I160" s="141"/>
      <c r="J160" s="141"/>
      <c r="K160" s="141"/>
      <c r="L160" s="141"/>
      <c r="M160" s="141"/>
      <c r="N160" s="141"/>
      <c r="O160" s="141"/>
      <c r="P160" s="141"/>
      <c r="Q160" s="141"/>
      <c r="R160" s="141"/>
      <c r="S160" s="141"/>
      <c r="T160" s="141"/>
      <c r="U160" s="141"/>
      <c r="V160" s="141"/>
      <c r="W160" s="141"/>
      <c r="X160" s="141"/>
      <c r="Y160" s="141"/>
      <c r="Z160" s="141"/>
      <c r="AA160" s="141"/>
      <c r="AB160" s="141"/>
      <c r="AC160" s="141"/>
      <c r="AD160" s="141"/>
      <c r="AE160" s="141"/>
      <c r="AF160" s="141"/>
      <c r="AG160" s="141"/>
      <c r="AH160" s="141"/>
      <c r="AI160" s="141"/>
      <c r="AJ160" s="141"/>
      <c r="AK160" s="141"/>
      <c r="AL160" s="141"/>
      <c r="AM160" s="141"/>
      <c r="AN160" s="141"/>
      <c r="AO160" s="141"/>
      <c r="AP160" s="141"/>
    </row>
    <row r="161" spans="2:42" ht="9" hidden="1" customHeight="1" thickBot="1">
      <c r="B161" s="30" t="str">
        <f ca="1">Scoring!A201</f>
        <v xml:space="preserve"> 7 Texas </v>
      </c>
      <c r="C161" s="30" t="str">
        <f ca="1">Scoring!B201</f>
        <v xml:space="preserve"> 10 Minnesota</v>
      </c>
      <c r="E161" s="141"/>
      <c r="F161" s="141"/>
      <c r="G161" s="141"/>
      <c r="H161" s="141"/>
      <c r="I161" s="141"/>
      <c r="J161" s="141"/>
      <c r="K161" s="141"/>
      <c r="L161" s="141"/>
      <c r="M161" s="141"/>
      <c r="N161" s="141"/>
      <c r="O161" s="141"/>
      <c r="P161" s="141"/>
      <c r="Q161" s="141"/>
      <c r="R161" s="141"/>
      <c r="S161" s="141"/>
      <c r="T161" s="141"/>
      <c r="U161" s="141"/>
      <c r="V161" s="141"/>
      <c r="W161" s="141"/>
      <c r="X161" s="141"/>
      <c r="Y161" s="141"/>
      <c r="Z161" s="141"/>
      <c r="AA161" s="141"/>
      <c r="AB161" s="141"/>
      <c r="AC161" s="141"/>
      <c r="AD161" s="141"/>
      <c r="AE161" s="141"/>
      <c r="AF161" s="141"/>
      <c r="AG161" s="141"/>
      <c r="AH161" s="141"/>
      <c r="AI161" s="141"/>
      <c r="AJ161" s="141"/>
      <c r="AK161" s="141"/>
      <c r="AL161" s="141"/>
      <c r="AM161" s="141"/>
      <c r="AN161" s="141"/>
      <c r="AO161" s="141"/>
      <c r="AP161" s="141"/>
    </row>
    <row r="162" spans="2:42" ht="9" hidden="1" customHeight="1" thickBot="1">
      <c r="B162" s="30" t="str">
        <f ca="1">Scoring!A202</f>
        <v xml:space="preserve"> 3 Villanova </v>
      </c>
      <c r="C162" s="30" t="str">
        <f ca="1">Scoring!B202</f>
        <v xml:space="preserve"> 14 American</v>
      </c>
      <c r="E162" s="141"/>
      <c r="F162" s="141"/>
      <c r="G162" s="141"/>
      <c r="H162" s="141"/>
      <c r="I162" s="141"/>
      <c r="J162" s="141"/>
      <c r="K162" s="141"/>
      <c r="L162" s="141"/>
      <c r="M162" s="141"/>
      <c r="N162" s="141"/>
      <c r="O162" s="141"/>
      <c r="P162" s="141"/>
      <c r="Q162" s="141"/>
      <c r="R162" s="141"/>
      <c r="S162" s="141"/>
      <c r="T162" s="141"/>
      <c r="U162" s="141"/>
      <c r="V162" s="141"/>
      <c r="W162" s="141"/>
      <c r="X162" s="141"/>
      <c r="Y162" s="141"/>
      <c r="Z162" s="141"/>
      <c r="AA162" s="141"/>
      <c r="AB162" s="141"/>
      <c r="AC162" s="141"/>
      <c r="AD162" s="141"/>
      <c r="AE162" s="141"/>
      <c r="AF162" s="141"/>
      <c r="AG162" s="141"/>
      <c r="AH162" s="141"/>
      <c r="AI162" s="141"/>
      <c r="AJ162" s="141"/>
      <c r="AK162" s="141"/>
      <c r="AL162" s="141"/>
      <c r="AM162" s="141"/>
      <c r="AN162" s="141"/>
      <c r="AO162" s="141"/>
      <c r="AP162" s="141"/>
    </row>
    <row r="163" spans="2:42" ht="9" hidden="1" customHeight="1" thickBot="1">
      <c r="B163" s="30" t="str">
        <f ca="1">Scoring!A203</f>
        <v xml:space="preserve"> 6 UCLA </v>
      </c>
      <c r="C163" s="30" t="str">
        <f ca="1">Scoring!B203</f>
        <v xml:space="preserve"> 11 VCU</v>
      </c>
      <c r="E163" s="141"/>
      <c r="F163" s="141"/>
      <c r="G163" s="141"/>
      <c r="H163" s="141"/>
      <c r="I163" s="141"/>
      <c r="J163" s="141"/>
      <c r="K163" s="141"/>
      <c r="L163" s="141"/>
      <c r="M163" s="141"/>
      <c r="N163" s="141"/>
      <c r="O163" s="141"/>
      <c r="P163" s="141"/>
      <c r="Q163" s="141"/>
      <c r="R163" s="141"/>
      <c r="S163" s="141"/>
      <c r="T163" s="141"/>
      <c r="U163" s="141"/>
      <c r="V163" s="141"/>
      <c r="W163" s="141"/>
      <c r="X163" s="141"/>
      <c r="Y163" s="141"/>
      <c r="Z163" s="141"/>
      <c r="AA163" s="141"/>
      <c r="AB163" s="141"/>
      <c r="AC163" s="141"/>
      <c r="AD163" s="141"/>
      <c r="AE163" s="141"/>
      <c r="AF163" s="141"/>
      <c r="AG163" s="141"/>
      <c r="AH163" s="141"/>
      <c r="AI163" s="141"/>
      <c r="AJ163" s="141"/>
      <c r="AK163" s="141"/>
      <c r="AL163" s="141"/>
      <c r="AM163" s="141"/>
      <c r="AN163" s="141"/>
      <c r="AO163" s="141"/>
      <c r="AP163" s="141"/>
    </row>
    <row r="164" spans="2:42" ht="9" hidden="1" customHeight="1" thickBot="1">
      <c r="B164" s="30" t="str">
        <f ca="1">Scoring!A204</f>
        <v xml:space="preserve"> 1 North Carolina </v>
      </c>
      <c r="C164" s="30" t="str">
        <f ca="1">Scoring!B204</f>
        <v xml:space="preserve"> 16 Radford</v>
      </c>
      <c r="E164" s="141"/>
      <c r="F164" s="141"/>
      <c r="G164" s="141"/>
      <c r="H164" s="141"/>
      <c r="I164" s="141"/>
      <c r="J164" s="141"/>
      <c r="K164" s="141"/>
      <c r="L164" s="141"/>
      <c r="M164" s="141"/>
      <c r="N164" s="141"/>
      <c r="O164" s="141"/>
      <c r="P164" s="141"/>
      <c r="Q164" s="141"/>
      <c r="R164" s="141"/>
      <c r="S164" s="141"/>
      <c r="T164" s="141"/>
      <c r="U164" s="141"/>
      <c r="V164" s="141"/>
      <c r="W164" s="141"/>
      <c r="X164" s="141"/>
      <c r="Y164" s="141"/>
      <c r="Z164" s="141"/>
      <c r="AA164" s="141"/>
      <c r="AB164" s="141"/>
      <c r="AC164" s="141"/>
      <c r="AD164" s="141"/>
      <c r="AE164" s="141"/>
      <c r="AF164" s="141"/>
      <c r="AG164" s="141"/>
      <c r="AH164" s="141"/>
      <c r="AI164" s="141"/>
      <c r="AJ164" s="141"/>
      <c r="AK164" s="141"/>
      <c r="AL164" s="141"/>
      <c r="AM164" s="141"/>
      <c r="AN164" s="141"/>
      <c r="AO164" s="141"/>
      <c r="AP164" s="141"/>
    </row>
    <row r="165" spans="2:42" ht="9" hidden="1" customHeight="1" thickBot="1">
      <c r="B165" s="30" t="str">
        <f ca="1">Scoring!A205</f>
        <v xml:space="preserve"> 8 LSU </v>
      </c>
      <c r="C165" s="30" t="str">
        <f ca="1">Scoring!B205</f>
        <v xml:space="preserve"> 9 Butler</v>
      </c>
      <c r="E165" s="141"/>
      <c r="F165" s="141"/>
      <c r="G165" s="141"/>
      <c r="H165" s="141"/>
      <c r="I165" s="141"/>
      <c r="J165" s="141"/>
      <c r="K165" s="141"/>
      <c r="L165" s="141"/>
      <c r="M165" s="141"/>
      <c r="N165" s="141"/>
      <c r="O165" s="141"/>
      <c r="P165" s="141"/>
      <c r="Q165" s="141"/>
      <c r="R165" s="141"/>
      <c r="S165" s="141"/>
      <c r="T165" s="141"/>
      <c r="U165" s="141"/>
      <c r="V165" s="141"/>
      <c r="W165" s="141"/>
      <c r="X165" s="141"/>
      <c r="Y165" s="141"/>
      <c r="Z165" s="141"/>
      <c r="AA165" s="141"/>
      <c r="AB165" s="141"/>
      <c r="AC165" s="141"/>
      <c r="AD165" s="141"/>
      <c r="AE165" s="141"/>
      <c r="AF165" s="141"/>
      <c r="AG165" s="141"/>
      <c r="AH165" s="141"/>
      <c r="AI165" s="141"/>
      <c r="AJ165" s="141"/>
      <c r="AK165" s="141"/>
      <c r="AL165" s="141"/>
      <c r="AM165" s="141"/>
      <c r="AN165" s="141"/>
      <c r="AO165" s="141"/>
      <c r="AP165" s="141"/>
    </row>
    <row r="166" spans="2:42" ht="9" hidden="1" customHeight="1" thickBot="1">
      <c r="B166" s="30" t="str">
        <f ca="1">Scoring!A206</f>
        <v xml:space="preserve"> 4 Gonzaga </v>
      </c>
      <c r="C166" s="30" t="str">
        <f ca="1">Scoring!B206</f>
        <v xml:space="preserve"> 13 Akron</v>
      </c>
      <c r="E166" s="141"/>
      <c r="F166" s="141"/>
      <c r="G166" s="141"/>
      <c r="H166" s="141"/>
      <c r="I166" s="141"/>
      <c r="J166" s="141"/>
      <c r="K166" s="141"/>
      <c r="L166" s="141"/>
      <c r="M166" s="141"/>
      <c r="N166" s="141"/>
      <c r="O166" s="141"/>
      <c r="P166" s="141"/>
      <c r="Q166" s="141"/>
      <c r="R166" s="141"/>
      <c r="S166" s="141"/>
      <c r="T166" s="141"/>
      <c r="U166" s="141"/>
      <c r="V166" s="141"/>
      <c r="W166" s="141"/>
      <c r="X166" s="141"/>
      <c r="Y166" s="141"/>
      <c r="Z166" s="141"/>
      <c r="AA166" s="141"/>
      <c r="AB166" s="141"/>
      <c r="AC166" s="141"/>
      <c r="AD166" s="141"/>
      <c r="AE166" s="141"/>
      <c r="AF166" s="141"/>
      <c r="AG166" s="141"/>
      <c r="AH166" s="141"/>
      <c r="AI166" s="141"/>
      <c r="AJ166" s="141"/>
      <c r="AK166" s="141"/>
      <c r="AL166" s="141"/>
      <c r="AM166" s="141"/>
      <c r="AN166" s="141"/>
      <c r="AO166" s="141"/>
      <c r="AP166" s="141"/>
    </row>
    <row r="167" spans="2:42" ht="9" hidden="1" customHeight="1" thickBot="1">
      <c r="B167" s="30" t="str">
        <f ca="1">Scoring!A207</f>
        <v xml:space="preserve"> 12 Western Kentucky</v>
      </c>
      <c r="C167" s="30" t="str">
        <f ca="1">Scoring!B207</f>
        <v xml:space="preserve"> 5 Illinois </v>
      </c>
      <c r="E167" s="141"/>
      <c r="F167" s="141"/>
      <c r="G167" s="141"/>
      <c r="H167" s="141"/>
      <c r="I167" s="141"/>
      <c r="J167" s="141"/>
      <c r="K167" s="141"/>
      <c r="L167" s="141"/>
      <c r="M167" s="141"/>
      <c r="N167" s="141"/>
      <c r="O167" s="141"/>
      <c r="P167" s="141"/>
      <c r="Q167" s="141"/>
      <c r="R167" s="141"/>
      <c r="S167" s="141"/>
      <c r="T167" s="141"/>
      <c r="U167" s="141"/>
      <c r="V167" s="141"/>
      <c r="W167" s="141"/>
      <c r="X167" s="141"/>
      <c r="Y167" s="141"/>
      <c r="Z167" s="141"/>
      <c r="AA167" s="141"/>
      <c r="AB167" s="141"/>
      <c r="AC167" s="141"/>
      <c r="AD167" s="141"/>
      <c r="AE167" s="141"/>
      <c r="AF167" s="141"/>
      <c r="AG167" s="141"/>
      <c r="AH167" s="141"/>
      <c r="AI167" s="141"/>
      <c r="AJ167" s="141"/>
      <c r="AK167" s="141"/>
      <c r="AL167" s="141"/>
      <c r="AM167" s="141"/>
      <c r="AN167" s="141"/>
      <c r="AO167" s="141"/>
      <c r="AP167" s="141"/>
    </row>
    <row r="168" spans="2:42" ht="9" hidden="1" customHeight="1" thickBot="1">
      <c r="B168" s="30" t="str">
        <f ca="1">Scoring!A208</f>
        <v xml:space="preserve"> 2 Oklahoma </v>
      </c>
      <c r="C168" s="30" t="str">
        <f ca="1">Scoring!B208</f>
        <v xml:space="preserve"> 15 Morgan State</v>
      </c>
      <c r="E168" s="141"/>
      <c r="F168" s="141"/>
      <c r="G168" s="141"/>
      <c r="H168" s="141"/>
      <c r="I168" s="141"/>
      <c r="J168" s="141"/>
      <c r="K168" s="141"/>
      <c r="L168" s="141"/>
      <c r="M168" s="141"/>
      <c r="N168" s="141"/>
      <c r="O168" s="141"/>
      <c r="P168" s="141"/>
      <c r="Q168" s="141"/>
      <c r="R168" s="141"/>
      <c r="S168" s="141"/>
      <c r="T168" s="141"/>
      <c r="U168" s="141"/>
      <c r="V168" s="141"/>
      <c r="W168" s="141"/>
      <c r="X168" s="141"/>
      <c r="Y168" s="141"/>
      <c r="Z168" s="141"/>
      <c r="AA168" s="141"/>
      <c r="AB168" s="141"/>
      <c r="AC168" s="141"/>
      <c r="AD168" s="141"/>
      <c r="AE168" s="141"/>
      <c r="AF168" s="141"/>
      <c r="AG168" s="141"/>
      <c r="AH168" s="141"/>
      <c r="AI168" s="141"/>
      <c r="AJ168" s="141"/>
      <c r="AK168" s="141"/>
      <c r="AL168" s="141"/>
      <c r="AM168" s="141"/>
      <c r="AN168" s="141"/>
      <c r="AO168" s="141"/>
      <c r="AP168" s="141"/>
    </row>
    <row r="169" spans="2:42" ht="9" hidden="1" customHeight="1" thickBot="1">
      <c r="B169" s="30" t="str">
        <f ca="1">Scoring!A209</f>
        <v xml:space="preserve"> 10 Michigan</v>
      </c>
      <c r="C169" s="30" t="str">
        <f ca="1">Scoring!B209</f>
        <v xml:space="preserve"> 7 Clemson </v>
      </c>
      <c r="E169" s="141"/>
      <c r="F169" s="141"/>
      <c r="G169" s="141"/>
      <c r="H169" s="141"/>
      <c r="I169" s="141"/>
      <c r="J169" s="141"/>
      <c r="K169" s="141"/>
      <c r="L169" s="141"/>
      <c r="M169" s="141"/>
      <c r="N169" s="141"/>
      <c r="O169" s="141"/>
      <c r="P169" s="141"/>
      <c r="Q169" s="141"/>
      <c r="R169" s="141"/>
      <c r="S169" s="141"/>
      <c r="T169" s="141"/>
      <c r="U169" s="141"/>
      <c r="V169" s="141"/>
      <c r="W169" s="141"/>
      <c r="X169" s="141"/>
      <c r="Y169" s="141"/>
      <c r="Z169" s="141"/>
      <c r="AA169" s="141"/>
      <c r="AB169" s="141"/>
      <c r="AC169" s="141"/>
      <c r="AD169" s="141"/>
      <c r="AE169" s="141"/>
      <c r="AF169" s="141"/>
      <c r="AG169" s="141"/>
      <c r="AH169" s="141"/>
      <c r="AI169" s="141"/>
      <c r="AJ169" s="141"/>
      <c r="AK169" s="141"/>
      <c r="AL169" s="141"/>
      <c r="AM169" s="141"/>
      <c r="AN169" s="141"/>
      <c r="AO169" s="141"/>
      <c r="AP169" s="141"/>
    </row>
    <row r="170" spans="2:42" ht="9" hidden="1" customHeight="1" thickBot="1">
      <c r="B170" s="30" t="str">
        <f ca="1">Scoring!A210</f>
        <v xml:space="preserve"> 3 Syracuse </v>
      </c>
      <c r="C170" s="30" t="str">
        <f ca="1">Scoring!B210</f>
        <v xml:space="preserve"> 14 Stephen F Austin</v>
      </c>
      <c r="E170" s="141"/>
      <c r="F170" s="141"/>
      <c r="G170" s="141"/>
      <c r="H170" s="141"/>
      <c r="I170" s="141"/>
      <c r="J170" s="141"/>
      <c r="K170" s="141"/>
      <c r="L170" s="141"/>
      <c r="M170" s="141"/>
      <c r="N170" s="141"/>
      <c r="O170" s="141"/>
      <c r="P170" s="141"/>
      <c r="Q170" s="141"/>
      <c r="R170" s="141"/>
      <c r="S170" s="141"/>
      <c r="T170" s="141"/>
      <c r="U170" s="141"/>
      <c r="V170" s="141"/>
      <c r="W170" s="141"/>
      <c r="X170" s="141"/>
      <c r="Y170" s="141"/>
      <c r="Z170" s="141"/>
      <c r="AA170" s="141"/>
      <c r="AB170" s="141"/>
      <c r="AC170" s="141"/>
      <c r="AD170" s="141"/>
      <c r="AE170" s="141"/>
      <c r="AF170" s="141"/>
      <c r="AG170" s="141"/>
      <c r="AH170" s="141"/>
      <c r="AI170" s="141"/>
      <c r="AJ170" s="141"/>
      <c r="AK170" s="141"/>
      <c r="AL170" s="141"/>
      <c r="AM170" s="141"/>
      <c r="AN170" s="141"/>
      <c r="AO170" s="141"/>
      <c r="AP170" s="141"/>
    </row>
    <row r="171" spans="2:42" ht="9" hidden="1" customHeight="1" thickBot="1">
      <c r="B171" s="30" t="str">
        <f ca="1">Scoring!A211</f>
        <v xml:space="preserve"> 6 Arizona State </v>
      </c>
      <c r="C171" s="30" t="str">
        <f ca="1">Scoring!B211</f>
        <v xml:space="preserve"> 11 Temple</v>
      </c>
      <c r="E171" s="141"/>
      <c r="F171" s="141"/>
      <c r="G171" s="141"/>
      <c r="H171" s="141"/>
      <c r="I171" s="141"/>
      <c r="J171" s="141"/>
      <c r="K171" s="141"/>
      <c r="L171" s="141"/>
      <c r="M171" s="141"/>
      <c r="N171" s="141"/>
      <c r="O171" s="141"/>
      <c r="P171" s="141"/>
      <c r="Q171" s="141"/>
      <c r="R171" s="141"/>
      <c r="S171" s="141"/>
      <c r="T171" s="141"/>
      <c r="U171" s="141"/>
      <c r="V171" s="141"/>
      <c r="W171" s="141"/>
      <c r="X171" s="141"/>
      <c r="Y171" s="141"/>
      <c r="Z171" s="141"/>
      <c r="AA171" s="141"/>
      <c r="AB171" s="141"/>
      <c r="AC171" s="141"/>
      <c r="AD171" s="141"/>
      <c r="AE171" s="141"/>
      <c r="AF171" s="141"/>
      <c r="AG171" s="141"/>
      <c r="AH171" s="141"/>
      <c r="AI171" s="141"/>
      <c r="AJ171" s="141"/>
      <c r="AK171" s="141"/>
      <c r="AL171" s="141"/>
      <c r="AM171" s="141"/>
      <c r="AN171" s="141"/>
      <c r="AO171" s="141"/>
      <c r="AP171" s="141"/>
    </row>
    <row r="172" spans="2:42" ht="9" hidden="1" customHeight="1" thickBot="1">
      <c r="B172" s="30" t="str">
        <f ca="1">Scoring!A212</f>
        <v xml:space="preserve"> 1 Louisville </v>
      </c>
      <c r="C172" s="30" t="str">
        <f ca="1">Scoring!B212</f>
        <v xml:space="preserve"> 9 Siena</v>
      </c>
      <c r="E172" s="141"/>
      <c r="F172" s="141"/>
      <c r="G172" s="141"/>
      <c r="H172" s="141"/>
      <c r="I172" s="141"/>
      <c r="J172" s="141"/>
      <c r="K172" s="141"/>
      <c r="L172" s="141"/>
      <c r="M172" s="141"/>
      <c r="N172" s="141"/>
      <c r="O172" s="141"/>
      <c r="P172" s="141"/>
      <c r="Q172" s="141"/>
      <c r="R172" s="141"/>
      <c r="S172" s="141"/>
      <c r="T172" s="141"/>
      <c r="U172" s="141"/>
      <c r="V172" s="141"/>
      <c r="W172" s="141"/>
      <c r="X172" s="141"/>
      <c r="Y172" s="141"/>
      <c r="Z172" s="141"/>
      <c r="AA172" s="141"/>
      <c r="AB172" s="141"/>
      <c r="AC172" s="141"/>
      <c r="AD172" s="141"/>
      <c r="AE172" s="141"/>
      <c r="AF172" s="141"/>
      <c r="AG172" s="141"/>
      <c r="AH172" s="141"/>
      <c r="AI172" s="141"/>
      <c r="AJ172" s="141"/>
      <c r="AK172" s="141"/>
      <c r="AL172" s="141"/>
      <c r="AM172" s="141"/>
      <c r="AN172" s="141"/>
      <c r="AO172" s="141"/>
      <c r="AP172" s="141"/>
    </row>
    <row r="173" spans="2:42" ht="9" hidden="1" customHeight="1" thickBot="1">
      <c r="B173" s="30" t="str">
        <f ca="1">Scoring!A213</f>
        <v xml:space="preserve"> 12 Arizona</v>
      </c>
      <c r="C173" s="30" t="str">
        <f ca="1">Scoring!B213</f>
        <v xml:space="preserve"> 13 Cleveland State</v>
      </c>
      <c r="E173" s="141"/>
      <c r="F173" s="141"/>
      <c r="G173" s="141"/>
      <c r="H173" s="141"/>
      <c r="I173" s="141"/>
      <c r="J173" s="141"/>
      <c r="K173" s="141"/>
      <c r="L173" s="141"/>
      <c r="M173" s="141"/>
      <c r="N173" s="141"/>
      <c r="O173" s="141"/>
      <c r="P173" s="141"/>
      <c r="Q173" s="141"/>
      <c r="R173" s="141"/>
      <c r="S173" s="141"/>
      <c r="T173" s="141"/>
      <c r="U173" s="141"/>
      <c r="V173" s="141"/>
      <c r="W173" s="141"/>
      <c r="X173" s="141"/>
      <c r="Y173" s="141"/>
      <c r="Z173" s="141"/>
      <c r="AA173" s="141"/>
      <c r="AB173" s="141"/>
      <c r="AC173" s="141"/>
      <c r="AD173" s="141"/>
      <c r="AE173" s="141"/>
      <c r="AF173" s="141"/>
      <c r="AG173" s="141"/>
      <c r="AH173" s="141"/>
      <c r="AI173" s="141"/>
      <c r="AJ173" s="141"/>
      <c r="AK173" s="141"/>
      <c r="AL173" s="141"/>
      <c r="AM173" s="141"/>
      <c r="AN173" s="141"/>
      <c r="AO173" s="141"/>
      <c r="AP173" s="141"/>
    </row>
    <row r="174" spans="2:42" ht="9" hidden="1" customHeight="1" thickBot="1">
      <c r="B174" s="30" t="str">
        <f ca="1">Scoring!A214</f>
        <v xml:space="preserve"> 2 Michigan State </v>
      </c>
      <c r="C174" s="30" t="str">
        <f ca="1">Scoring!B214</f>
        <v xml:space="preserve"> 10 USC</v>
      </c>
      <c r="E174" s="141"/>
      <c r="F174" s="141"/>
      <c r="G174" s="141"/>
      <c r="H174" s="141"/>
      <c r="I174" s="141"/>
      <c r="J174" s="141"/>
      <c r="K174" s="141"/>
      <c r="L174" s="141"/>
      <c r="M174" s="141"/>
      <c r="N174" s="141"/>
      <c r="O174" s="141"/>
      <c r="P174" s="141"/>
      <c r="Q174" s="141"/>
      <c r="R174" s="141"/>
      <c r="S174" s="141"/>
      <c r="T174" s="141"/>
      <c r="U174" s="141"/>
      <c r="V174" s="141"/>
      <c r="W174" s="141"/>
      <c r="X174" s="141"/>
      <c r="Y174" s="141"/>
      <c r="Z174" s="141"/>
      <c r="AA174" s="141"/>
      <c r="AB174" s="141"/>
      <c r="AC174" s="141"/>
      <c r="AD174" s="141"/>
      <c r="AE174" s="141"/>
      <c r="AF174" s="141"/>
      <c r="AG174" s="141"/>
      <c r="AH174" s="141"/>
      <c r="AI174" s="141"/>
      <c r="AJ174" s="141"/>
      <c r="AK174" s="141"/>
      <c r="AL174" s="141"/>
      <c r="AM174" s="141"/>
      <c r="AN174" s="141"/>
      <c r="AO174" s="141"/>
      <c r="AP174" s="141"/>
    </row>
    <row r="175" spans="2:42" ht="9" hidden="1" customHeight="1" thickBot="1">
      <c r="B175" s="30" t="str">
        <f ca="1">Scoring!A215</f>
        <v xml:space="preserve"> 3 Kansas </v>
      </c>
      <c r="C175" s="30" t="str">
        <f ca="1">Scoring!B215</f>
        <v xml:space="preserve"> 11 Dayton</v>
      </c>
      <c r="E175" s="141"/>
      <c r="F175" s="141"/>
      <c r="G175" s="141"/>
      <c r="H175" s="141"/>
      <c r="I175" s="141"/>
      <c r="J175" s="141"/>
      <c r="K175" s="141"/>
      <c r="L175" s="141"/>
      <c r="M175" s="141"/>
      <c r="N175" s="141"/>
      <c r="O175" s="141"/>
      <c r="P175" s="141"/>
      <c r="Q175" s="141"/>
      <c r="R175" s="141"/>
      <c r="S175" s="141"/>
      <c r="T175" s="141"/>
      <c r="U175" s="141"/>
      <c r="V175" s="141"/>
      <c r="W175" s="141"/>
      <c r="X175" s="141"/>
      <c r="Y175" s="141"/>
      <c r="Z175" s="141"/>
      <c r="AA175" s="141"/>
      <c r="AB175" s="141"/>
      <c r="AC175" s="141"/>
      <c r="AD175" s="141"/>
      <c r="AE175" s="141"/>
      <c r="AF175" s="141"/>
      <c r="AG175" s="141"/>
      <c r="AH175" s="141"/>
      <c r="AI175" s="141"/>
      <c r="AJ175" s="141"/>
      <c r="AK175" s="141"/>
      <c r="AL175" s="141"/>
      <c r="AM175" s="141"/>
      <c r="AN175" s="141"/>
      <c r="AO175" s="141"/>
      <c r="AP175" s="141"/>
    </row>
    <row r="176" spans="2:42" ht="9" hidden="1" customHeight="1" thickBot="1">
      <c r="B176" s="30" t="str">
        <f ca="1">Scoring!A216</f>
        <v xml:space="preserve"> 1 Connecticut </v>
      </c>
      <c r="C176" s="30" t="str">
        <f ca="1">Scoring!B216</f>
        <v xml:space="preserve"> 9 Texas A&amp;M</v>
      </c>
      <c r="E176" s="141"/>
      <c r="F176" s="141"/>
      <c r="G176" s="141"/>
      <c r="H176" s="141"/>
      <c r="I176" s="141"/>
      <c r="J176" s="141"/>
      <c r="K176" s="141"/>
      <c r="L176" s="141"/>
      <c r="M176" s="141"/>
      <c r="N176" s="141"/>
      <c r="O176" s="141"/>
      <c r="P176" s="141"/>
      <c r="Q176" s="141"/>
      <c r="R176" s="141"/>
      <c r="S176" s="141"/>
      <c r="T176" s="141"/>
      <c r="U176" s="141"/>
      <c r="V176" s="141"/>
      <c r="W176" s="141"/>
      <c r="X176" s="141"/>
      <c r="Y176" s="141"/>
      <c r="Z176" s="141"/>
      <c r="AA176" s="141"/>
      <c r="AB176" s="141"/>
      <c r="AC176" s="141"/>
      <c r="AD176" s="141"/>
      <c r="AE176" s="141"/>
      <c r="AF176" s="141"/>
      <c r="AG176" s="141"/>
      <c r="AH176" s="141"/>
      <c r="AI176" s="141"/>
      <c r="AJ176" s="141"/>
      <c r="AK176" s="141"/>
      <c r="AL176" s="141"/>
      <c r="AM176" s="141"/>
      <c r="AN176" s="141"/>
      <c r="AO176" s="141"/>
      <c r="AP176" s="141"/>
    </row>
    <row r="177" spans="2:42" ht="9" hidden="1" customHeight="1" thickBot="1">
      <c r="B177" s="30" t="str">
        <f ca="1">Scoring!A217</f>
        <v xml:space="preserve"> 5 Purdue </v>
      </c>
      <c r="C177" s="30" t="str">
        <f ca="1">Scoring!B217</f>
        <v xml:space="preserve"> 4 Washington </v>
      </c>
      <c r="E177" s="141"/>
      <c r="F177" s="141"/>
      <c r="G177" s="141"/>
      <c r="H177" s="141"/>
      <c r="I177" s="141"/>
      <c r="J177" s="141"/>
      <c r="K177" s="141"/>
      <c r="L177" s="141"/>
      <c r="M177" s="141"/>
      <c r="N177" s="141"/>
      <c r="O177" s="141"/>
      <c r="P177" s="141"/>
      <c r="Q177" s="141"/>
      <c r="R177" s="141"/>
      <c r="S177" s="141"/>
      <c r="T177" s="141"/>
      <c r="U177" s="141"/>
      <c r="V177" s="141"/>
      <c r="W177" s="141"/>
      <c r="X177" s="141"/>
      <c r="Y177" s="141"/>
      <c r="Z177" s="141"/>
      <c r="AA177" s="141"/>
      <c r="AB177" s="141"/>
      <c r="AC177" s="141"/>
      <c r="AD177" s="141"/>
      <c r="AE177" s="141"/>
      <c r="AF177" s="141"/>
      <c r="AG177" s="141"/>
      <c r="AH177" s="141"/>
      <c r="AI177" s="141"/>
      <c r="AJ177" s="141"/>
      <c r="AK177" s="141"/>
      <c r="AL177" s="141"/>
      <c r="AM177" s="141"/>
      <c r="AN177" s="141"/>
      <c r="AO177" s="141"/>
      <c r="AP177" s="141"/>
    </row>
    <row r="178" spans="2:42" ht="9" hidden="1" customHeight="1" thickBot="1">
      <c r="B178" s="30" t="str">
        <f ca="1">Scoring!A218</f>
        <v xml:space="preserve"> 2 Memphis </v>
      </c>
      <c r="C178" s="30" t="str">
        <f ca="1">Scoring!B218</f>
        <v xml:space="preserve"> 10 Maryland</v>
      </c>
      <c r="E178" s="141"/>
      <c r="F178" s="141"/>
      <c r="G178" s="141"/>
      <c r="H178" s="141"/>
      <c r="I178" s="141"/>
      <c r="J178" s="141"/>
      <c r="K178" s="141"/>
      <c r="L178" s="141"/>
      <c r="M178" s="141"/>
      <c r="N178" s="141"/>
      <c r="O178" s="141"/>
      <c r="P178" s="141"/>
      <c r="Q178" s="141"/>
      <c r="R178" s="141"/>
      <c r="S178" s="141"/>
      <c r="T178" s="141"/>
      <c r="U178" s="141"/>
      <c r="V178" s="141"/>
      <c r="W178" s="141"/>
      <c r="X178" s="141"/>
      <c r="Y178" s="141"/>
      <c r="Z178" s="141"/>
      <c r="AA178" s="141"/>
      <c r="AB178" s="141"/>
      <c r="AC178" s="141"/>
      <c r="AD178" s="141"/>
      <c r="AE178" s="141"/>
      <c r="AF178" s="141"/>
      <c r="AG178" s="141"/>
      <c r="AH178" s="141"/>
      <c r="AI178" s="141"/>
      <c r="AJ178" s="141"/>
      <c r="AK178" s="141"/>
      <c r="AL178" s="141"/>
      <c r="AM178" s="141"/>
      <c r="AN178" s="141"/>
      <c r="AO178" s="141"/>
      <c r="AP178" s="141"/>
    </row>
    <row r="179" spans="2:42" ht="9" hidden="1" customHeight="1" thickBot="1">
      <c r="B179" s="30" t="str">
        <f ca="1">Scoring!A219</f>
        <v xml:space="preserve"> 3 Missouri </v>
      </c>
      <c r="C179" s="30" t="str">
        <f ca="1">Scoring!B219</f>
        <v xml:space="preserve"> 6 Marquette </v>
      </c>
      <c r="E179" s="141"/>
      <c r="F179" s="141"/>
      <c r="G179" s="141"/>
      <c r="H179" s="141"/>
      <c r="I179" s="141"/>
      <c r="J179" s="141"/>
      <c r="K179" s="141"/>
      <c r="L179" s="141"/>
      <c r="M179" s="141"/>
      <c r="N179" s="141"/>
      <c r="O179" s="141"/>
      <c r="P179" s="141"/>
      <c r="Q179" s="141"/>
      <c r="R179" s="141"/>
      <c r="S179" s="141"/>
      <c r="T179" s="141"/>
      <c r="U179" s="141"/>
      <c r="V179" s="141"/>
      <c r="W179" s="141"/>
      <c r="X179" s="141"/>
      <c r="Y179" s="141"/>
      <c r="Z179" s="141"/>
      <c r="AA179" s="141"/>
      <c r="AB179" s="141"/>
      <c r="AC179" s="141"/>
      <c r="AD179" s="141"/>
      <c r="AE179" s="141"/>
      <c r="AF179" s="141"/>
      <c r="AG179" s="141"/>
      <c r="AH179" s="141"/>
      <c r="AI179" s="141"/>
      <c r="AJ179" s="141"/>
      <c r="AK179" s="141"/>
      <c r="AL179" s="141"/>
      <c r="AM179" s="141"/>
      <c r="AN179" s="141"/>
      <c r="AO179" s="141"/>
      <c r="AP179" s="141"/>
    </row>
    <row r="180" spans="2:42" ht="9" hidden="1" customHeight="1" thickBot="1">
      <c r="B180" s="30" t="str">
        <f ca="1">Scoring!A220</f>
        <v xml:space="preserve"> 1 Pittsburgh </v>
      </c>
      <c r="C180" s="30" t="str">
        <f ca="1">Scoring!B220</f>
        <v xml:space="preserve"> 8 Oklahoma State </v>
      </c>
      <c r="E180" s="141"/>
      <c r="F180" s="141"/>
      <c r="G180" s="141"/>
      <c r="H180" s="141"/>
      <c r="I180" s="141"/>
      <c r="J180" s="141"/>
      <c r="K180" s="141"/>
      <c r="L180" s="141"/>
      <c r="M180" s="141"/>
      <c r="N180" s="141"/>
      <c r="O180" s="141"/>
      <c r="P180" s="141"/>
      <c r="Q180" s="141"/>
      <c r="R180" s="141"/>
      <c r="S180" s="141"/>
      <c r="T180" s="141"/>
      <c r="U180" s="141"/>
      <c r="V180" s="141"/>
      <c r="W180" s="141"/>
      <c r="X180" s="141"/>
      <c r="Y180" s="141"/>
      <c r="Z180" s="141"/>
      <c r="AA180" s="141"/>
      <c r="AB180" s="141"/>
      <c r="AC180" s="141"/>
      <c r="AD180" s="141"/>
      <c r="AE180" s="141"/>
      <c r="AF180" s="141"/>
      <c r="AG180" s="141"/>
      <c r="AH180" s="141"/>
      <c r="AI180" s="141"/>
      <c r="AJ180" s="141"/>
      <c r="AK180" s="141"/>
      <c r="AL180" s="141"/>
      <c r="AM180" s="141"/>
      <c r="AN180" s="141"/>
      <c r="AO180" s="141"/>
      <c r="AP180" s="141"/>
    </row>
    <row r="181" spans="2:42" ht="9" hidden="1" customHeight="1" thickBot="1">
      <c r="B181" s="30" t="str">
        <f ca="1">Scoring!A221</f>
        <v xml:space="preserve"> 4 Xavier </v>
      </c>
      <c r="C181" s="30" t="str">
        <f ca="1">Scoring!B221</f>
        <v xml:space="preserve"> 12 Wisconsin</v>
      </c>
      <c r="E181" s="141"/>
      <c r="F181" s="141"/>
      <c r="G181" s="141"/>
      <c r="H181" s="141"/>
      <c r="I181" s="141"/>
      <c r="J181" s="141"/>
      <c r="K181" s="141"/>
      <c r="L181" s="141"/>
      <c r="M181" s="141"/>
      <c r="N181" s="141"/>
      <c r="O181" s="141"/>
      <c r="P181" s="141"/>
      <c r="Q181" s="141"/>
      <c r="R181" s="141"/>
      <c r="S181" s="141"/>
      <c r="T181" s="141"/>
      <c r="U181" s="141"/>
      <c r="V181" s="141"/>
      <c r="W181" s="141"/>
      <c r="X181" s="141"/>
      <c r="Y181" s="141"/>
      <c r="Z181" s="141"/>
      <c r="AA181" s="141"/>
      <c r="AB181" s="141"/>
      <c r="AC181" s="141"/>
      <c r="AD181" s="141"/>
      <c r="AE181" s="141"/>
      <c r="AF181" s="141"/>
      <c r="AG181" s="141"/>
      <c r="AH181" s="141"/>
      <c r="AI181" s="141"/>
      <c r="AJ181" s="141"/>
      <c r="AK181" s="141"/>
      <c r="AL181" s="141"/>
      <c r="AM181" s="141"/>
      <c r="AN181" s="141"/>
      <c r="AO181" s="141"/>
      <c r="AP181" s="141"/>
    </row>
    <row r="182" spans="2:42" ht="9" hidden="1" customHeight="1" thickBot="1">
      <c r="B182" s="30" t="str">
        <f ca="1">Scoring!A222</f>
        <v xml:space="preserve"> 2 Duke </v>
      </c>
      <c r="C182" s="30" t="str">
        <f ca="1">Scoring!B222</f>
        <v xml:space="preserve"> 7 Texas </v>
      </c>
      <c r="E182" s="141"/>
      <c r="F182" s="141"/>
      <c r="G182" s="141"/>
      <c r="H182" s="141"/>
      <c r="I182" s="141"/>
      <c r="J182" s="141"/>
      <c r="K182" s="141"/>
      <c r="L182" s="141"/>
      <c r="M182" s="141"/>
      <c r="N182" s="141"/>
      <c r="O182" s="141"/>
      <c r="P182" s="141"/>
      <c r="Q182" s="141"/>
      <c r="R182" s="141"/>
      <c r="S182" s="141"/>
      <c r="T182" s="141"/>
      <c r="U182" s="141"/>
      <c r="V182" s="141"/>
      <c r="W182" s="141"/>
      <c r="X182" s="141"/>
      <c r="Y182" s="141"/>
      <c r="Z182" s="141"/>
      <c r="AA182" s="141"/>
      <c r="AB182" s="141"/>
      <c r="AC182" s="141"/>
      <c r="AD182" s="141"/>
      <c r="AE182" s="141"/>
      <c r="AF182" s="141"/>
      <c r="AG182" s="141"/>
      <c r="AH182" s="141"/>
      <c r="AI182" s="141"/>
      <c r="AJ182" s="141"/>
      <c r="AK182" s="141"/>
      <c r="AL182" s="141"/>
      <c r="AM182" s="141"/>
      <c r="AN182" s="141"/>
      <c r="AO182" s="141"/>
      <c r="AP182" s="141"/>
    </row>
    <row r="183" spans="2:42" ht="9" hidden="1" customHeight="1" thickBot="1">
      <c r="B183" s="30" t="str">
        <f ca="1">Scoring!A223</f>
        <v xml:space="preserve"> 3 Villanova </v>
      </c>
      <c r="C183" s="30" t="str">
        <f ca="1">Scoring!B223</f>
        <v xml:space="preserve"> 6 UCLA </v>
      </c>
      <c r="E183" s="141"/>
      <c r="F183" s="141"/>
      <c r="G183" s="141"/>
      <c r="H183" s="141"/>
      <c r="I183" s="141"/>
      <c r="J183" s="141"/>
      <c r="K183" s="141"/>
      <c r="L183" s="141"/>
      <c r="M183" s="141"/>
      <c r="N183" s="141"/>
      <c r="O183" s="141"/>
      <c r="P183" s="141"/>
      <c r="Q183" s="141"/>
      <c r="R183" s="141"/>
      <c r="S183" s="141"/>
      <c r="T183" s="141"/>
      <c r="U183" s="141"/>
      <c r="V183" s="141"/>
      <c r="W183" s="141"/>
      <c r="X183" s="141"/>
      <c r="Y183" s="141"/>
      <c r="Z183" s="141"/>
      <c r="AA183" s="141"/>
      <c r="AB183" s="141"/>
      <c r="AC183" s="141"/>
      <c r="AD183" s="141"/>
      <c r="AE183" s="141"/>
      <c r="AF183" s="141"/>
      <c r="AG183" s="141"/>
      <c r="AH183" s="141"/>
      <c r="AI183" s="141"/>
      <c r="AJ183" s="141"/>
      <c r="AK183" s="141"/>
      <c r="AL183" s="141"/>
      <c r="AM183" s="141"/>
      <c r="AN183" s="141"/>
      <c r="AO183" s="141"/>
      <c r="AP183" s="141"/>
    </row>
    <row r="184" spans="2:42" ht="9" hidden="1" customHeight="1" thickBot="1">
      <c r="B184" s="30" t="str">
        <f ca="1">Scoring!A224</f>
        <v xml:space="preserve"> 1 North Carolina </v>
      </c>
      <c r="C184" s="30" t="str">
        <f ca="1">Scoring!B224</f>
        <v xml:space="preserve"> 8 LSU </v>
      </c>
      <c r="E184" s="141"/>
      <c r="F184" s="141"/>
      <c r="G184" s="141"/>
      <c r="H184" s="141"/>
      <c r="I184" s="141"/>
      <c r="J184" s="141"/>
      <c r="K184" s="141"/>
      <c r="L184" s="141"/>
      <c r="M184" s="141"/>
      <c r="N184" s="141"/>
      <c r="O184" s="141"/>
      <c r="P184" s="141"/>
      <c r="Q184" s="141"/>
      <c r="R184" s="141"/>
      <c r="S184" s="141"/>
      <c r="T184" s="141"/>
      <c r="U184" s="141"/>
      <c r="V184" s="141"/>
      <c r="W184" s="141"/>
      <c r="X184" s="141"/>
      <c r="Y184" s="141"/>
      <c r="Z184" s="141"/>
      <c r="AA184" s="141"/>
      <c r="AB184" s="141"/>
      <c r="AC184" s="141"/>
      <c r="AD184" s="141"/>
      <c r="AE184" s="141"/>
      <c r="AF184" s="141"/>
      <c r="AG184" s="141"/>
      <c r="AH184" s="141"/>
      <c r="AI184" s="141"/>
      <c r="AJ184" s="141"/>
      <c r="AK184" s="141"/>
      <c r="AL184" s="141"/>
      <c r="AM184" s="141"/>
      <c r="AN184" s="141"/>
      <c r="AO184" s="141"/>
      <c r="AP184" s="141"/>
    </row>
    <row r="185" spans="2:42" ht="9" hidden="1" customHeight="1" thickBot="1">
      <c r="B185" s="30" t="str">
        <f ca="1">Scoring!A225</f>
        <v xml:space="preserve"> 4 Gonzaga </v>
      </c>
      <c r="C185" s="30" t="str">
        <f ca="1">Scoring!B225</f>
        <v xml:space="preserve"> 12 Western Kentucky</v>
      </c>
      <c r="E185" s="141"/>
      <c r="F185" s="141"/>
      <c r="G185" s="141"/>
      <c r="H185" s="141"/>
      <c r="I185" s="141"/>
      <c r="J185" s="141"/>
      <c r="K185" s="141"/>
      <c r="L185" s="141"/>
      <c r="M185" s="141"/>
      <c r="N185" s="141"/>
      <c r="O185" s="141"/>
      <c r="P185" s="141"/>
      <c r="Q185" s="141"/>
      <c r="R185" s="141"/>
      <c r="S185" s="141"/>
      <c r="T185" s="141"/>
      <c r="U185" s="141"/>
      <c r="V185" s="141"/>
      <c r="W185" s="141"/>
      <c r="X185" s="141"/>
      <c r="Y185" s="141"/>
      <c r="Z185" s="141"/>
      <c r="AA185" s="141"/>
      <c r="AB185" s="141"/>
      <c r="AC185" s="141"/>
      <c r="AD185" s="141"/>
      <c r="AE185" s="141"/>
      <c r="AF185" s="141"/>
      <c r="AG185" s="141"/>
      <c r="AH185" s="141"/>
      <c r="AI185" s="141"/>
      <c r="AJ185" s="141"/>
      <c r="AK185" s="141"/>
      <c r="AL185" s="141"/>
      <c r="AM185" s="141"/>
      <c r="AN185" s="141"/>
      <c r="AO185" s="141"/>
      <c r="AP185" s="141"/>
    </row>
    <row r="186" spans="2:42" ht="9" hidden="1" customHeight="1" thickBot="1">
      <c r="B186" s="30" t="str">
        <f ca="1">Scoring!A226</f>
        <v xml:space="preserve"> 2 Oklahoma </v>
      </c>
      <c r="C186" s="30" t="str">
        <f ca="1">Scoring!B226</f>
        <v xml:space="preserve"> 10 Michigan</v>
      </c>
      <c r="E186" s="141"/>
      <c r="F186" s="141"/>
      <c r="G186" s="141"/>
      <c r="H186" s="141"/>
      <c r="I186" s="141"/>
      <c r="J186" s="141"/>
      <c r="K186" s="141"/>
      <c r="L186" s="141"/>
      <c r="M186" s="141"/>
      <c r="N186" s="141"/>
      <c r="O186" s="141"/>
      <c r="P186" s="141"/>
      <c r="Q186" s="141"/>
      <c r="R186" s="141"/>
      <c r="S186" s="141"/>
      <c r="T186" s="141"/>
      <c r="U186" s="141"/>
      <c r="V186" s="141"/>
      <c r="W186" s="141"/>
      <c r="X186" s="141"/>
      <c r="Y186" s="141"/>
      <c r="Z186" s="141"/>
      <c r="AA186" s="141"/>
      <c r="AB186" s="141"/>
      <c r="AC186" s="141"/>
      <c r="AD186" s="141"/>
      <c r="AE186" s="141"/>
      <c r="AF186" s="141"/>
      <c r="AG186" s="141"/>
      <c r="AH186" s="141"/>
      <c r="AI186" s="141"/>
      <c r="AJ186" s="141"/>
      <c r="AK186" s="141"/>
      <c r="AL186" s="141"/>
      <c r="AM186" s="141"/>
      <c r="AN186" s="141"/>
      <c r="AO186" s="141"/>
      <c r="AP186" s="141"/>
    </row>
    <row r="187" spans="2:42" ht="9" hidden="1" customHeight="1" thickBot="1">
      <c r="B187" s="30" t="str">
        <f ca="1">Scoring!A227</f>
        <v xml:space="preserve"> 3 Syracuse </v>
      </c>
      <c r="C187" s="30" t="str">
        <f ca="1">Scoring!B227</f>
        <v xml:space="preserve"> 6 Arizona State </v>
      </c>
      <c r="E187" s="141"/>
      <c r="F187" s="141"/>
      <c r="G187" s="141"/>
      <c r="H187" s="141"/>
      <c r="I187" s="141"/>
      <c r="J187" s="141"/>
      <c r="K187" s="141"/>
      <c r="L187" s="141"/>
      <c r="M187" s="141"/>
      <c r="N187" s="141"/>
      <c r="O187" s="141"/>
      <c r="P187" s="141"/>
      <c r="Q187" s="141"/>
      <c r="R187" s="141"/>
      <c r="S187" s="141"/>
      <c r="T187" s="141"/>
      <c r="U187" s="141"/>
      <c r="V187" s="141"/>
      <c r="W187" s="141"/>
      <c r="X187" s="141"/>
      <c r="Y187" s="141"/>
      <c r="Z187" s="141"/>
      <c r="AA187" s="141"/>
      <c r="AB187" s="141"/>
      <c r="AC187" s="141"/>
      <c r="AD187" s="141"/>
      <c r="AE187" s="141"/>
      <c r="AF187" s="141"/>
      <c r="AG187" s="141"/>
      <c r="AH187" s="141"/>
      <c r="AI187" s="141"/>
      <c r="AJ187" s="141"/>
      <c r="AK187" s="141"/>
      <c r="AL187" s="141"/>
      <c r="AM187" s="141"/>
      <c r="AN187" s="141"/>
      <c r="AO187" s="141"/>
      <c r="AP187" s="141"/>
    </row>
    <row r="188" spans="2:42" ht="9" hidden="1" customHeight="1" thickBot="1">
      <c r="B188" s="30" t="str">
        <f ca="1">Scoring!A228</f>
        <v xml:space="preserve"> 1 Louisville </v>
      </c>
      <c r="C188" s="30" t="str">
        <f ca="1">Scoring!B228</f>
        <v xml:space="preserve"> 12 Arizona</v>
      </c>
      <c r="E188" s="141"/>
      <c r="F188" s="141"/>
      <c r="G188" s="141"/>
      <c r="H188" s="141"/>
      <c r="I188" s="141"/>
      <c r="J188" s="141"/>
      <c r="K188" s="141"/>
      <c r="L188" s="141"/>
      <c r="M188" s="141"/>
      <c r="N188" s="141"/>
      <c r="O188" s="141"/>
      <c r="P188" s="141"/>
      <c r="Q188" s="141"/>
      <c r="R188" s="141"/>
      <c r="S188" s="141"/>
      <c r="T188" s="141"/>
      <c r="U188" s="141"/>
      <c r="V188" s="141"/>
      <c r="W188" s="141"/>
      <c r="X188" s="141"/>
      <c r="Y188" s="141"/>
      <c r="Z188" s="141"/>
      <c r="AA188" s="141"/>
      <c r="AB188" s="141"/>
      <c r="AC188" s="141"/>
      <c r="AD188" s="141"/>
      <c r="AE188" s="141"/>
      <c r="AF188" s="141"/>
      <c r="AG188" s="141"/>
      <c r="AH188" s="141"/>
      <c r="AI188" s="141"/>
      <c r="AJ188" s="141"/>
      <c r="AK188" s="141"/>
      <c r="AL188" s="141"/>
      <c r="AM188" s="141"/>
      <c r="AN188" s="141"/>
      <c r="AO188" s="141"/>
      <c r="AP188" s="141"/>
    </row>
    <row r="189" spans="2:42" ht="9" hidden="1" customHeight="1" thickBot="1">
      <c r="B189" s="30" t="str">
        <f ca="1">Scoring!A229</f>
        <v xml:space="preserve"> 2 Michigan State </v>
      </c>
      <c r="C189" s="30" t="str">
        <f ca="1">Scoring!B229</f>
        <v xml:space="preserve"> 3 Kansas </v>
      </c>
      <c r="E189" s="141"/>
      <c r="F189" s="141"/>
      <c r="G189" s="141"/>
      <c r="H189" s="141"/>
      <c r="I189" s="141"/>
      <c r="J189" s="141"/>
      <c r="K189" s="141"/>
      <c r="L189" s="141"/>
      <c r="M189" s="141"/>
      <c r="N189" s="141"/>
      <c r="O189" s="141"/>
      <c r="P189" s="141"/>
      <c r="Q189" s="141"/>
      <c r="R189" s="141"/>
      <c r="S189" s="141"/>
      <c r="T189" s="141"/>
      <c r="U189" s="141"/>
      <c r="V189" s="141"/>
      <c r="W189" s="141"/>
      <c r="X189" s="141"/>
      <c r="Y189" s="141"/>
      <c r="Z189" s="141"/>
      <c r="AA189" s="141"/>
      <c r="AB189" s="141"/>
      <c r="AC189" s="141"/>
      <c r="AD189" s="141"/>
      <c r="AE189" s="141"/>
      <c r="AF189" s="141"/>
      <c r="AG189" s="141"/>
      <c r="AH189" s="141"/>
      <c r="AI189" s="141"/>
      <c r="AJ189" s="141"/>
      <c r="AK189" s="141"/>
      <c r="AL189" s="141"/>
      <c r="AM189" s="141"/>
      <c r="AN189" s="141"/>
      <c r="AO189" s="141"/>
      <c r="AP189" s="141"/>
    </row>
    <row r="190" spans="2:42" ht="9" hidden="1" customHeight="1" thickBot="1">
      <c r="B190" s="30" t="str">
        <f ca="1">Scoring!A230</f>
        <v xml:space="preserve"> 1 Connecticut </v>
      </c>
      <c r="C190" s="30" t="str">
        <f ca="1">Scoring!B230</f>
        <v xml:space="preserve"> 5 Purdue </v>
      </c>
      <c r="E190" s="141"/>
      <c r="F190" s="141"/>
      <c r="G190" s="141"/>
      <c r="H190" s="141"/>
      <c r="I190" s="141"/>
      <c r="J190" s="141"/>
      <c r="K190" s="141"/>
      <c r="L190" s="141"/>
      <c r="M190" s="141"/>
      <c r="N190" s="141"/>
      <c r="O190" s="141"/>
      <c r="P190" s="141"/>
      <c r="Q190" s="141"/>
      <c r="R190" s="141"/>
      <c r="S190" s="141"/>
      <c r="T190" s="141"/>
      <c r="U190" s="141"/>
      <c r="V190" s="141"/>
      <c r="W190" s="141"/>
      <c r="X190" s="141"/>
      <c r="Y190" s="141"/>
      <c r="Z190" s="141"/>
      <c r="AA190" s="141"/>
      <c r="AB190" s="141"/>
      <c r="AC190" s="141"/>
      <c r="AD190" s="141"/>
      <c r="AE190" s="141"/>
      <c r="AF190" s="141"/>
      <c r="AG190" s="141"/>
      <c r="AH190" s="141"/>
      <c r="AI190" s="141"/>
      <c r="AJ190" s="141"/>
      <c r="AK190" s="141"/>
      <c r="AL190" s="141"/>
      <c r="AM190" s="141"/>
      <c r="AN190" s="141"/>
      <c r="AO190" s="141"/>
      <c r="AP190" s="141"/>
    </row>
    <row r="191" spans="2:42" ht="9" hidden="1" customHeight="1" thickBot="1">
      <c r="B191" s="30" t="str">
        <f ca="1">Scoring!A231</f>
        <v xml:space="preserve"> 3 Missouri </v>
      </c>
      <c r="C191" s="30" t="str">
        <f ca="1">Scoring!B231</f>
        <v xml:space="preserve"> 2 Memphis </v>
      </c>
      <c r="E191" s="141"/>
      <c r="F191" s="141"/>
      <c r="G191" s="141"/>
      <c r="H191" s="141"/>
      <c r="I191" s="141"/>
      <c r="J191" s="141"/>
      <c r="K191" s="141"/>
      <c r="L191" s="141"/>
      <c r="M191" s="141"/>
      <c r="N191" s="141"/>
      <c r="O191" s="141"/>
      <c r="P191" s="141"/>
      <c r="Q191" s="141"/>
      <c r="R191" s="141"/>
      <c r="S191" s="141"/>
      <c r="T191" s="141"/>
      <c r="U191" s="141"/>
      <c r="V191" s="141"/>
      <c r="W191" s="141"/>
      <c r="X191" s="141"/>
      <c r="Y191" s="141"/>
      <c r="Z191" s="141"/>
      <c r="AA191" s="141"/>
      <c r="AB191" s="141"/>
      <c r="AC191" s="141"/>
      <c r="AD191" s="141"/>
      <c r="AE191" s="141"/>
      <c r="AF191" s="141"/>
      <c r="AG191" s="141"/>
      <c r="AH191" s="141"/>
      <c r="AI191" s="141"/>
      <c r="AJ191" s="141"/>
      <c r="AK191" s="141"/>
      <c r="AL191" s="141"/>
      <c r="AM191" s="141"/>
      <c r="AN191" s="141"/>
      <c r="AO191" s="141"/>
      <c r="AP191" s="141"/>
    </row>
    <row r="192" spans="2:42" ht="9" hidden="1" customHeight="1" thickBot="1">
      <c r="B192" s="30" t="str">
        <f ca="1">Scoring!A232</f>
        <v xml:space="preserve"> 1 Pittsburgh </v>
      </c>
      <c r="C192" s="30" t="str">
        <f ca="1">Scoring!B232</f>
        <v xml:space="preserve"> 4 Xavier </v>
      </c>
      <c r="E192" s="141"/>
      <c r="F192" s="141"/>
      <c r="G192" s="141"/>
      <c r="H192" s="141"/>
      <c r="I192" s="141"/>
      <c r="J192" s="141"/>
      <c r="K192" s="141"/>
      <c r="L192" s="141"/>
      <c r="M192" s="141"/>
      <c r="N192" s="141"/>
      <c r="O192" s="141"/>
      <c r="P192" s="141"/>
      <c r="Q192" s="141"/>
      <c r="R192" s="141"/>
      <c r="S192" s="141"/>
      <c r="T192" s="141"/>
      <c r="U192" s="141"/>
      <c r="V192" s="141"/>
      <c r="W192" s="141"/>
      <c r="X192" s="141"/>
      <c r="Y192" s="141"/>
      <c r="Z192" s="141"/>
      <c r="AA192" s="141"/>
      <c r="AB192" s="141"/>
      <c r="AC192" s="141"/>
      <c r="AD192" s="141"/>
      <c r="AE192" s="141"/>
      <c r="AF192" s="141"/>
      <c r="AG192" s="141"/>
      <c r="AH192" s="141"/>
      <c r="AI192" s="141"/>
      <c r="AJ192" s="141"/>
      <c r="AK192" s="141"/>
      <c r="AL192" s="141"/>
      <c r="AM192" s="141"/>
      <c r="AN192" s="141"/>
      <c r="AO192" s="141"/>
      <c r="AP192" s="141"/>
    </row>
    <row r="193" spans="2:42" ht="9" hidden="1" customHeight="1" thickBot="1">
      <c r="B193" s="30" t="str">
        <f ca="1">Scoring!A233</f>
        <v xml:space="preserve"> 3 Villanova </v>
      </c>
      <c r="C193" s="30" t="str">
        <f ca="1">Scoring!B233</f>
        <v xml:space="preserve"> 2 Duke </v>
      </c>
      <c r="E193" s="141"/>
      <c r="F193" s="141"/>
      <c r="G193" s="141"/>
      <c r="H193" s="141"/>
      <c r="I193" s="141"/>
      <c r="J193" s="141"/>
      <c r="K193" s="141"/>
      <c r="L193" s="141"/>
      <c r="M193" s="141"/>
      <c r="N193" s="141"/>
      <c r="O193" s="141"/>
      <c r="P193" s="141"/>
      <c r="Q193" s="141"/>
      <c r="R193" s="141"/>
      <c r="S193" s="141"/>
      <c r="T193" s="141"/>
      <c r="U193" s="141"/>
      <c r="V193" s="141"/>
      <c r="W193" s="141"/>
      <c r="X193" s="141"/>
      <c r="Y193" s="141"/>
      <c r="Z193" s="141"/>
      <c r="AA193" s="141"/>
      <c r="AB193" s="141"/>
      <c r="AC193" s="141"/>
      <c r="AD193" s="141"/>
      <c r="AE193" s="141"/>
      <c r="AF193" s="141"/>
      <c r="AG193" s="141"/>
      <c r="AH193" s="141"/>
      <c r="AI193" s="141"/>
      <c r="AJ193" s="141"/>
      <c r="AK193" s="141"/>
      <c r="AL193" s="141"/>
      <c r="AM193" s="141"/>
      <c r="AN193" s="141"/>
      <c r="AO193" s="141"/>
      <c r="AP193" s="141"/>
    </row>
    <row r="194" spans="2:42" ht="9" hidden="1" customHeight="1" thickBot="1">
      <c r="B194" s="30" t="str">
        <f ca="1">Scoring!A234</f>
        <v xml:space="preserve"> 1 North Carolina </v>
      </c>
      <c r="C194" s="30" t="str">
        <f ca="1">Scoring!B234</f>
        <v xml:space="preserve"> 4 Gonzaga </v>
      </c>
      <c r="E194" s="141"/>
      <c r="F194" s="141"/>
      <c r="G194" s="141"/>
      <c r="H194" s="141"/>
      <c r="I194" s="141"/>
      <c r="J194" s="141"/>
      <c r="K194" s="141"/>
      <c r="L194" s="141"/>
      <c r="M194" s="141"/>
      <c r="N194" s="141"/>
      <c r="O194" s="141"/>
      <c r="P194" s="141"/>
      <c r="Q194" s="141"/>
      <c r="R194" s="141"/>
      <c r="S194" s="141"/>
      <c r="T194" s="141"/>
      <c r="U194" s="141"/>
      <c r="V194" s="141"/>
      <c r="W194" s="141"/>
      <c r="X194" s="141"/>
      <c r="Y194" s="141"/>
      <c r="Z194" s="141"/>
      <c r="AA194" s="141"/>
      <c r="AB194" s="141"/>
      <c r="AC194" s="141"/>
      <c r="AD194" s="141"/>
      <c r="AE194" s="141"/>
      <c r="AF194" s="141"/>
      <c r="AG194" s="141"/>
      <c r="AH194" s="141"/>
      <c r="AI194" s="141"/>
      <c r="AJ194" s="141"/>
      <c r="AK194" s="141"/>
      <c r="AL194" s="141"/>
      <c r="AM194" s="141"/>
      <c r="AN194" s="141"/>
      <c r="AO194" s="141"/>
      <c r="AP194" s="141"/>
    </row>
    <row r="195" spans="2:42" ht="9" hidden="1" customHeight="1" thickBot="1">
      <c r="B195" s="30" t="str">
        <f ca="1">Scoring!A235</f>
        <v xml:space="preserve"> 2 Oklahoma </v>
      </c>
      <c r="C195" s="30" t="str">
        <f ca="1">Scoring!B235</f>
        <v xml:space="preserve"> 3 Syracuse </v>
      </c>
      <c r="E195" s="141"/>
      <c r="F195" s="141"/>
      <c r="G195" s="141"/>
      <c r="H195" s="141"/>
      <c r="I195" s="141"/>
      <c r="J195" s="141"/>
      <c r="K195" s="141"/>
      <c r="L195" s="141"/>
      <c r="M195" s="141"/>
      <c r="N195" s="141"/>
      <c r="O195" s="141"/>
      <c r="P195" s="141"/>
      <c r="Q195" s="141"/>
      <c r="R195" s="141"/>
      <c r="S195" s="141"/>
      <c r="T195" s="141"/>
      <c r="U195" s="141"/>
      <c r="V195" s="141"/>
      <c r="W195" s="141"/>
      <c r="X195" s="141"/>
      <c r="Y195" s="141"/>
      <c r="Z195" s="141"/>
      <c r="AA195" s="141"/>
      <c r="AB195" s="141"/>
      <c r="AC195" s="141"/>
      <c r="AD195" s="141"/>
      <c r="AE195" s="141"/>
      <c r="AF195" s="141"/>
      <c r="AG195" s="141"/>
      <c r="AH195" s="141"/>
      <c r="AI195" s="141"/>
      <c r="AJ195" s="141"/>
      <c r="AK195" s="141"/>
      <c r="AL195" s="141"/>
      <c r="AM195" s="141"/>
      <c r="AN195" s="141"/>
      <c r="AO195" s="141"/>
      <c r="AP195" s="141"/>
    </row>
    <row r="196" spans="2:42" ht="9" hidden="1" customHeight="1" thickBot="1">
      <c r="B196" s="30" t="str">
        <f ca="1">Scoring!A236</f>
        <v xml:space="preserve"> 2 Michigan State </v>
      </c>
      <c r="C196" s="30" t="str">
        <f ca="1">Scoring!B236</f>
        <v xml:space="preserve"> 1 Louisville </v>
      </c>
      <c r="E196" s="141"/>
      <c r="F196" s="141"/>
      <c r="G196" s="141"/>
      <c r="H196" s="141"/>
      <c r="I196" s="141"/>
      <c r="J196" s="141"/>
      <c r="K196" s="141"/>
      <c r="L196" s="141"/>
      <c r="M196" s="141"/>
      <c r="N196" s="141"/>
      <c r="O196" s="141"/>
      <c r="P196" s="141"/>
      <c r="Q196" s="141"/>
      <c r="R196" s="141"/>
      <c r="S196" s="141"/>
      <c r="T196" s="141"/>
      <c r="U196" s="141"/>
      <c r="V196" s="141"/>
      <c r="W196" s="141"/>
      <c r="X196" s="141"/>
      <c r="Y196" s="141"/>
      <c r="Z196" s="141"/>
      <c r="AA196" s="141"/>
      <c r="AB196" s="141"/>
      <c r="AC196" s="141"/>
      <c r="AD196" s="141"/>
      <c r="AE196" s="141"/>
      <c r="AF196" s="141"/>
      <c r="AG196" s="141"/>
      <c r="AH196" s="141"/>
      <c r="AI196" s="141"/>
      <c r="AJ196" s="141"/>
      <c r="AK196" s="141"/>
      <c r="AL196" s="141"/>
      <c r="AM196" s="141"/>
      <c r="AN196" s="141"/>
      <c r="AO196" s="141"/>
      <c r="AP196" s="141"/>
    </row>
    <row r="197" spans="2:42" ht="9" hidden="1" customHeight="1" thickBot="1">
      <c r="B197" s="30" t="str">
        <f ca="1">Scoring!A237</f>
        <v xml:space="preserve"> 1 Connecticut </v>
      </c>
      <c r="C197" s="30" t="str">
        <f ca="1">Scoring!B237</f>
        <v xml:space="preserve"> 3 Missouri </v>
      </c>
      <c r="E197" s="141"/>
      <c r="F197" s="141"/>
      <c r="G197" s="141"/>
      <c r="H197" s="141"/>
      <c r="I197" s="141"/>
      <c r="J197" s="141"/>
      <c r="K197" s="141"/>
      <c r="L197" s="141"/>
      <c r="M197" s="141"/>
      <c r="N197" s="141"/>
      <c r="O197" s="141"/>
      <c r="P197" s="141"/>
      <c r="Q197" s="141"/>
      <c r="R197" s="141"/>
      <c r="S197" s="141"/>
      <c r="T197" s="141"/>
      <c r="U197" s="141"/>
      <c r="V197" s="141"/>
      <c r="W197" s="141"/>
      <c r="X197" s="141"/>
      <c r="Y197" s="141"/>
      <c r="Z197" s="141"/>
      <c r="AA197" s="141"/>
      <c r="AB197" s="141"/>
      <c r="AC197" s="141"/>
      <c r="AD197" s="141"/>
      <c r="AE197" s="141"/>
      <c r="AF197" s="141"/>
      <c r="AG197" s="141"/>
      <c r="AH197" s="141"/>
      <c r="AI197" s="141"/>
      <c r="AJ197" s="141"/>
      <c r="AK197" s="141"/>
      <c r="AL197" s="141"/>
      <c r="AM197" s="141"/>
      <c r="AN197" s="141"/>
      <c r="AO197" s="141"/>
      <c r="AP197" s="141"/>
    </row>
    <row r="198" spans="2:42" ht="9" hidden="1" customHeight="1" thickBot="1">
      <c r="B198" s="30" t="str">
        <f ca="1">Scoring!A238</f>
        <v xml:space="preserve"> 3 Villanova </v>
      </c>
      <c r="C198" s="30" t="str">
        <f ca="1">Scoring!B238</f>
        <v xml:space="preserve"> 1 Pittsburgh </v>
      </c>
      <c r="E198" s="141"/>
      <c r="F198" s="141"/>
      <c r="G198" s="141"/>
      <c r="H198" s="141"/>
      <c r="I198" s="141"/>
      <c r="J198" s="141"/>
      <c r="K198" s="141"/>
      <c r="L198" s="141"/>
      <c r="M198" s="141"/>
      <c r="N198" s="141"/>
      <c r="O198" s="141"/>
      <c r="P198" s="141"/>
      <c r="Q198" s="141"/>
      <c r="R198" s="141"/>
      <c r="S198" s="141"/>
      <c r="T198" s="141"/>
      <c r="U198" s="141"/>
      <c r="V198" s="141"/>
      <c r="W198" s="141"/>
      <c r="X198" s="141"/>
      <c r="Y198" s="141"/>
      <c r="Z198" s="141"/>
      <c r="AA198" s="141"/>
      <c r="AB198" s="141"/>
      <c r="AC198" s="141"/>
      <c r="AD198" s="141"/>
      <c r="AE198" s="141"/>
      <c r="AF198" s="141"/>
      <c r="AG198" s="141"/>
      <c r="AH198" s="141"/>
      <c r="AI198" s="141"/>
      <c r="AJ198" s="141"/>
      <c r="AK198" s="141"/>
      <c r="AL198" s="141"/>
      <c r="AM198" s="141"/>
      <c r="AN198" s="141"/>
      <c r="AO198" s="141"/>
      <c r="AP198" s="141"/>
    </row>
    <row r="199" spans="2:42" ht="9" hidden="1" customHeight="1" thickBot="1">
      <c r="B199" s="30" t="str">
        <f ca="1">Scoring!A239</f>
        <v xml:space="preserve"> 1 North Carolina </v>
      </c>
      <c r="C199" s="30" t="str">
        <f ca="1">Scoring!B239</f>
        <v xml:space="preserve"> 2 Oklahoma </v>
      </c>
      <c r="E199" s="141"/>
      <c r="F199" s="141"/>
      <c r="G199" s="141"/>
      <c r="H199" s="141"/>
      <c r="I199" s="141"/>
      <c r="J199" s="141"/>
      <c r="K199" s="141"/>
      <c r="L199" s="141"/>
      <c r="M199" s="141"/>
      <c r="N199" s="141"/>
      <c r="O199" s="141"/>
      <c r="P199" s="141"/>
      <c r="Q199" s="141"/>
      <c r="R199" s="141"/>
      <c r="S199" s="141"/>
      <c r="T199" s="141"/>
      <c r="U199" s="141"/>
      <c r="V199" s="141"/>
      <c r="W199" s="141"/>
      <c r="X199" s="141"/>
      <c r="Y199" s="141"/>
      <c r="Z199" s="141"/>
      <c r="AA199" s="141"/>
      <c r="AB199" s="141"/>
      <c r="AC199" s="141"/>
      <c r="AD199" s="141"/>
      <c r="AE199" s="141"/>
      <c r="AF199" s="141"/>
      <c r="AG199" s="141"/>
      <c r="AH199" s="141"/>
      <c r="AI199" s="141"/>
      <c r="AJ199" s="141"/>
      <c r="AK199" s="141"/>
      <c r="AL199" s="141"/>
      <c r="AM199" s="141"/>
      <c r="AN199" s="141"/>
      <c r="AO199" s="141"/>
      <c r="AP199" s="141"/>
    </row>
    <row r="200" spans="2:42" ht="9" hidden="1" customHeight="1" thickBot="1">
      <c r="B200" s="30" t="str">
        <f ca="1">Scoring!A240</f>
        <v xml:space="preserve"> 2 Michigan State </v>
      </c>
      <c r="C200" s="30" t="str">
        <f ca="1">Scoring!B240</f>
        <v xml:space="preserve"> 1 Connecticut </v>
      </c>
      <c r="E200" s="141"/>
      <c r="F200" s="141"/>
      <c r="G200" s="141"/>
      <c r="H200" s="141"/>
      <c r="I200" s="141"/>
      <c r="J200" s="141"/>
      <c r="K200" s="141"/>
      <c r="L200" s="141"/>
      <c r="M200" s="141"/>
      <c r="N200" s="141"/>
      <c r="O200" s="141"/>
      <c r="P200" s="141"/>
      <c r="Q200" s="141"/>
      <c r="R200" s="141"/>
      <c r="S200" s="141"/>
      <c r="T200" s="141"/>
      <c r="U200" s="141"/>
      <c r="V200" s="141"/>
      <c r="W200" s="141"/>
      <c r="X200" s="141"/>
      <c r="Y200" s="141"/>
      <c r="Z200" s="141"/>
      <c r="AA200" s="141"/>
      <c r="AB200" s="141"/>
      <c r="AC200" s="141"/>
      <c r="AD200" s="141"/>
      <c r="AE200" s="141"/>
      <c r="AF200" s="141"/>
      <c r="AG200" s="141"/>
      <c r="AH200" s="141"/>
      <c r="AI200" s="141"/>
      <c r="AJ200" s="141"/>
      <c r="AK200" s="141"/>
      <c r="AL200" s="141"/>
      <c r="AM200" s="141"/>
      <c r="AN200" s="141"/>
      <c r="AO200" s="141"/>
      <c r="AP200" s="141"/>
    </row>
    <row r="201" spans="2:42" ht="9" hidden="1" customHeight="1" thickBot="1">
      <c r="B201" s="30" t="str">
        <f ca="1">Scoring!A241</f>
        <v xml:space="preserve"> 1 North Carolina </v>
      </c>
      <c r="C201" s="30" t="str">
        <f ca="1">Scoring!B241</f>
        <v xml:space="preserve"> 3 Villanova </v>
      </c>
      <c r="E201" s="141"/>
      <c r="F201" s="141"/>
      <c r="G201" s="141"/>
      <c r="H201" s="141"/>
      <c r="I201" s="141"/>
      <c r="J201" s="141"/>
      <c r="K201" s="141"/>
      <c r="L201" s="141"/>
      <c r="M201" s="141"/>
      <c r="N201" s="141"/>
      <c r="O201" s="141"/>
      <c r="P201" s="141"/>
      <c r="Q201" s="141"/>
      <c r="R201" s="141"/>
      <c r="S201" s="141"/>
      <c r="T201" s="141"/>
      <c r="U201" s="141"/>
      <c r="V201" s="141"/>
      <c r="W201" s="141"/>
      <c r="X201" s="141"/>
      <c r="Y201" s="141"/>
      <c r="Z201" s="141"/>
      <c r="AA201" s="141"/>
      <c r="AB201" s="141"/>
      <c r="AC201" s="141"/>
      <c r="AD201" s="141"/>
      <c r="AE201" s="141"/>
      <c r="AF201" s="141"/>
      <c r="AG201" s="141"/>
      <c r="AH201" s="141"/>
      <c r="AI201" s="141"/>
      <c r="AJ201" s="141"/>
      <c r="AK201" s="141"/>
      <c r="AL201" s="141"/>
      <c r="AM201" s="141"/>
      <c r="AN201" s="141"/>
      <c r="AO201" s="141"/>
      <c r="AP201" s="141"/>
    </row>
    <row r="202" spans="2:42" ht="9" hidden="1" customHeight="1">
      <c r="B202" s="30" t="str">
        <f ca="1">Scoring!A242</f>
        <v/>
      </c>
      <c r="C202" s="30" t="str">
        <f ca="1">Scoring!B242</f>
        <v/>
      </c>
      <c r="E202" s="141"/>
      <c r="F202" s="141"/>
      <c r="G202" s="141"/>
      <c r="H202" s="141"/>
      <c r="I202" s="141"/>
      <c r="J202" s="141"/>
      <c r="K202" s="141"/>
      <c r="L202" s="141"/>
      <c r="M202" s="141"/>
      <c r="N202" s="141"/>
      <c r="O202" s="141"/>
      <c r="P202" s="141"/>
      <c r="Q202" s="141"/>
      <c r="R202" s="141"/>
      <c r="S202" s="141"/>
      <c r="T202" s="141"/>
      <c r="U202" s="141"/>
      <c r="V202" s="141"/>
      <c r="W202" s="141"/>
      <c r="X202" s="141"/>
      <c r="Y202" s="141"/>
      <c r="Z202" s="141"/>
      <c r="AA202" s="141"/>
      <c r="AB202" s="141"/>
      <c r="AC202" s="141"/>
      <c r="AD202" s="141"/>
      <c r="AE202" s="141"/>
      <c r="AF202" s="141"/>
      <c r="AG202" s="141"/>
      <c r="AH202" s="141"/>
      <c r="AI202" s="141"/>
      <c r="AJ202" s="141"/>
      <c r="AK202" s="141"/>
      <c r="AL202" s="141"/>
      <c r="AM202" s="141"/>
      <c r="AN202" s="141"/>
      <c r="AO202" s="141"/>
      <c r="AP202" s="141"/>
    </row>
    <row r="203" spans="2:42" ht="9" hidden="1" customHeight="1">
      <c r="E203" s="141"/>
      <c r="F203" s="141"/>
      <c r="G203" s="141"/>
      <c r="H203" s="141"/>
      <c r="I203" s="141"/>
      <c r="J203" s="141"/>
      <c r="K203" s="141"/>
      <c r="L203" s="141"/>
      <c r="M203" s="141"/>
      <c r="N203" s="141"/>
      <c r="O203" s="141"/>
      <c r="P203" s="141"/>
      <c r="Q203" s="141"/>
      <c r="R203" s="141"/>
      <c r="S203" s="141"/>
      <c r="T203" s="141"/>
      <c r="U203" s="141"/>
      <c r="V203" s="141"/>
      <c r="W203" s="141"/>
      <c r="X203" s="141"/>
      <c r="Y203" s="141"/>
      <c r="Z203" s="141"/>
      <c r="AA203" s="141"/>
      <c r="AB203" s="141"/>
      <c r="AC203" s="141"/>
      <c r="AD203" s="141"/>
      <c r="AE203" s="141"/>
      <c r="AF203" s="141"/>
      <c r="AG203" s="141"/>
      <c r="AH203" s="141"/>
      <c r="AI203" s="141"/>
      <c r="AJ203" s="141"/>
      <c r="AK203" s="141"/>
      <c r="AL203" s="141"/>
      <c r="AM203" s="141"/>
      <c r="AN203" s="141"/>
      <c r="AO203" s="141"/>
      <c r="AP203" s="141"/>
    </row>
    <row r="204" spans="2:42" ht="6.75" hidden="1" customHeight="1">
      <c r="E204" s="141"/>
      <c r="F204" s="141"/>
      <c r="G204" s="141"/>
      <c r="H204" s="141"/>
      <c r="I204" s="141"/>
      <c r="J204" s="141"/>
      <c r="K204" s="141"/>
      <c r="L204" s="141"/>
      <c r="M204" s="141"/>
      <c r="N204" s="141"/>
      <c r="O204" s="141"/>
      <c r="P204" s="141"/>
      <c r="Q204" s="141"/>
      <c r="R204" s="141"/>
      <c r="S204" s="141"/>
      <c r="T204" s="141"/>
      <c r="U204" s="141"/>
      <c r="V204" s="141"/>
      <c r="W204" s="141"/>
      <c r="X204" s="141"/>
      <c r="Y204" s="141"/>
      <c r="Z204" s="141"/>
      <c r="AA204" s="141"/>
      <c r="AB204" s="141"/>
      <c r="AC204" s="141"/>
      <c r="AD204" s="141"/>
      <c r="AE204" s="141"/>
      <c r="AF204" s="141"/>
      <c r="AG204" s="141"/>
      <c r="AH204" s="141"/>
      <c r="AI204" s="141"/>
      <c r="AJ204" s="141"/>
      <c r="AK204" s="141"/>
      <c r="AL204" s="141"/>
      <c r="AM204" s="141"/>
      <c r="AN204" s="141"/>
      <c r="AO204" s="141"/>
      <c r="AP204" s="141"/>
    </row>
    <row r="205" spans="2:42" ht="6.75" hidden="1" customHeight="1">
      <c r="E205" s="141"/>
      <c r="F205" s="141"/>
      <c r="G205" s="141"/>
      <c r="H205" s="141"/>
      <c r="I205" s="141"/>
      <c r="J205" s="141"/>
      <c r="K205" s="141"/>
      <c r="L205" s="141"/>
      <c r="M205" s="141"/>
      <c r="N205" s="141"/>
      <c r="O205" s="141"/>
      <c r="P205" s="141"/>
      <c r="Q205" s="141"/>
      <c r="R205" s="141"/>
      <c r="S205" s="141"/>
      <c r="T205" s="141"/>
      <c r="U205" s="141"/>
      <c r="V205" s="141"/>
      <c r="W205" s="141"/>
      <c r="X205" s="141"/>
      <c r="Y205" s="141"/>
      <c r="Z205" s="141"/>
      <c r="AA205" s="141"/>
      <c r="AB205" s="141"/>
      <c r="AC205" s="141"/>
      <c r="AD205" s="141"/>
      <c r="AE205" s="141"/>
      <c r="AF205" s="141"/>
      <c r="AG205" s="141"/>
      <c r="AH205" s="141"/>
      <c r="AI205" s="141"/>
      <c r="AJ205" s="141"/>
      <c r="AK205" s="141"/>
      <c r="AL205" s="141"/>
      <c r="AM205" s="141"/>
      <c r="AN205" s="141"/>
      <c r="AO205" s="141"/>
      <c r="AP205" s="141"/>
    </row>
    <row r="206" spans="2:42" ht="6.75" customHeight="1">
      <c r="E206" s="141"/>
      <c r="F206" s="141"/>
      <c r="G206" s="141"/>
      <c r="H206" s="141"/>
      <c r="I206" s="141"/>
      <c r="J206" s="141"/>
      <c r="K206" s="141"/>
      <c r="L206" s="141"/>
      <c r="M206" s="141"/>
      <c r="N206" s="141"/>
      <c r="O206" s="141"/>
      <c r="P206" s="141"/>
      <c r="Q206" s="141"/>
      <c r="R206" s="141"/>
      <c r="S206" s="141"/>
      <c r="T206" s="141"/>
      <c r="U206" s="141"/>
      <c r="V206" s="141"/>
      <c r="W206" s="141"/>
      <c r="X206" s="141"/>
      <c r="Y206" s="141"/>
      <c r="Z206" s="141"/>
      <c r="AA206" s="141"/>
      <c r="AB206" s="141"/>
      <c r="AC206" s="141"/>
      <c r="AD206" s="141"/>
      <c r="AE206" s="141"/>
      <c r="AF206" s="141"/>
      <c r="AG206" s="141"/>
      <c r="AH206" s="141"/>
      <c r="AI206" s="141"/>
      <c r="AJ206" s="141"/>
      <c r="AK206" s="141"/>
      <c r="AL206" s="141"/>
      <c r="AM206" s="141"/>
      <c r="AN206" s="141"/>
      <c r="AO206" s="141"/>
      <c r="AP206" s="141"/>
    </row>
    <row r="207" spans="2:42" ht="6.75" customHeight="1">
      <c r="E207" s="141"/>
      <c r="F207" s="141"/>
      <c r="G207" s="141"/>
      <c r="H207" s="141"/>
      <c r="I207" s="141"/>
      <c r="J207" s="141"/>
      <c r="K207" s="141"/>
      <c r="L207" s="141"/>
      <c r="M207" s="141"/>
      <c r="N207" s="141"/>
      <c r="O207" s="141"/>
      <c r="P207" s="141"/>
      <c r="Q207" s="141"/>
      <c r="R207" s="141"/>
      <c r="S207" s="141"/>
      <c r="T207" s="141"/>
      <c r="U207" s="141"/>
      <c r="V207" s="141"/>
      <c r="W207" s="141"/>
      <c r="X207" s="141"/>
      <c r="Y207" s="141"/>
      <c r="Z207" s="141"/>
      <c r="AA207" s="141"/>
      <c r="AB207" s="141"/>
      <c r="AC207" s="141"/>
      <c r="AD207" s="141"/>
      <c r="AE207" s="141"/>
      <c r="AF207" s="141"/>
      <c r="AG207" s="141"/>
      <c r="AH207" s="141"/>
      <c r="AI207" s="141"/>
      <c r="AJ207" s="141"/>
      <c r="AK207" s="141"/>
      <c r="AL207" s="141"/>
      <c r="AM207" s="141"/>
      <c r="AN207" s="141"/>
      <c r="AO207" s="141"/>
      <c r="AP207" s="141"/>
    </row>
    <row r="208" spans="2:42" ht="6.75" customHeight="1">
      <c r="E208" s="141"/>
      <c r="F208" s="141"/>
      <c r="G208" s="141"/>
      <c r="H208" s="141"/>
      <c r="I208" s="141"/>
      <c r="J208" s="141"/>
      <c r="K208" s="141"/>
      <c r="L208" s="141"/>
      <c r="M208" s="141"/>
      <c r="N208" s="141"/>
      <c r="O208" s="141"/>
      <c r="P208" s="141"/>
      <c r="Q208" s="141"/>
      <c r="R208" s="141"/>
      <c r="S208" s="141"/>
      <c r="T208" s="141"/>
      <c r="U208" s="141"/>
      <c r="V208" s="141"/>
      <c r="W208" s="141"/>
      <c r="X208" s="141"/>
      <c r="Y208" s="141"/>
      <c r="Z208" s="141"/>
      <c r="AA208" s="141"/>
      <c r="AB208" s="141"/>
      <c r="AC208" s="141"/>
      <c r="AD208" s="141"/>
      <c r="AE208" s="141"/>
      <c r="AF208" s="141"/>
      <c r="AG208" s="141"/>
      <c r="AH208" s="141"/>
      <c r="AI208" s="141"/>
      <c r="AJ208" s="141"/>
      <c r="AK208" s="141"/>
      <c r="AL208" s="141"/>
      <c r="AM208" s="141"/>
      <c r="AN208" s="141"/>
      <c r="AO208" s="141"/>
      <c r="AP208" s="141"/>
    </row>
    <row r="209" spans="5:42" ht="6.75" customHeight="1">
      <c r="E209" s="141"/>
      <c r="F209" s="141"/>
      <c r="G209" s="141"/>
      <c r="H209" s="141"/>
      <c r="I209" s="141"/>
      <c r="J209" s="141"/>
      <c r="K209" s="141"/>
      <c r="L209" s="141"/>
      <c r="M209" s="141"/>
      <c r="N209" s="141"/>
      <c r="O209" s="141"/>
      <c r="P209" s="141"/>
      <c r="Q209" s="141"/>
      <c r="R209" s="141"/>
      <c r="S209" s="141"/>
      <c r="T209" s="141"/>
      <c r="U209" s="141"/>
      <c r="V209" s="141"/>
      <c r="W209" s="141"/>
      <c r="X209" s="141"/>
      <c r="Y209" s="141"/>
      <c r="Z209" s="141"/>
      <c r="AA209" s="141"/>
      <c r="AB209" s="141"/>
      <c r="AC209" s="141"/>
      <c r="AD209" s="141"/>
      <c r="AE209" s="141"/>
      <c r="AF209" s="141"/>
      <c r="AG209" s="141"/>
      <c r="AH209" s="141"/>
      <c r="AI209" s="141"/>
      <c r="AJ209" s="141"/>
      <c r="AK209" s="141"/>
      <c r="AL209" s="141"/>
      <c r="AM209" s="141"/>
      <c r="AN209" s="141"/>
      <c r="AO209" s="141"/>
      <c r="AP209" s="141"/>
    </row>
    <row r="210" spans="5:42" ht="6.75" customHeight="1">
      <c r="E210" s="141"/>
      <c r="F210" s="141"/>
      <c r="G210" s="141"/>
      <c r="H210" s="141"/>
      <c r="I210" s="141"/>
      <c r="J210" s="141"/>
      <c r="K210" s="141"/>
      <c r="L210" s="141"/>
      <c r="M210" s="141"/>
      <c r="N210" s="141"/>
      <c r="O210" s="141"/>
      <c r="P210" s="141"/>
      <c r="Q210" s="141"/>
      <c r="R210" s="141"/>
      <c r="S210" s="141"/>
      <c r="T210" s="141"/>
      <c r="U210" s="141"/>
      <c r="V210" s="141"/>
      <c r="W210" s="141"/>
      <c r="X210" s="141"/>
      <c r="Y210" s="141"/>
      <c r="Z210" s="141"/>
      <c r="AA210" s="141"/>
      <c r="AB210" s="141"/>
      <c r="AC210" s="141"/>
      <c r="AD210" s="141"/>
      <c r="AE210" s="141"/>
      <c r="AF210" s="141"/>
      <c r="AG210" s="141"/>
      <c r="AH210" s="141"/>
      <c r="AI210" s="141"/>
      <c r="AJ210" s="141"/>
      <c r="AK210" s="141"/>
      <c r="AL210" s="141"/>
      <c r="AM210" s="141"/>
      <c r="AN210" s="141"/>
      <c r="AO210" s="141"/>
      <c r="AP210" s="141"/>
    </row>
    <row r="211" spans="5:42" ht="6.75" customHeight="1">
      <c r="E211" s="141"/>
      <c r="F211" s="141"/>
      <c r="G211" s="141"/>
      <c r="H211" s="141"/>
      <c r="I211" s="141"/>
      <c r="J211" s="141"/>
      <c r="K211" s="141"/>
      <c r="L211" s="141"/>
      <c r="M211" s="141"/>
      <c r="N211" s="141"/>
      <c r="O211" s="141"/>
      <c r="P211" s="141"/>
      <c r="Q211" s="141"/>
      <c r="R211" s="141"/>
      <c r="S211" s="141"/>
      <c r="T211" s="141"/>
      <c r="U211" s="141"/>
      <c r="V211" s="141"/>
      <c r="W211" s="141"/>
      <c r="X211" s="141"/>
      <c r="Y211" s="141"/>
      <c r="Z211" s="141"/>
      <c r="AA211" s="141"/>
      <c r="AB211" s="141"/>
      <c r="AC211" s="141"/>
      <c r="AD211" s="141"/>
      <c r="AE211" s="141"/>
      <c r="AF211" s="141"/>
      <c r="AG211" s="141"/>
      <c r="AH211" s="141"/>
      <c r="AI211" s="141"/>
      <c r="AJ211" s="141"/>
      <c r="AK211" s="141"/>
      <c r="AL211" s="141"/>
      <c r="AM211" s="141"/>
      <c r="AN211" s="141"/>
      <c r="AO211" s="141"/>
      <c r="AP211" s="141"/>
    </row>
    <row r="212" spans="5:42" ht="6.75" customHeight="1">
      <c r="E212" s="141"/>
      <c r="F212" s="141"/>
      <c r="G212" s="141"/>
      <c r="H212" s="141"/>
      <c r="I212" s="141"/>
      <c r="J212" s="141"/>
      <c r="K212" s="141"/>
      <c r="L212" s="141"/>
      <c r="M212" s="141"/>
      <c r="N212" s="141"/>
      <c r="O212" s="141"/>
      <c r="P212" s="141"/>
      <c r="Q212" s="141"/>
      <c r="R212" s="141"/>
      <c r="S212" s="141"/>
      <c r="T212" s="141"/>
      <c r="U212" s="141"/>
      <c r="V212" s="141"/>
      <c r="W212" s="141"/>
      <c r="X212" s="141"/>
      <c r="Y212" s="141"/>
      <c r="Z212" s="141"/>
      <c r="AA212" s="141"/>
      <c r="AB212" s="141"/>
      <c r="AC212" s="141"/>
      <c r="AD212" s="141"/>
      <c r="AE212" s="141"/>
      <c r="AF212" s="141"/>
      <c r="AG212" s="141"/>
      <c r="AH212" s="141"/>
      <c r="AI212" s="141"/>
      <c r="AJ212" s="141"/>
      <c r="AK212" s="141"/>
      <c r="AL212" s="141"/>
      <c r="AM212" s="141"/>
      <c r="AN212" s="141"/>
      <c r="AO212" s="141"/>
      <c r="AP212" s="141"/>
    </row>
    <row r="213" spans="5:42" ht="6.75" customHeight="1">
      <c r="E213" s="141"/>
      <c r="F213" s="141"/>
      <c r="G213" s="141"/>
      <c r="H213" s="141"/>
      <c r="I213" s="141"/>
      <c r="J213" s="141"/>
      <c r="K213" s="141"/>
      <c r="L213" s="141"/>
      <c r="M213" s="141"/>
      <c r="N213" s="141"/>
      <c r="O213" s="141"/>
      <c r="P213" s="141"/>
      <c r="Q213" s="141"/>
      <c r="R213" s="141"/>
      <c r="S213" s="141"/>
      <c r="T213" s="141"/>
      <c r="U213" s="141"/>
      <c r="V213" s="141"/>
      <c r="W213" s="141"/>
      <c r="X213" s="141"/>
      <c r="Y213" s="141"/>
      <c r="Z213" s="141"/>
      <c r="AA213" s="141"/>
      <c r="AB213" s="141"/>
      <c r="AC213" s="141"/>
      <c r="AD213" s="141"/>
      <c r="AE213" s="141"/>
      <c r="AF213" s="141"/>
      <c r="AG213" s="141"/>
      <c r="AH213" s="141"/>
      <c r="AI213" s="141"/>
      <c r="AJ213" s="141"/>
      <c r="AK213" s="141"/>
      <c r="AL213" s="141"/>
      <c r="AM213" s="141"/>
      <c r="AN213" s="141"/>
      <c r="AO213" s="141"/>
      <c r="AP213" s="141"/>
    </row>
  </sheetData>
  <mergeCells count="195">
    <mergeCell ref="A2:A64"/>
    <mergeCell ref="B2:B4"/>
    <mergeCell ref="C2:C4"/>
    <mergeCell ref="AF2:AF4"/>
    <mergeCell ref="AG2:AG4"/>
    <mergeCell ref="AH2:AH64"/>
    <mergeCell ref="E4:F6"/>
    <mergeCell ref="AC4:AD6"/>
    <mergeCell ref="B6:B8"/>
    <mergeCell ref="C6:C8"/>
    <mergeCell ref="AF6:AF8"/>
    <mergeCell ref="AG6:AG8"/>
    <mergeCell ref="H8:I10"/>
    <mergeCell ref="Z8:AA10"/>
    <mergeCell ref="B10:B12"/>
    <mergeCell ref="C10:C12"/>
    <mergeCell ref="AF10:AF12"/>
    <mergeCell ref="AG10:AG12"/>
    <mergeCell ref="E12:F14"/>
    <mergeCell ref="AC12:AD14"/>
    <mergeCell ref="B14:B16"/>
    <mergeCell ref="C14:C16"/>
    <mergeCell ref="AF14:AF16"/>
    <mergeCell ref="AG14:AG16"/>
    <mergeCell ref="K16:L18"/>
    <mergeCell ref="W16:X18"/>
    <mergeCell ref="B18:B20"/>
    <mergeCell ref="C18:C20"/>
    <mergeCell ref="AF18:AF20"/>
    <mergeCell ref="AG18:AG20"/>
    <mergeCell ref="E20:F22"/>
    <mergeCell ref="AC20:AD22"/>
    <mergeCell ref="B22:B24"/>
    <mergeCell ref="C22:C24"/>
    <mergeCell ref="AF22:AF24"/>
    <mergeCell ref="AG22:AG24"/>
    <mergeCell ref="H24:I26"/>
    <mergeCell ref="Z24:AA26"/>
    <mergeCell ref="B26:B28"/>
    <mergeCell ref="C26:C28"/>
    <mergeCell ref="AF26:AF28"/>
    <mergeCell ref="AG26:AG28"/>
    <mergeCell ref="E28:F30"/>
    <mergeCell ref="AC28:AD30"/>
    <mergeCell ref="B30:B32"/>
    <mergeCell ref="C30:C32"/>
    <mergeCell ref="AF30:AF32"/>
    <mergeCell ref="AG30:AG32"/>
    <mergeCell ref="N32:O34"/>
    <mergeCell ref="T32:U34"/>
    <mergeCell ref="B34:B36"/>
    <mergeCell ref="C34:C36"/>
    <mergeCell ref="AF34:AF36"/>
    <mergeCell ref="AG34:AG36"/>
    <mergeCell ref="E36:F38"/>
    <mergeCell ref="AC36:AD38"/>
    <mergeCell ref="B38:B40"/>
    <mergeCell ref="C38:C40"/>
    <mergeCell ref="AF38:AF40"/>
    <mergeCell ref="AG38:AG40"/>
    <mergeCell ref="H40:I42"/>
    <mergeCell ref="Z40:AA42"/>
    <mergeCell ref="B42:B44"/>
    <mergeCell ref="C42:C44"/>
    <mergeCell ref="AF42:AF44"/>
    <mergeCell ref="AG42:AG44"/>
    <mergeCell ref="E44:F46"/>
    <mergeCell ref="AC44:AD46"/>
    <mergeCell ref="B46:B48"/>
    <mergeCell ref="C46:C48"/>
    <mergeCell ref="AF46:AF48"/>
    <mergeCell ref="AG46:AG48"/>
    <mergeCell ref="K48:L50"/>
    <mergeCell ref="Q48:R50"/>
    <mergeCell ref="W48:X50"/>
    <mergeCell ref="B50:B52"/>
    <mergeCell ref="C50:C52"/>
    <mergeCell ref="AF50:AF52"/>
    <mergeCell ref="AG50:AG52"/>
    <mergeCell ref="E52:F54"/>
    <mergeCell ref="AG58:AG60"/>
    <mergeCell ref="E60:F62"/>
    <mergeCell ref="AC60:AD62"/>
    <mergeCell ref="B62:B64"/>
    <mergeCell ref="C62:C64"/>
    <mergeCell ref="AF62:AF64"/>
    <mergeCell ref="AG62:AG64"/>
    <mergeCell ref="Q64:R68"/>
    <mergeCell ref="AC52:AD54"/>
    <mergeCell ref="B54:B56"/>
    <mergeCell ref="C54:C56"/>
    <mergeCell ref="AF54:AF56"/>
    <mergeCell ref="AG54:AG56"/>
    <mergeCell ref="H56:I58"/>
    <mergeCell ref="Z56:AA58"/>
    <mergeCell ref="B58:B60"/>
    <mergeCell ref="C58:C60"/>
    <mergeCell ref="AF58:AF60"/>
    <mergeCell ref="A68:A130"/>
    <mergeCell ref="B68:B70"/>
    <mergeCell ref="C68:C70"/>
    <mergeCell ref="AF68:AF70"/>
    <mergeCell ref="AG68:AG70"/>
    <mergeCell ref="AH68:AH130"/>
    <mergeCell ref="E70:F72"/>
    <mergeCell ref="AC70:AD72"/>
    <mergeCell ref="B72:B74"/>
    <mergeCell ref="C72:C74"/>
    <mergeCell ref="AF72:AF74"/>
    <mergeCell ref="AG72:AG74"/>
    <mergeCell ref="H74:I76"/>
    <mergeCell ref="Z74:AA76"/>
    <mergeCell ref="B76:B78"/>
    <mergeCell ref="C76:C78"/>
    <mergeCell ref="AF76:AF78"/>
    <mergeCell ref="AG76:AG78"/>
    <mergeCell ref="E78:F80"/>
    <mergeCell ref="AC78:AD80"/>
    <mergeCell ref="B80:B82"/>
    <mergeCell ref="C80:C82"/>
    <mergeCell ref="AF80:AF82"/>
    <mergeCell ref="AG80:AG82"/>
    <mergeCell ref="K82:L84"/>
    <mergeCell ref="Q82:R84"/>
    <mergeCell ref="W82:X84"/>
    <mergeCell ref="B84:B86"/>
    <mergeCell ref="C84:C86"/>
    <mergeCell ref="AF84:AF86"/>
    <mergeCell ref="AG84:AG86"/>
    <mergeCell ref="E86:F88"/>
    <mergeCell ref="AC86:AD88"/>
    <mergeCell ref="B88:B90"/>
    <mergeCell ref="C88:C90"/>
    <mergeCell ref="AF88:AF90"/>
    <mergeCell ref="AG88:AG90"/>
    <mergeCell ref="H90:I92"/>
    <mergeCell ref="Z90:AA92"/>
    <mergeCell ref="B92:B94"/>
    <mergeCell ref="C92:C94"/>
    <mergeCell ref="AF92:AF94"/>
    <mergeCell ref="AG92:AG94"/>
    <mergeCell ref="E94:F96"/>
    <mergeCell ref="AC94:AD96"/>
    <mergeCell ref="B96:B98"/>
    <mergeCell ref="C96:C98"/>
    <mergeCell ref="AF96:AF98"/>
    <mergeCell ref="AG96:AG98"/>
    <mergeCell ref="N98:O100"/>
    <mergeCell ref="T98:U100"/>
    <mergeCell ref="B100:B102"/>
    <mergeCell ref="C100:C102"/>
    <mergeCell ref="AF100:AF102"/>
    <mergeCell ref="AG100:AG102"/>
    <mergeCell ref="E102:F104"/>
    <mergeCell ref="AC102:AD104"/>
    <mergeCell ref="B104:B106"/>
    <mergeCell ref="C104:C106"/>
    <mergeCell ref="AF104:AF106"/>
    <mergeCell ref="AG104:AG106"/>
    <mergeCell ref="H106:I108"/>
    <mergeCell ref="Z106:AA108"/>
    <mergeCell ref="B108:B110"/>
    <mergeCell ref="C108:C110"/>
    <mergeCell ref="AF108:AF110"/>
    <mergeCell ref="AG108:AG110"/>
    <mergeCell ref="E110:F112"/>
    <mergeCell ref="AC110:AD112"/>
    <mergeCell ref="B112:B114"/>
    <mergeCell ref="C112:C114"/>
    <mergeCell ref="AF112:AF114"/>
    <mergeCell ref="AG112:AG114"/>
    <mergeCell ref="K114:L116"/>
    <mergeCell ref="W114:X116"/>
    <mergeCell ref="B116:B118"/>
    <mergeCell ref="C116:C118"/>
    <mergeCell ref="AF116:AF118"/>
    <mergeCell ref="AG116:AG118"/>
    <mergeCell ref="E118:F120"/>
    <mergeCell ref="AG124:AG126"/>
    <mergeCell ref="E126:F128"/>
    <mergeCell ref="AC126:AD128"/>
    <mergeCell ref="B128:B130"/>
    <mergeCell ref="C128:C130"/>
    <mergeCell ref="AF128:AF130"/>
    <mergeCell ref="AG128:AG130"/>
    <mergeCell ref="AC118:AD120"/>
    <mergeCell ref="B120:B122"/>
    <mergeCell ref="C120:C122"/>
    <mergeCell ref="AF120:AF122"/>
    <mergeCell ref="AG120:AG122"/>
    <mergeCell ref="H122:I124"/>
    <mergeCell ref="Z122:AA124"/>
    <mergeCell ref="B124:B126"/>
    <mergeCell ref="C124:C126"/>
    <mergeCell ref="AF124:AF126"/>
  </mergeCells>
  <conditionalFormatting sqref="AC102 AC110 E4 AC78 AC70 AC60 AC52 AC44 E118 AC28 AC20 AC12 E126 E102 E110 E86 AC94 AC86 AC118 AC4 E60 E28 E52 E78 E44 E20 E12 E36 AC36 E70 E94">
    <cfRule type="expression" dxfId="31" priority="31" stopIfTrue="1">
      <formula>COUNTIF($B$139:$B$170,E4)&gt;0</formula>
    </cfRule>
    <cfRule type="expression" dxfId="30" priority="32" stopIfTrue="1">
      <formula>COUNTIF($C$139:$CB$168,E4)=1</formula>
    </cfRule>
  </conditionalFormatting>
  <conditionalFormatting sqref="Z24 Z40 H74 Z74 Z90 H24 Z56 Z106 Z8 H90 H122 H40 H8 H56 H106">
    <cfRule type="expression" dxfId="29" priority="29" stopIfTrue="1">
      <formula>COUNTIF($B$171:$B$186,H8)=1</formula>
    </cfRule>
    <cfRule type="expression" dxfId="28" priority="30" stopIfTrue="1">
      <formula>COUNTIF($C$139:$C$186,H8)&gt;0</formula>
    </cfRule>
  </conditionalFormatting>
  <conditionalFormatting sqref="K48 W16 W114 K82 W82 W48 K114 K16">
    <cfRule type="expression" dxfId="27" priority="27" stopIfTrue="1">
      <formula>COUNTIF($B$186:$B$194,K16)=1</formula>
    </cfRule>
    <cfRule type="expression" dxfId="26" priority="28" stopIfTrue="1">
      <formula>COUNTIF($C$139:$C$194,K16) &gt;0</formula>
    </cfRule>
  </conditionalFormatting>
  <conditionalFormatting sqref="T98 N32 T32 N98">
    <cfRule type="expression" dxfId="25" priority="25" stopIfTrue="1">
      <formula>COUNTIF($B$195:$B$198,N32)=1</formula>
    </cfRule>
    <cfRule type="expression" dxfId="24" priority="26" stopIfTrue="1">
      <formula>COUNTIF($C$139:$C$198,N32) &gt;0</formula>
    </cfRule>
  </conditionalFormatting>
  <conditionalFormatting sqref="Q82 Q48">
    <cfRule type="expression" dxfId="23" priority="23" stopIfTrue="1">
      <formula>COUNTIF($B$199:$B$200,Q48)=1</formula>
    </cfRule>
    <cfRule type="expression" dxfId="22" priority="24" stopIfTrue="1">
      <formula>COUNTIF($C$139:$C$200,Q48) &gt;0</formula>
    </cfRule>
  </conditionalFormatting>
  <conditionalFormatting sqref="Z122:AA124">
    <cfRule type="expression" dxfId="21" priority="21" stopIfTrue="1">
      <formula>COUNTIF($B$170:$B$186,Z122)=1</formula>
    </cfRule>
    <cfRule type="expression" dxfId="20" priority="22" stopIfTrue="1">
      <formula>COUNTIF($C$139:$C$186,Z122)&gt;0</formula>
    </cfRule>
  </conditionalFormatting>
  <conditionalFormatting sqref="AC126:AD128">
    <cfRule type="expression" dxfId="19" priority="19" stopIfTrue="1">
      <formula>COUNTIF($B$139:$B$172,AC126)&gt;0</formula>
    </cfRule>
    <cfRule type="expression" dxfId="18" priority="20" stopIfTrue="1">
      <formula>COUNTIF($C$139:$CB$172,AC126)=1</formula>
    </cfRule>
  </conditionalFormatting>
  <conditionalFormatting sqref="Q64:R68">
    <cfRule type="expression" dxfId="17" priority="17" stopIfTrue="1">
      <formula>IF($Q$64=""," ",COUNTIF($B$202,$Q$64))=1</formula>
    </cfRule>
    <cfRule type="expression" dxfId="16" priority="18" stopIfTrue="1">
      <formula>COUNTIF($C$139:$C$201,$Q$64)&gt;0</formula>
    </cfRule>
  </conditionalFormatting>
  <conditionalFormatting sqref="AC102 AC110 E4 AC78 AC70 AC60 AC52 AC44 E118 AC28 AC20 AC12 E126 E102 E110 E86 AC94 AC86 AC118 AC4 E60 E28 E52 E78 E44 E20 E12 E36 AC36 E70 E94">
    <cfRule type="expression" dxfId="15" priority="15" stopIfTrue="1">
      <formula>COUNTIF($B$139:$B$170,E4)&gt;0</formula>
    </cfRule>
    <cfRule type="expression" dxfId="14" priority="16" stopIfTrue="1">
      <formula>COUNTIF($C$139:$CB$168,E4)=1</formula>
    </cfRule>
  </conditionalFormatting>
  <conditionalFormatting sqref="Z24 Z40 H74 Z74 Z90 H24 Z56 Z106 Z8 H90 H122 H40 H8 H56 H106">
    <cfRule type="expression" dxfId="13" priority="13" stopIfTrue="1">
      <formula>COUNTIF($B$171:$B$186,H8)=1</formula>
    </cfRule>
    <cfRule type="expression" dxfId="12" priority="14" stopIfTrue="1">
      <formula>COUNTIF($C$139:$C$186,H8)&gt;0</formula>
    </cfRule>
  </conditionalFormatting>
  <conditionalFormatting sqref="K48 W16 W114 K82 W82 W48 K114 K16">
    <cfRule type="expression" dxfId="11" priority="11" stopIfTrue="1">
      <formula>COUNTIF($B$186:$B$194,K16)=1</formula>
    </cfRule>
    <cfRule type="expression" dxfId="10" priority="12" stopIfTrue="1">
      <formula>COUNTIF($C$139:$C$194,K16) &gt;0</formula>
    </cfRule>
  </conditionalFormatting>
  <conditionalFormatting sqref="T98 N32 T32 N98">
    <cfRule type="expression" dxfId="9" priority="9" stopIfTrue="1">
      <formula>COUNTIF($B$195:$B$198,N32)=1</formula>
    </cfRule>
    <cfRule type="expression" dxfId="8" priority="10" stopIfTrue="1">
      <formula>COUNTIF($C$139:$C$198,N32) &gt;0</formula>
    </cfRule>
  </conditionalFormatting>
  <conditionalFormatting sqref="Q82 Q48">
    <cfRule type="expression" dxfId="7" priority="7" stopIfTrue="1">
      <formula>COUNTIF($B$199:$B$200,Q48)=1</formula>
    </cfRule>
    <cfRule type="expression" dxfId="6" priority="8" stopIfTrue="1">
      <formula>COUNTIF($C$139:$C$200,Q48) &gt;0</formula>
    </cfRule>
  </conditionalFormatting>
  <conditionalFormatting sqref="Z122:AA124">
    <cfRule type="expression" dxfId="5" priority="5" stopIfTrue="1">
      <formula>COUNTIF($B$170:$B$186,Z122)=1</formula>
    </cfRule>
    <cfRule type="expression" dxfId="4" priority="6" stopIfTrue="1">
      <formula>COUNTIF($C$139:$C$186,Z122)&gt;0</formula>
    </cfRule>
  </conditionalFormatting>
  <conditionalFormatting sqref="AC126:AD128">
    <cfRule type="expression" dxfId="3" priority="3" stopIfTrue="1">
      <formula>COUNTIF($B$139:$B$172,AC126)&gt;0</formula>
    </cfRule>
    <cfRule type="expression" dxfId="2" priority="4" stopIfTrue="1">
      <formula>COUNTIF($C$139:$CB$172,AC126)=1</formula>
    </cfRule>
  </conditionalFormatting>
  <conditionalFormatting sqref="Q64:R68">
    <cfRule type="expression" dxfId="1" priority="1" stopIfTrue="1">
      <formula>IF($Q$64=""," ",COUNTIF($B$202,$Q$64))=1</formula>
    </cfRule>
    <cfRule type="expression" dxfId="0" priority="2" stopIfTrue="1">
      <formula>COUNTIF($C$139:$C$201,$Q$64)&gt;0</formula>
    </cfRule>
  </conditionalFormatting>
  <printOptions horizontalCentered="1"/>
  <pageMargins left="0.5" right="0.5" top="0.5" bottom="0.5" header="0.5" footer="0.5"/>
  <pageSetup scale="41" orientation="landscape" horizontalDpi="300" verticalDpi="300" r:id="rId1"/>
  <headerFooter alignWithMargins="0">
    <oddFooter>&amp;A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Scoring</vt:lpstr>
      <vt:lpstr>Scott's Method Summary</vt:lpstr>
      <vt:lpstr>Pick Summary (by Player)</vt:lpstr>
      <vt:lpstr>Placings</vt:lpstr>
      <vt:lpstr>Master</vt:lpstr>
      <vt:lpstr>'Pick Summary (by Player)'!Print_Area</vt:lpstr>
      <vt:lpstr>Placings!Print_Area</vt:lpstr>
      <vt:lpstr>'Scott''s Method Summary'!Print_Area</vt:lpstr>
      <vt:lpstr>'Pick Summary (by Player)'!Print_Titles</vt:lpstr>
      <vt:lpstr>Scoring!Print_Titles</vt:lpstr>
    </vt:vector>
  </TitlesOfParts>
  <Company>AFIT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2009 Summary</dc:title>
  <dc:creator>spercival</dc:creator>
  <cp:lastModifiedBy>spercival</cp:lastModifiedBy>
  <dcterms:created xsi:type="dcterms:W3CDTF">2009-03-22T03:48:38Z</dcterms:created>
  <dcterms:modified xsi:type="dcterms:W3CDTF">2009-04-05T13:46:45Z</dcterms:modified>
</cp:coreProperties>
</file>