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'Sheet1'!$A$1:$AL$207</definedName>
  </definedNames>
  <calcPr fullCalcOnLoad="1"/>
</workbook>
</file>

<file path=xl/sharedStrings.xml><?xml version="1.0" encoding="utf-8"?>
<sst xmlns="http://schemas.openxmlformats.org/spreadsheetml/2006/main" count="410" uniqueCount="172">
  <si>
    <t>TOTAL</t>
  </si>
  <si>
    <t>CURRENT</t>
  </si>
  <si>
    <t>RAGE HP</t>
  </si>
  <si>
    <t>TEMP HP</t>
  </si>
  <si>
    <t>Character Name</t>
  </si>
  <si>
    <t>Player Name</t>
  </si>
  <si>
    <t>HP</t>
  </si>
  <si>
    <t>Class</t>
  </si>
  <si>
    <t>AC</t>
  </si>
  <si>
    <t>GENERAL</t>
  </si>
  <si>
    <t>ARMOR BONUS</t>
  </si>
  <si>
    <t>SHIELD BONUS</t>
  </si>
  <si>
    <t xml:space="preserve">DEX MODIFIER </t>
  </si>
  <si>
    <t>DODGE MODIFIER</t>
  </si>
  <si>
    <t>NATURAL ARMOR</t>
  </si>
  <si>
    <t>SIZE/MISC MODIFIER</t>
  </si>
  <si>
    <t>Size</t>
  </si>
  <si>
    <t>Age</t>
  </si>
  <si>
    <t>Gender</t>
  </si>
  <si>
    <t>Height</t>
  </si>
  <si>
    <t>Weight</t>
  </si>
  <si>
    <t>Eyes</t>
  </si>
  <si>
    <t>Hair</t>
  </si>
  <si>
    <t>NO SHIELD</t>
  </si>
  <si>
    <t>TOUCH</t>
  </si>
  <si>
    <t>Ability Name</t>
  </si>
  <si>
    <t>Ability Score</t>
  </si>
  <si>
    <t>Modifier</t>
  </si>
  <si>
    <t>Temp Score</t>
  </si>
  <si>
    <t>Temp Modifier</t>
  </si>
  <si>
    <t>WEIGHT</t>
  </si>
  <si>
    <t>STR</t>
  </si>
  <si>
    <t>SPEED</t>
  </si>
  <si>
    <t>LIGHT</t>
  </si>
  <si>
    <t>MEDIUM</t>
  </si>
  <si>
    <t>HEAVY</t>
  </si>
  <si>
    <t>DEX</t>
  </si>
  <si>
    <t>CON</t>
  </si>
  <si>
    <t>MISS CHANCE</t>
  </si>
  <si>
    <t>ARCANE FAILURE</t>
  </si>
  <si>
    <t>ARMOR CHECK PENALTY</t>
  </si>
  <si>
    <t>LIFT OVER HEAD</t>
  </si>
  <si>
    <t>LIFT OFF GROUND</t>
  </si>
  <si>
    <t>PUSH OR DRAG</t>
  </si>
  <si>
    <t>INT</t>
  </si>
  <si>
    <t>SKILLS</t>
  </si>
  <si>
    <t>MAX RANKS</t>
  </si>
  <si>
    <t>INITIATIVE</t>
  </si>
  <si>
    <t>WIS</t>
  </si>
  <si>
    <t>SKILL NAME</t>
  </si>
  <si>
    <t>KEY ABILITY</t>
  </si>
  <si>
    <t>SKILL MODIFIER</t>
  </si>
  <si>
    <t>ABILITY MODIFIER</t>
  </si>
  <si>
    <t>RANKS</t>
  </si>
  <si>
    <t>MISC MODIFIER</t>
  </si>
  <si>
    <t>MISC</t>
  </si>
  <si>
    <r>
      <t xml:space="preserve">ARMOR </t>
    </r>
    <r>
      <rPr>
        <sz val="3.5"/>
        <rFont val="Wingdings"/>
        <family val="0"/>
      </rPr>
      <t>ü</t>
    </r>
  </si>
  <si>
    <t>Y</t>
  </si>
  <si>
    <t>CHA</t>
  </si>
  <si>
    <t>BASE ATTACK</t>
  </si>
  <si>
    <t>CLASS</t>
  </si>
  <si>
    <t>SAVING THROWS</t>
  </si>
  <si>
    <t>BASE SAVE</t>
  </si>
  <si>
    <t>MAGIC MODIFIER</t>
  </si>
  <si>
    <t>TEMP MODIFIER</t>
  </si>
  <si>
    <t>CONDITIONAL MODIFIER</t>
  </si>
  <si>
    <t>FORTITUDE</t>
  </si>
  <si>
    <t>REFLEX</t>
  </si>
  <si>
    <t>WILL</t>
  </si>
  <si>
    <t>BAB</t>
  </si>
  <si>
    <t>STR MODIFIER</t>
  </si>
  <si>
    <t>SIZE MODIFIER</t>
  </si>
  <si>
    <t>MELEE</t>
  </si>
  <si>
    <t>RANGED</t>
  </si>
  <si>
    <t>DEX MODIFIER</t>
  </si>
  <si>
    <t>WEAPON</t>
  </si>
  <si>
    <t>TOTAL ATTACK BONUS</t>
  </si>
  <si>
    <t>DAMAGE</t>
  </si>
  <si>
    <t>CRITICAL</t>
  </si>
  <si>
    <t>RANGE</t>
  </si>
  <si>
    <t>TYPE</t>
  </si>
  <si>
    <t>SIZE</t>
  </si>
  <si>
    <t>SPECIAL PROPERTIES</t>
  </si>
  <si>
    <t>ARMOR/PROTECTIVE ITEM</t>
  </si>
  <si>
    <t>MAX DEX BONUS</t>
  </si>
  <si>
    <t>SPELL FAILURE</t>
  </si>
  <si>
    <t>MAGICAL ARMOR/DEFLECTION ITEMS</t>
  </si>
  <si>
    <t>LOCATION</t>
  </si>
  <si>
    <t>BONUS</t>
  </si>
  <si>
    <t>DEFLECTION</t>
  </si>
  <si>
    <t>SHIELD/PROTECTIVE ITEM</t>
  </si>
  <si>
    <t>FEAT</t>
  </si>
  <si>
    <t>DODGE</t>
  </si>
  <si>
    <t>EQUIPMENT</t>
  </si>
  <si>
    <t>ITEM</t>
  </si>
  <si>
    <t>COPPER</t>
  </si>
  <si>
    <t>SILVER</t>
  </si>
  <si>
    <t>GOLD</t>
  </si>
  <si>
    <t>GEMS/JEWELRY</t>
  </si>
  <si>
    <t>TOTAL WEIGHT</t>
  </si>
  <si>
    <t>NOTES</t>
  </si>
  <si>
    <t>Character Level</t>
  </si>
  <si>
    <t>Class1</t>
  </si>
  <si>
    <t>Class2</t>
  </si>
  <si>
    <t>Class3</t>
  </si>
  <si>
    <t>Appraise</t>
  </si>
  <si>
    <t>Balance</t>
  </si>
  <si>
    <t>Bluff</t>
  </si>
  <si>
    <t>Climb</t>
  </si>
  <si>
    <t>Concentration</t>
  </si>
  <si>
    <t>Diplomacy</t>
  </si>
  <si>
    <t>Disable Device</t>
  </si>
  <si>
    <t>Disguise</t>
  </si>
  <si>
    <t>Escape Artist</t>
  </si>
  <si>
    <t>Gather info</t>
  </si>
  <si>
    <t>Handle Animal</t>
  </si>
  <si>
    <t>Heal</t>
  </si>
  <si>
    <t>Hide</t>
  </si>
  <si>
    <t>Intimidate</t>
  </si>
  <si>
    <t>Jump</t>
  </si>
  <si>
    <t>Listen</t>
  </si>
  <si>
    <t>Move Silent</t>
  </si>
  <si>
    <t>Search</t>
  </si>
  <si>
    <t>Sense Motive</t>
  </si>
  <si>
    <t>Spot</t>
  </si>
  <si>
    <t>Survival</t>
  </si>
  <si>
    <t>Swim</t>
  </si>
  <si>
    <t>Tumble</t>
  </si>
  <si>
    <t>Use Rope</t>
  </si>
  <si>
    <t>Total Points Spent</t>
  </si>
  <si>
    <t>Spellcraft</t>
  </si>
  <si>
    <t>N</t>
  </si>
  <si>
    <t>Weapons &amp; Armor</t>
  </si>
  <si>
    <t>Current</t>
  </si>
  <si>
    <t>Base</t>
  </si>
  <si>
    <t>RAGE ROUNDS</t>
  </si>
  <si>
    <t>Alignment</t>
  </si>
  <si>
    <t>Perform</t>
  </si>
  <si>
    <t>Race</t>
  </si>
  <si>
    <t>Decipher Script</t>
  </si>
  <si>
    <t>Forgery</t>
  </si>
  <si>
    <t>Open Lock</t>
  </si>
  <si>
    <t>Sleight of Hand</t>
  </si>
  <si>
    <t>Use Magic Device</t>
  </si>
  <si>
    <t>SP / level</t>
  </si>
  <si>
    <t>DEFLECT MODIFIER</t>
  </si>
  <si>
    <t>NONLETHAL DAMAGE</t>
  </si>
  <si>
    <t>Ride</t>
  </si>
  <si>
    <t>MASSIVE DAMAGE</t>
  </si>
  <si>
    <t>20/x2</t>
  </si>
  <si>
    <t>FEATS:</t>
  </si>
  <si>
    <t>(Other)</t>
  </si>
  <si>
    <t>Knowledge(?)</t>
  </si>
  <si>
    <t>Profession(?)</t>
  </si>
  <si>
    <t>Craft(?)</t>
  </si>
  <si>
    <t>RACIAL ABILITIES:</t>
  </si>
  <si>
    <t>CLASS ABILITIES:</t>
  </si>
  <si>
    <t>LANGUAGES KNOWN: Common</t>
  </si>
  <si>
    <t>CURRENT EXPERIENCE / XP FOR NEXT LEVEL</t>
  </si>
  <si>
    <t>CHARGE/ RAGE</t>
  </si>
  <si>
    <t>FLAT-FOOT/ NO DEX</t>
  </si>
  <si>
    <r>
      <t>CH/RAGE</t>
    </r>
    <r>
      <rPr>
        <sz val="6"/>
        <rFont val="Arial"/>
        <family val="2"/>
      </rPr>
      <t xml:space="preserve"> +</t>
    </r>
    <r>
      <rPr>
        <sz val="4.5"/>
        <rFont val="Arial"/>
        <family val="0"/>
      </rPr>
      <t xml:space="preserve"> NO DEX </t>
    </r>
  </si>
  <si>
    <r>
      <t xml:space="preserve">TOUCH </t>
    </r>
    <r>
      <rPr>
        <sz val="6"/>
        <rFont val="Arial"/>
        <family val="2"/>
      </rPr>
      <t xml:space="preserve">+ </t>
    </r>
    <r>
      <rPr>
        <sz val="4.5"/>
        <rFont val="Arial"/>
        <family val="0"/>
      </rPr>
      <t>NO DEX</t>
    </r>
  </si>
  <si>
    <t>d0/d0</t>
  </si>
  <si>
    <t>DR</t>
  </si>
  <si>
    <t>HIT DICE</t>
  </si>
  <si>
    <t>SR</t>
  </si>
  <si>
    <r>
      <t xml:space="preserve">CH/RAGE </t>
    </r>
    <r>
      <rPr>
        <sz val="6"/>
        <rFont val="Arial"/>
        <family val="2"/>
      </rPr>
      <t xml:space="preserve">+ </t>
    </r>
    <r>
      <rPr>
        <sz val="4.5"/>
        <rFont val="Arial"/>
        <family val="0"/>
      </rPr>
      <t>NO SHIELD</t>
    </r>
  </si>
  <si>
    <t>Skin</t>
  </si>
  <si>
    <r>
      <t>3</t>
    </r>
    <r>
      <rPr>
        <b/>
        <sz val="5"/>
        <rFont val="MS Serif"/>
        <family val="1"/>
      </rPr>
      <t>+CON</t>
    </r>
    <r>
      <rPr>
        <b/>
        <sz val="6"/>
        <rFont val="MS Serif"/>
        <family val="1"/>
      </rPr>
      <t xml:space="preserve"> =</t>
    </r>
    <r>
      <rPr>
        <b/>
        <sz val="7"/>
        <rFont val="MS Serif"/>
        <family val="1"/>
      </rPr>
      <t xml:space="preserve"> </t>
    </r>
  </si>
  <si>
    <t>OTHER MODIFIER</t>
  </si>
  <si>
    <t>SPECIAL ABILITIES &amp; FEATS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</si>
</sst>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3">
    <font>
      <sz val="10"/>
      <name val="Arial"/>
      <family val="0"/>
    </font>
    <font>
      <b/>
      <sz val="10"/>
      <name val="MS Serif"/>
      <family val="1"/>
    </font>
    <font>
      <sz val="5.5"/>
      <name val="Arial"/>
      <family val="0"/>
    </font>
    <font>
      <b/>
      <sz val="5.5"/>
      <name val="MS Serif"/>
      <family val="1"/>
    </font>
    <font>
      <sz val="5"/>
      <name val="Arial"/>
      <family val="0"/>
    </font>
    <font>
      <sz val="6"/>
      <name val="Arial"/>
      <family val="0"/>
    </font>
    <font>
      <b/>
      <sz val="10"/>
      <color indexed="9"/>
      <name val="Arial"/>
      <family val="2"/>
    </font>
    <font>
      <sz val="10"/>
      <name val="MS Serif"/>
      <family val="1"/>
    </font>
    <font>
      <b/>
      <sz val="10"/>
      <name val="Arial"/>
      <family val="2"/>
    </font>
    <font>
      <sz val="4.5"/>
      <name val="Arial"/>
      <family val="0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color indexed="9"/>
      <name val="Arial"/>
      <family val="0"/>
    </font>
    <font>
      <sz val="7.5"/>
      <name val="Arial"/>
      <family val="2"/>
    </font>
    <font>
      <sz val="3.5"/>
      <name val="Arial"/>
      <family val="0"/>
    </font>
    <font>
      <sz val="3.5"/>
      <name val="Wingdings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sz val="7"/>
      <name val="Arial"/>
      <family val="0"/>
    </font>
    <font>
      <sz val="8"/>
      <name val="MS Serif"/>
      <family val="1"/>
    </font>
    <font>
      <sz val="9"/>
      <name val="MS Serif"/>
      <family val="1"/>
    </font>
    <font>
      <sz val="5"/>
      <name val="MS Serif"/>
      <family val="1"/>
    </font>
    <font>
      <sz val="6"/>
      <name val="MS Serif"/>
      <family val="1"/>
    </font>
    <font>
      <sz val="10"/>
      <name val="10"/>
      <family val="0"/>
    </font>
    <font>
      <b/>
      <sz val="5.5"/>
      <name val="Arial"/>
      <family val="2"/>
    </font>
    <font>
      <b/>
      <sz val="7"/>
      <name val="MS Serif"/>
      <family val="1"/>
    </font>
    <font>
      <sz val="7"/>
      <name val="MS Serif"/>
      <family val="1"/>
    </font>
    <font>
      <b/>
      <sz val="8.5"/>
      <name val="MS Serif"/>
      <family val="1"/>
    </font>
    <font>
      <b/>
      <sz val="5"/>
      <name val="Arial"/>
      <family val="2"/>
    </font>
    <font>
      <b/>
      <sz val="6"/>
      <name val="MS Serif"/>
      <family val="1"/>
    </font>
    <font>
      <b/>
      <sz val="5"/>
      <name val="MS Serif"/>
      <family val="1"/>
    </font>
    <font>
      <b/>
      <sz val="8"/>
      <name val="Arial"/>
      <family val="2"/>
    </font>
    <font>
      <sz val="8.5"/>
      <name val="MS Serif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quotePrefix="1">
      <alignment vertical="center"/>
    </xf>
    <xf numFmtId="0" fontId="7" fillId="0" borderId="6" xfId="0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6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0" fontId="24" fillId="0" borderId="10" xfId="0" applyFont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/>
    </xf>
    <xf numFmtId="1" fontId="1" fillId="3" borderId="18" xfId="0" applyNumberFormat="1" applyFont="1" applyFill="1" applyBorder="1" applyAlignment="1" applyProtection="1">
      <alignment horizontal="center" vertical="center"/>
      <protection/>
    </xf>
    <xf numFmtId="1" fontId="1" fillId="3" borderId="17" xfId="0" applyNumberFormat="1" applyFont="1" applyFill="1" applyBorder="1" applyAlignment="1" applyProtection="1">
      <alignment horizontal="center" vertical="center"/>
      <protection/>
    </xf>
    <xf numFmtId="1" fontId="1" fillId="3" borderId="16" xfId="0" applyNumberFormat="1" applyFont="1" applyFill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1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 quotePrefix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 quotePrefix="1">
      <alignment horizontal="center" vertical="center"/>
      <protection locked="0"/>
    </xf>
    <xf numFmtId="0" fontId="7" fillId="0" borderId="18" xfId="0" applyFont="1" applyBorder="1" applyAlignment="1" applyProtection="1" quotePrefix="1">
      <alignment horizontal="center" vertical="center"/>
      <protection locked="0"/>
    </xf>
    <xf numFmtId="0" fontId="7" fillId="0" borderId="14" xfId="0" applyFont="1" applyBorder="1" applyAlignment="1" applyProtection="1" quotePrefix="1">
      <alignment horizontal="center" vertical="center"/>
      <protection locked="0"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7" fillId="0" borderId="23" xfId="0" applyFont="1" applyBorder="1" applyAlignment="1" applyProtection="1" quotePrefix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8" xfId="0" applyFont="1" applyBorder="1" applyAlignment="1" applyProtection="1" quotePrefix="1">
      <alignment horizontal="center" vertical="center"/>
      <protection locked="0"/>
    </xf>
    <xf numFmtId="0" fontId="7" fillId="0" borderId="9" xfId="0" applyFont="1" applyBorder="1" applyAlignment="1" applyProtection="1" quotePrefix="1">
      <alignment horizontal="center" vertical="center"/>
      <protection locked="0"/>
    </xf>
    <xf numFmtId="0" fontId="7" fillId="0" borderId="29" xfId="0" applyFont="1" applyBorder="1" applyAlignment="1" applyProtection="1" quotePrefix="1">
      <alignment horizontal="center" vertical="center"/>
      <protection locked="0"/>
    </xf>
    <xf numFmtId="0" fontId="7" fillId="0" borderId="17" xfId="0" applyFont="1" applyBorder="1" applyAlignment="1" applyProtection="1" quotePrefix="1">
      <alignment horizontal="center" vertical="center"/>
      <protection locked="0"/>
    </xf>
    <xf numFmtId="0" fontId="7" fillId="0" borderId="1" xfId="0" applyFont="1" applyBorder="1" applyAlignment="1" applyProtection="1" quotePrefix="1">
      <alignment horizontal="center" vertical="center"/>
      <protection locked="0"/>
    </xf>
    <xf numFmtId="0" fontId="7" fillId="0" borderId="30" xfId="0" applyFont="1" applyBorder="1" applyAlignment="1" applyProtection="1" quotePrefix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2" fontId="5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1" fontId="1" fillId="0" borderId="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/>
    </xf>
    <xf numFmtId="0" fontId="0" fillId="0" borderId="6" xfId="0" applyBorder="1" applyAlignment="1">
      <alignment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0" fillId="0" borderId="7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32" fillId="0" borderId="73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>
      <alignment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" xfId="0" applyNumberFormat="1" applyBorder="1" applyAlignment="1">
      <alignment/>
    </xf>
    <xf numFmtId="0" fontId="32" fillId="0" borderId="38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 quotePrefix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 quotePrefix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/>
    </xf>
    <xf numFmtId="0" fontId="4" fillId="0" borderId="88" xfId="0" applyFont="1" applyFill="1" applyBorder="1" applyAlignment="1" applyProtection="1">
      <alignment horizontal="center" vertical="center"/>
      <protection/>
    </xf>
    <xf numFmtId="0" fontId="4" fillId="0" borderId="89" xfId="0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 vertical="center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9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7" fillId="0" borderId="24" xfId="0" applyFont="1" applyBorder="1" applyAlignment="1" applyProtection="1" quotePrefix="1">
      <alignment horizontal="center" vertical="center"/>
      <protection locked="0"/>
    </xf>
    <xf numFmtId="1" fontId="7" fillId="0" borderId="12" xfId="0" applyNumberFormat="1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7" fillId="0" borderId="24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8" fillId="0" borderId="12" xfId="0" applyFont="1" applyBorder="1" applyAlignment="1" applyProtection="1" quotePrefix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34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" fillId="0" borderId="101" xfId="0" applyFont="1" applyBorder="1" applyAlignment="1" applyProtection="1">
      <alignment horizontal="center" vertical="center"/>
      <protection locked="0"/>
    </xf>
    <xf numFmtId="1" fontId="1" fillId="0" borderId="100" xfId="0" applyNumberFormat="1" applyFont="1" applyBorder="1" applyAlignment="1">
      <alignment horizontal="center" vertical="center"/>
    </xf>
    <xf numFmtId="1" fontId="1" fillId="0" borderId="101" xfId="0" applyNumberFormat="1" applyFont="1" applyBorder="1" applyAlignment="1" quotePrefix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 quotePrefix="1">
      <alignment horizontal="center" vertical="center"/>
    </xf>
    <xf numFmtId="0" fontId="7" fillId="0" borderId="27" xfId="0" applyFont="1" applyBorder="1" applyAlignment="1" applyProtection="1" quotePrefix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" fontId="13" fillId="0" borderId="8" xfId="0" applyNumberFormat="1" applyFont="1" applyBorder="1" applyAlignment="1" applyProtection="1" quotePrefix="1">
      <alignment horizontal="center" vertical="center"/>
      <protection/>
    </xf>
    <xf numFmtId="1" fontId="13" fillId="0" borderId="1" xfId="0" applyNumberFormat="1" applyFont="1" applyBorder="1" applyAlignment="1" applyProtection="1" quotePrefix="1">
      <alignment horizontal="center" vertical="center"/>
      <protection/>
    </xf>
    <xf numFmtId="164" fontId="13" fillId="0" borderId="24" xfId="0" applyNumberFormat="1" applyFont="1" applyBorder="1" applyAlignment="1" applyProtection="1" quotePrefix="1">
      <alignment horizontal="center" vertical="center"/>
      <protection/>
    </xf>
    <xf numFmtId="164" fontId="13" fillId="0" borderId="27" xfId="0" applyNumberFormat="1" applyFont="1" applyBorder="1" applyAlignment="1" applyProtection="1" quotePrefix="1">
      <alignment horizontal="center" vertical="center"/>
      <protection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9" fontId="7" fillId="0" borderId="24" xfId="19" applyFont="1" applyBorder="1" applyAlignment="1" quotePrefix="1">
      <alignment horizontal="center" vertical="center"/>
    </xf>
    <xf numFmtId="9" fontId="7" fillId="0" borderId="27" xfId="19" applyFont="1" applyBorder="1" applyAlignment="1" quotePrefix="1">
      <alignment horizontal="center" vertical="center"/>
    </xf>
    <xf numFmtId="1" fontId="25" fillId="0" borderId="104" xfId="0" applyNumberFormat="1" applyFont="1" applyBorder="1" applyAlignment="1" applyProtection="1">
      <alignment horizontal="justify" vertical="center"/>
      <protection locked="0"/>
    </xf>
    <xf numFmtId="0" fontId="0" fillId="0" borderId="9" xfId="0" applyBorder="1" applyAlignment="1">
      <alignment horizontal="justify"/>
    </xf>
    <xf numFmtId="0" fontId="0" fillId="0" borderId="105" xfId="0" applyBorder="1" applyAlignment="1">
      <alignment horizontal="justify"/>
    </xf>
    <xf numFmtId="0" fontId="0" fillId="0" borderId="106" xfId="0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07" xfId="0" applyBorder="1" applyAlignment="1">
      <alignment horizontal="justify"/>
    </xf>
    <xf numFmtId="1" fontId="1" fillId="0" borderId="12" xfId="0" applyNumberFormat="1" applyFont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 applyProtection="1">
      <alignment horizontal="center" vertical="center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7" fillId="0" borderId="110" xfId="0" applyNumberFormat="1" applyFont="1" applyBorder="1" applyAlignment="1">
      <alignment horizontal="center" vertical="center"/>
    </xf>
    <xf numFmtId="1" fontId="7" fillId="0" borderId="111" xfId="0" applyNumberFormat="1" applyFont="1" applyBorder="1" applyAlignment="1">
      <alignment horizontal="center" vertical="center"/>
    </xf>
    <xf numFmtId="1" fontId="0" fillId="0" borderId="108" xfId="0" applyNumberFormat="1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12" xfId="0" applyFont="1" applyBorder="1" applyAlignment="1" applyProtection="1">
      <alignment horizontal="center" vertical="center"/>
      <protection locked="0"/>
    </xf>
    <xf numFmtId="0" fontId="0" fillId="0" borderId="113" xfId="0" applyBorder="1" applyAlignment="1">
      <alignment/>
    </xf>
    <xf numFmtId="0" fontId="0" fillId="0" borderId="66" xfId="0" applyBorder="1" applyAlignment="1">
      <alignment/>
    </xf>
    <xf numFmtId="0" fontId="32" fillId="0" borderId="114" xfId="0" applyFont="1" applyBorder="1" applyAlignment="1" applyProtection="1">
      <alignment horizontal="center" vertical="center"/>
      <protection locked="0"/>
    </xf>
    <xf numFmtId="0" fontId="32" fillId="0" borderId="115" xfId="0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32" fillId="0" borderId="116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8"/>
  <sheetViews>
    <sheetView tabSelected="1" workbookViewId="0" topLeftCell="A112">
      <selection activeCell="U139" sqref="U139:AL140"/>
    </sheetView>
  </sheetViews>
  <sheetFormatPr defaultColWidth="9.140625" defaultRowHeight="12.75"/>
  <cols>
    <col min="1" max="1" width="4.421875" style="11" customWidth="1"/>
    <col min="2" max="2" width="0.85546875" style="11" customWidth="1"/>
    <col min="3" max="3" width="4.421875" style="11" customWidth="1"/>
    <col min="4" max="4" width="0.85546875" style="11" customWidth="1"/>
    <col min="5" max="5" width="4.421875" style="11" customWidth="1"/>
    <col min="6" max="6" width="0.85546875" style="11" customWidth="1"/>
    <col min="7" max="7" width="4.421875" style="11" customWidth="1"/>
    <col min="8" max="8" width="0.85546875" style="11" customWidth="1"/>
    <col min="9" max="9" width="4.421875" style="11" customWidth="1"/>
    <col min="10" max="10" width="0.85546875" style="11" customWidth="1"/>
    <col min="11" max="11" width="4.421875" style="11" customWidth="1"/>
    <col min="12" max="12" width="0.85546875" style="11" customWidth="1"/>
    <col min="13" max="13" width="4.421875" style="11" customWidth="1"/>
    <col min="14" max="14" width="0.85546875" style="11" customWidth="1"/>
    <col min="15" max="15" width="4.421875" style="11" customWidth="1"/>
    <col min="16" max="16" width="0.85546875" style="11" customWidth="1"/>
    <col min="17" max="17" width="4.421875" style="11" customWidth="1"/>
    <col min="18" max="18" width="0.85546875" style="11" customWidth="1"/>
    <col min="19" max="19" width="4.7109375" style="11" customWidth="1"/>
    <col min="20" max="20" width="3.8515625" style="11" customWidth="1"/>
    <col min="21" max="22" width="0.85546875" style="11" customWidth="1"/>
    <col min="23" max="23" width="3.8515625" style="11" customWidth="1"/>
    <col min="24" max="24" width="0.85546875" style="11" customWidth="1"/>
    <col min="25" max="25" width="4.421875" style="11" customWidth="1"/>
    <col min="26" max="26" width="0.85546875" style="11" customWidth="1"/>
    <col min="27" max="27" width="4.421875" style="11" customWidth="1"/>
    <col min="28" max="28" width="0.85546875" style="11" customWidth="1"/>
    <col min="29" max="29" width="5.28125" style="11" customWidth="1"/>
    <col min="30" max="30" width="0.85546875" style="11" customWidth="1"/>
    <col min="31" max="31" width="4.421875" style="11" customWidth="1"/>
    <col min="32" max="32" width="0.85546875" style="11" customWidth="1"/>
    <col min="33" max="33" width="4.421875" style="11" customWidth="1"/>
    <col min="34" max="34" width="0.85546875" style="11" customWidth="1"/>
    <col min="35" max="35" width="4.421875" style="11" customWidth="1"/>
    <col min="36" max="36" width="0.85546875" style="11" customWidth="1"/>
    <col min="37" max="38" width="2.57421875" style="11" customWidth="1"/>
    <col min="39" max="16384" width="9.140625" style="11" customWidth="1"/>
  </cols>
  <sheetData>
    <row r="1" spans="1:38" s="1" customFormat="1" ht="14.2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M1" s="101"/>
      <c r="N1" s="435"/>
      <c r="O1" s="435"/>
      <c r="P1" s="435"/>
      <c r="Q1" s="435"/>
      <c r="R1" s="435"/>
      <c r="S1" s="3"/>
      <c r="T1" s="3"/>
      <c r="U1" s="3"/>
      <c r="V1" s="436" t="s">
        <v>0</v>
      </c>
      <c r="W1" s="436"/>
      <c r="X1" s="4"/>
      <c r="Y1" s="429" t="s">
        <v>1</v>
      </c>
      <c r="Z1" s="429"/>
      <c r="AA1" s="429"/>
      <c r="AB1" s="4"/>
      <c r="AC1" s="436" t="s">
        <v>2</v>
      </c>
      <c r="AD1" s="4"/>
      <c r="AE1" s="436" t="s">
        <v>3</v>
      </c>
      <c r="AF1" s="5"/>
      <c r="AG1" s="429" t="s">
        <v>146</v>
      </c>
      <c r="AH1" s="429"/>
      <c r="AI1" s="429"/>
      <c r="AJ1" s="429"/>
      <c r="AK1" s="429"/>
      <c r="AL1" s="429"/>
    </row>
    <row r="2" spans="1:38" s="7" customFormat="1" ht="6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5</v>
      </c>
      <c r="N2" s="6"/>
      <c r="O2" s="6"/>
      <c r="T2" s="8"/>
      <c r="V2" s="436"/>
      <c r="W2" s="436"/>
      <c r="X2" s="9"/>
      <c r="Y2" s="430"/>
      <c r="Z2" s="430"/>
      <c r="AA2" s="430"/>
      <c r="AB2" s="9"/>
      <c r="AC2" s="437"/>
      <c r="AD2" s="9"/>
      <c r="AE2" s="437"/>
      <c r="AF2" s="9"/>
      <c r="AG2" s="430"/>
      <c r="AH2" s="430"/>
      <c r="AI2" s="430"/>
      <c r="AJ2" s="430"/>
      <c r="AK2" s="430"/>
      <c r="AL2" s="430"/>
    </row>
    <row r="3" spans="1:38" s="1" customFormat="1" ht="14.25" customHeight="1">
      <c r="A3" s="431"/>
      <c r="B3" s="431"/>
      <c r="C3" s="431"/>
      <c r="D3" s="431"/>
      <c r="E3" s="431"/>
      <c r="F3" s="431"/>
      <c r="G3" s="431"/>
      <c r="H3" s="3"/>
      <c r="I3" s="432"/>
      <c r="J3" s="431"/>
      <c r="K3" s="431"/>
      <c r="M3" s="431"/>
      <c r="N3" s="431"/>
      <c r="O3" s="431"/>
      <c r="P3" s="431"/>
      <c r="Q3" s="431"/>
      <c r="R3" s="431"/>
      <c r="T3" s="10" t="s">
        <v>6</v>
      </c>
      <c r="U3" s="11"/>
      <c r="V3" s="433"/>
      <c r="W3" s="434"/>
      <c r="X3" s="11"/>
      <c r="Y3" s="12"/>
      <c r="Z3" s="13"/>
      <c r="AA3" s="14"/>
      <c r="AB3" s="15"/>
      <c r="AC3" s="16"/>
      <c r="AD3" s="15"/>
      <c r="AE3" s="17"/>
      <c r="AF3" s="11"/>
      <c r="AG3" s="12"/>
      <c r="AH3" s="13"/>
      <c r="AI3" s="13"/>
      <c r="AJ3" s="13"/>
      <c r="AK3" s="13"/>
      <c r="AL3" s="14"/>
    </row>
    <row r="4" spans="1:38" s="7" customFormat="1" ht="6.75" customHeight="1" thickBot="1">
      <c r="A4" s="6" t="s">
        <v>7</v>
      </c>
      <c r="B4" s="6"/>
      <c r="C4" s="6"/>
      <c r="D4" s="6"/>
      <c r="E4" s="6"/>
      <c r="F4" s="6"/>
      <c r="G4" s="6"/>
      <c r="H4" s="6"/>
      <c r="I4" s="6" t="s">
        <v>138</v>
      </c>
      <c r="J4" s="6"/>
      <c r="K4" s="6"/>
      <c r="L4" s="6"/>
      <c r="M4" s="6" t="s">
        <v>136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4.25" customHeight="1" thickBot="1" thickTop="1">
      <c r="A5" s="202">
        <v>1</v>
      </c>
      <c r="B5" s="203"/>
      <c r="C5" s="204"/>
      <c r="D5" s="19"/>
      <c r="E5" s="20"/>
      <c r="F5" s="19"/>
      <c r="G5" s="20"/>
      <c r="H5" s="21"/>
      <c r="I5" s="20"/>
      <c r="J5" s="72"/>
      <c r="K5" s="20"/>
      <c r="L5" s="72"/>
      <c r="M5" s="20"/>
      <c r="N5" s="72"/>
      <c r="O5" s="20"/>
      <c r="P5" s="72"/>
      <c r="Q5" s="72"/>
      <c r="R5" s="72"/>
      <c r="T5" s="10" t="s">
        <v>8</v>
      </c>
      <c r="V5" s="438">
        <f>SUM(Y5:AL5)+10</f>
        <v>10</v>
      </c>
      <c r="W5" s="439"/>
      <c r="X5" s="23"/>
      <c r="Y5" s="24">
        <v>0</v>
      </c>
      <c r="Z5" s="25"/>
      <c r="AA5" s="16">
        <v>0</v>
      </c>
      <c r="AB5" s="26"/>
      <c r="AC5" s="27">
        <v>0</v>
      </c>
      <c r="AD5" s="26"/>
      <c r="AE5" s="27">
        <v>0</v>
      </c>
      <c r="AF5" s="26"/>
      <c r="AG5" s="16">
        <v>0</v>
      </c>
      <c r="AH5" s="26"/>
      <c r="AI5" s="16">
        <v>0</v>
      </c>
      <c r="AJ5" s="28"/>
      <c r="AK5" s="425">
        <v>0</v>
      </c>
      <c r="AL5" s="426"/>
    </row>
    <row r="6" spans="1:38" s="7" customFormat="1" ht="6.75" customHeight="1" thickTop="1">
      <c r="A6" s="205" t="s">
        <v>101</v>
      </c>
      <c r="B6" s="205"/>
      <c r="C6" s="205"/>
      <c r="D6" s="29"/>
      <c r="E6" s="30" t="s">
        <v>102</v>
      </c>
      <c r="F6" s="31"/>
      <c r="G6" s="180" t="s">
        <v>144</v>
      </c>
      <c r="I6" s="7" t="s">
        <v>103</v>
      </c>
      <c r="K6" s="180" t="s">
        <v>144</v>
      </c>
      <c r="M6" s="7" t="s">
        <v>104</v>
      </c>
      <c r="O6" s="180" t="s">
        <v>144</v>
      </c>
      <c r="P6" s="32"/>
      <c r="Q6" s="32"/>
      <c r="T6" s="11"/>
      <c r="U6" s="11"/>
      <c r="V6" s="395" t="s">
        <v>9</v>
      </c>
      <c r="W6" s="395"/>
      <c r="X6" s="11"/>
      <c r="Y6" s="386" t="s">
        <v>10</v>
      </c>
      <c r="Z6" s="33"/>
      <c r="AA6" s="386" t="s">
        <v>11</v>
      </c>
      <c r="AB6" s="33"/>
      <c r="AC6" s="386" t="s">
        <v>12</v>
      </c>
      <c r="AD6" s="34"/>
      <c r="AE6" s="386" t="s">
        <v>13</v>
      </c>
      <c r="AF6" s="35"/>
      <c r="AG6" s="386" t="s">
        <v>14</v>
      </c>
      <c r="AH6" s="34"/>
      <c r="AI6" s="386" t="s">
        <v>145</v>
      </c>
      <c r="AJ6" s="325"/>
      <c r="AK6" s="386" t="s">
        <v>15</v>
      </c>
      <c r="AL6" s="325"/>
    </row>
    <row r="7" spans="3:38" s="7" customFormat="1" ht="6.75" customHeight="1" thickBot="1">
      <c r="C7" s="37"/>
      <c r="D7" s="37"/>
      <c r="E7" s="37"/>
      <c r="F7" s="37"/>
      <c r="G7" s="181"/>
      <c r="K7" s="181"/>
      <c r="O7" s="181"/>
      <c r="T7" s="11"/>
      <c r="U7" s="11"/>
      <c r="V7" s="427"/>
      <c r="W7" s="427"/>
      <c r="X7" s="11"/>
      <c r="Y7" s="428"/>
      <c r="Z7" s="33"/>
      <c r="AA7" s="428"/>
      <c r="AB7" s="33"/>
      <c r="AC7" s="428"/>
      <c r="AD7" s="34"/>
      <c r="AE7" s="428"/>
      <c r="AF7" s="35"/>
      <c r="AG7" s="428"/>
      <c r="AH7" s="34"/>
      <c r="AI7" s="325"/>
      <c r="AJ7" s="325"/>
      <c r="AK7" s="325"/>
      <c r="AL7" s="325"/>
    </row>
    <row r="8" spans="1:38" s="38" customFormat="1" ht="14.25" customHeight="1" thickBot="1">
      <c r="A8" s="2"/>
      <c r="B8" s="18"/>
      <c r="C8" s="2"/>
      <c r="D8" s="18"/>
      <c r="E8" s="2"/>
      <c r="F8" s="18"/>
      <c r="G8" s="22"/>
      <c r="I8" s="22"/>
      <c r="J8" s="3"/>
      <c r="K8" s="80"/>
      <c r="L8" s="81"/>
      <c r="M8" s="80"/>
      <c r="N8" s="3"/>
      <c r="O8" s="22"/>
      <c r="P8" s="3"/>
      <c r="T8" s="10" t="s">
        <v>8</v>
      </c>
      <c r="U8" s="11"/>
      <c r="V8" s="440">
        <f>+V5-AA5</f>
        <v>10</v>
      </c>
      <c r="W8" s="441"/>
      <c r="X8" s="39"/>
      <c r="Y8" s="40">
        <f>+V5-2</f>
        <v>8</v>
      </c>
      <c r="Z8" s="39"/>
      <c r="AA8" s="40">
        <f>+V8-2</f>
        <v>8</v>
      </c>
      <c r="AB8" s="41"/>
      <c r="AC8" s="40">
        <f>+V5-AC5-AE5</f>
        <v>10</v>
      </c>
      <c r="AD8" s="41"/>
      <c r="AE8" s="40">
        <f>+AC8-2</f>
        <v>8</v>
      </c>
      <c r="AF8" s="42"/>
      <c r="AG8" s="40">
        <f>+V5-Y5-AA5-AG5</f>
        <v>10</v>
      </c>
      <c r="AH8" s="43"/>
      <c r="AI8" s="40">
        <f>+V5-Y5-AA5-AG5-AC5-AE5</f>
        <v>10</v>
      </c>
      <c r="AJ8" s="34"/>
      <c r="AK8" s="420"/>
      <c r="AL8" s="421"/>
    </row>
    <row r="9" spans="1:38" s="7" customFormat="1" ht="6.75" customHeight="1">
      <c r="A9" s="7" t="s">
        <v>16</v>
      </c>
      <c r="C9" s="7" t="s">
        <v>17</v>
      </c>
      <c r="E9" s="7" t="s">
        <v>18</v>
      </c>
      <c r="G9" s="7" t="s">
        <v>19</v>
      </c>
      <c r="I9" s="7" t="s">
        <v>20</v>
      </c>
      <c r="K9" s="7" t="s">
        <v>21</v>
      </c>
      <c r="M9" s="7" t="s">
        <v>22</v>
      </c>
      <c r="O9" s="7" t="s">
        <v>168</v>
      </c>
      <c r="T9" s="44"/>
      <c r="U9" s="11"/>
      <c r="V9" s="422" t="s">
        <v>23</v>
      </c>
      <c r="W9" s="422"/>
      <c r="X9" s="45"/>
      <c r="Y9" s="424" t="s">
        <v>159</v>
      </c>
      <c r="Z9" s="45"/>
      <c r="AA9" s="389" t="s">
        <v>167</v>
      </c>
      <c r="AB9" s="389"/>
      <c r="AC9" s="389" t="s">
        <v>160</v>
      </c>
      <c r="AD9" s="389"/>
      <c r="AE9" s="389" t="s">
        <v>161</v>
      </c>
      <c r="AF9" s="45"/>
      <c r="AG9" s="389" t="s">
        <v>24</v>
      </c>
      <c r="AH9" s="45"/>
      <c r="AI9" s="389" t="s">
        <v>162</v>
      </c>
      <c r="AJ9" s="47"/>
      <c r="AK9" s="424"/>
      <c r="AL9" s="424"/>
    </row>
    <row r="10" spans="20:38" ht="6.75" customHeight="1">
      <c r="T10" s="44"/>
      <c r="V10" s="423"/>
      <c r="W10" s="423"/>
      <c r="Y10" s="348"/>
      <c r="AA10" s="389"/>
      <c r="AB10" s="389"/>
      <c r="AC10" s="389"/>
      <c r="AD10" s="389"/>
      <c r="AE10" s="389"/>
      <c r="AG10" s="389"/>
      <c r="AI10" s="389"/>
      <c r="AK10" s="348"/>
      <c r="AL10" s="348"/>
    </row>
    <row r="11" spans="1:35" ht="6.75" customHeight="1">
      <c r="A11" s="348" t="s">
        <v>25</v>
      </c>
      <c r="C11" s="348" t="s">
        <v>26</v>
      </c>
      <c r="E11" s="348" t="s">
        <v>27</v>
      </c>
      <c r="G11" s="348" t="s">
        <v>28</v>
      </c>
      <c r="I11" s="348" t="s">
        <v>29</v>
      </c>
      <c r="T11" s="44"/>
      <c r="W11" s="49"/>
      <c r="Y11" s="49"/>
      <c r="AA11" s="46"/>
      <c r="AC11" s="46"/>
      <c r="AD11" s="416" t="s">
        <v>30</v>
      </c>
      <c r="AE11" s="416"/>
      <c r="AF11" s="416"/>
      <c r="AG11" s="416"/>
      <c r="AH11" s="416"/>
      <c r="AI11" s="416"/>
    </row>
    <row r="12" spans="1:38" s="7" customFormat="1" ht="6.75" customHeight="1" thickBot="1">
      <c r="A12" s="348"/>
      <c r="B12" s="8"/>
      <c r="C12" s="419"/>
      <c r="D12" s="8"/>
      <c r="E12" s="419"/>
      <c r="F12" s="8"/>
      <c r="G12" s="415"/>
      <c r="H12" s="8"/>
      <c r="I12" s="415"/>
      <c r="J12" s="8"/>
      <c r="L12" s="50"/>
      <c r="U12" s="11"/>
      <c r="V12" s="52" t="s">
        <v>135</v>
      </c>
      <c r="W12" s="86"/>
      <c r="X12" s="86"/>
      <c r="Y12" s="86"/>
      <c r="Z12" s="11"/>
      <c r="AA12" s="11"/>
      <c r="AB12" s="11"/>
      <c r="AC12" s="46"/>
      <c r="AD12" s="416"/>
      <c r="AE12" s="416"/>
      <c r="AF12" s="416"/>
      <c r="AG12" s="416"/>
      <c r="AH12" s="416"/>
      <c r="AI12" s="416"/>
      <c r="AJ12" s="11"/>
      <c r="AK12" s="11"/>
      <c r="AL12" s="11"/>
    </row>
    <row r="13" spans="1:38" ht="6.75" customHeight="1" thickBot="1" thickTop="1">
      <c r="A13" s="255" t="s">
        <v>31</v>
      </c>
      <c r="C13" s="352">
        <v>10</v>
      </c>
      <c r="D13" s="1"/>
      <c r="E13" s="354">
        <f>IF(C13&lt;10,(C13-10.5)/2,(C13-10.5)/2)</f>
        <v>-0.25</v>
      </c>
      <c r="G13" s="356"/>
      <c r="I13" s="356"/>
      <c r="L13" s="51"/>
      <c r="M13" s="417" t="s">
        <v>164</v>
      </c>
      <c r="O13" s="418" t="s">
        <v>165</v>
      </c>
      <c r="P13" s="52"/>
      <c r="Q13" s="392" t="s">
        <v>32</v>
      </c>
      <c r="R13" s="392"/>
      <c r="S13" s="392"/>
      <c r="T13" s="44"/>
      <c r="U13" s="7"/>
      <c r="V13" s="7"/>
      <c r="W13" s="87"/>
      <c r="X13" s="87"/>
      <c r="Y13" s="87"/>
      <c r="Z13" s="7"/>
      <c r="AA13" s="7"/>
      <c r="AB13" s="394" t="s">
        <v>33</v>
      </c>
      <c r="AC13" s="394"/>
      <c r="AE13" s="46"/>
      <c r="AF13" s="394" t="s">
        <v>34</v>
      </c>
      <c r="AG13" s="394"/>
      <c r="AI13" s="46"/>
      <c r="AJ13" s="394" t="s">
        <v>35</v>
      </c>
      <c r="AK13" s="394"/>
      <c r="AL13" s="394"/>
    </row>
    <row r="14" spans="1:38" ht="6.75" customHeight="1" thickBot="1" thickTop="1">
      <c r="A14" s="255"/>
      <c r="C14" s="353"/>
      <c r="D14" s="1"/>
      <c r="E14" s="355"/>
      <c r="G14" s="357"/>
      <c r="I14" s="357"/>
      <c r="L14" s="51"/>
      <c r="M14" s="349"/>
      <c r="N14" s="7"/>
      <c r="O14" s="253"/>
      <c r="P14" s="53"/>
      <c r="Q14" s="393"/>
      <c r="R14" s="393"/>
      <c r="S14" s="393"/>
      <c r="T14" s="44"/>
      <c r="W14" s="403" t="s">
        <v>169</v>
      </c>
      <c r="X14" s="404"/>
      <c r="Y14" s="405"/>
      <c r="AB14" s="409">
        <f>IF(C13&lt;10.001,3+(C13-1)*3.33)+IF(C13=11,38)+IF(C13=12,43)+IF(C13=13,50)+IF(C13=14,58)+IF(C13=15,66)+IF(C13=16,76)+IF(C13=17,86)+IF(C13=18,100)+IF(C13=19,116)+IF(C13=20,133)+IF(C13=21,153)+IF(C13=22,173)+IF(C13=23,200)+IF(C13=24,233)+IF(C13=25,266)+IF(C13=26,306)+IF(C13=27,346)+IF(C13=28,400)+IF(C13=29,466)</f>
        <v>32.97</v>
      </c>
      <c r="AC14" s="410"/>
      <c r="AD14" s="54"/>
      <c r="AE14" s="46"/>
      <c r="AF14" s="409">
        <f>IF(C13&lt;14.001,AB14*2+0.3)+IF(C13=15,133)+IF(C13=16,153)+IF(C13=17,173)+IF(C13=18,200)+IF(C13=19,233)+IF(C13=20,266)+IF(C13=21,306)+IF(C13=22,346)+IF(C13=23,400)+IF(C13=24,466)+IF(C13=25,533)+IF(C13=26,613)+IF(C13=27,693)+IF(C13=28,800)+IF(C13=29,933)</f>
        <v>66.24</v>
      </c>
      <c r="AG14" s="410"/>
      <c r="AH14" s="54"/>
      <c r="AI14" s="46"/>
      <c r="AJ14" s="409">
        <f>IF(C13&lt;10.001,C13*10)+IF(C13=11,115)+IF(C13=12,130)+IF(C13=13,150)+IF(C13=14,175)+IF(C13=15,200)+IF(C13=16,230)+IF(C13=17,260)+IF(C13=18,300)+IF(C13=19,350)+IF(C13=20,400)+IF(C13=21,460)+IF(C13=22,520)+IF(C13=23,600)+IF(C13=24,700)+IF(C13=25,800)+IF(C13=26,920)+IF(C13=27,1040)+IF(C13=28,1200)+IF(C13=29,1400)</f>
        <v>100</v>
      </c>
      <c r="AK14" s="413"/>
      <c r="AL14" s="410"/>
    </row>
    <row r="15" spans="1:38" ht="6.75" customHeight="1" thickBot="1">
      <c r="A15" s="54"/>
      <c r="C15" s="1"/>
      <c r="D15" s="1"/>
      <c r="E15" s="1"/>
      <c r="M15" s="326"/>
      <c r="O15" s="396" t="s">
        <v>163</v>
      </c>
      <c r="P15" s="55"/>
      <c r="Q15" s="136">
        <v>30</v>
      </c>
      <c r="R15" s="82"/>
      <c r="S15" s="442">
        <f>IF(I81&gt;0,IF(I81&lt;Q15,I81,IF(S157&lt;=AB14,Q15,IF(Q15&gt;=30,20,IF(Q15=20,15)))),IF(S157&lt;=AB14,Q15,IF(Q15&gt;=30,20,IF(Q15=20,15))))</f>
        <v>30</v>
      </c>
      <c r="T15" s="44"/>
      <c r="W15" s="406"/>
      <c r="X15" s="407"/>
      <c r="Y15" s="408"/>
      <c r="AB15" s="411"/>
      <c r="AC15" s="412"/>
      <c r="AD15" s="54"/>
      <c r="AE15" s="46"/>
      <c r="AF15" s="411"/>
      <c r="AG15" s="412"/>
      <c r="AH15" s="54"/>
      <c r="AI15" s="46"/>
      <c r="AJ15" s="411"/>
      <c r="AK15" s="414"/>
      <c r="AL15" s="412"/>
    </row>
    <row r="16" spans="1:38" ht="6.75" customHeight="1" thickTop="1">
      <c r="A16" s="255" t="s">
        <v>36</v>
      </c>
      <c r="C16" s="352">
        <v>10</v>
      </c>
      <c r="D16" s="1"/>
      <c r="E16" s="354">
        <f>IF(C16&lt;10,(C16-10.5)/2,(C16-10.5)/2)</f>
        <v>-0.25</v>
      </c>
      <c r="G16" s="390"/>
      <c r="I16" s="356"/>
      <c r="M16" s="369"/>
      <c r="O16" s="139"/>
      <c r="P16" s="55"/>
      <c r="Q16" s="139"/>
      <c r="R16" s="82"/>
      <c r="S16" s="443"/>
      <c r="T16" s="44"/>
      <c r="W16" s="395"/>
      <c r="X16" s="395"/>
      <c r="Y16" s="395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4"/>
    </row>
    <row r="17" spans="1:38" ht="6.75" customHeight="1" thickBot="1">
      <c r="A17" s="255"/>
      <c r="C17" s="353"/>
      <c r="D17" s="1"/>
      <c r="E17" s="355"/>
      <c r="G17" s="391"/>
      <c r="I17" s="357"/>
      <c r="Q17" s="88" t="s">
        <v>134</v>
      </c>
      <c r="R17" s="75"/>
      <c r="S17" s="75" t="s">
        <v>133</v>
      </c>
      <c r="T17" s="44"/>
      <c r="Y17" s="48"/>
      <c r="Z17" s="48"/>
      <c r="AB17" s="397">
        <f>+AJ14</f>
        <v>100</v>
      </c>
      <c r="AC17" s="398"/>
      <c r="AD17" s="57"/>
      <c r="AE17" s="57"/>
      <c r="AF17" s="453">
        <f>+AB17*2</f>
        <v>200</v>
      </c>
      <c r="AG17" s="454"/>
      <c r="AH17" s="57"/>
      <c r="AI17" s="57"/>
      <c r="AJ17" s="397">
        <f>+AB17*5</f>
        <v>500</v>
      </c>
      <c r="AK17" s="459"/>
      <c r="AL17" s="398"/>
    </row>
    <row r="18" spans="1:38" ht="6.75" customHeight="1" thickBot="1" thickTop="1">
      <c r="A18" s="54"/>
      <c r="C18" s="1"/>
      <c r="D18" s="1"/>
      <c r="E18" s="1"/>
      <c r="M18" s="326"/>
      <c r="N18" s="26"/>
      <c r="O18" s="401">
        <f>(+Y100+Y93)/100</f>
        <v>0</v>
      </c>
      <c r="P18" s="26"/>
      <c r="Q18" s="333">
        <f>+A81+A89</f>
        <v>0</v>
      </c>
      <c r="R18" s="26"/>
      <c r="S18" s="136"/>
      <c r="T18" s="44"/>
      <c r="W18" s="444"/>
      <c r="X18" s="445"/>
      <c r="Y18" s="446"/>
      <c r="AB18" s="399"/>
      <c r="AC18" s="400"/>
      <c r="AD18" s="57"/>
      <c r="AE18" s="57"/>
      <c r="AF18" s="455"/>
      <c r="AG18" s="456"/>
      <c r="AH18" s="57"/>
      <c r="AI18" s="57"/>
      <c r="AJ18" s="399"/>
      <c r="AK18" s="460"/>
      <c r="AL18" s="400"/>
    </row>
    <row r="19" spans="1:38" ht="6.75" customHeight="1" thickBot="1" thickTop="1">
      <c r="A19" s="255" t="s">
        <v>37</v>
      </c>
      <c r="C19" s="352">
        <v>10</v>
      </c>
      <c r="D19" s="3"/>
      <c r="E19" s="354">
        <f>IF(C19&lt;10,(C19-10.5)/2,(C19-10.5)/2)</f>
        <v>-0.25</v>
      </c>
      <c r="F19" s="51"/>
      <c r="G19" s="356"/>
      <c r="H19" s="51"/>
      <c r="I19" s="356"/>
      <c r="M19" s="369"/>
      <c r="N19" s="26"/>
      <c r="O19" s="402"/>
      <c r="P19" s="26"/>
      <c r="Q19" s="368"/>
      <c r="R19" s="26"/>
      <c r="S19" s="139"/>
      <c r="T19" s="44"/>
      <c r="W19" s="447"/>
      <c r="X19" s="448"/>
      <c r="Y19" s="449"/>
      <c r="AB19" s="370" t="s">
        <v>41</v>
      </c>
      <c r="AC19" s="370"/>
      <c r="AD19" s="59"/>
      <c r="AE19" s="59"/>
      <c r="AF19" s="457" t="s">
        <v>42</v>
      </c>
      <c r="AG19" s="457"/>
      <c r="AH19" s="59"/>
      <c r="AI19" s="59"/>
      <c r="AJ19" s="370" t="s">
        <v>43</v>
      </c>
      <c r="AK19" s="370"/>
      <c r="AL19" s="370"/>
    </row>
    <row r="20" spans="1:38" ht="6.75" customHeight="1" thickBot="1" thickTop="1">
      <c r="A20" s="255"/>
      <c r="C20" s="353"/>
      <c r="D20" s="3"/>
      <c r="E20" s="355"/>
      <c r="F20" s="51"/>
      <c r="G20" s="357"/>
      <c r="H20" s="51"/>
      <c r="I20" s="357"/>
      <c r="M20" s="388" t="s">
        <v>166</v>
      </c>
      <c r="N20" s="58"/>
      <c r="O20" s="363" t="s">
        <v>39</v>
      </c>
      <c r="P20" s="58"/>
      <c r="Q20" s="363" t="s">
        <v>40</v>
      </c>
      <c r="R20" s="58"/>
      <c r="S20" s="386" t="s">
        <v>38</v>
      </c>
      <c r="T20" s="44"/>
      <c r="V20" s="85" t="s">
        <v>148</v>
      </c>
      <c r="W20" s="83"/>
      <c r="X20" s="84"/>
      <c r="Y20" s="84"/>
      <c r="AB20" s="371"/>
      <c r="AC20" s="371"/>
      <c r="AD20" s="59"/>
      <c r="AE20" s="59"/>
      <c r="AF20" s="458"/>
      <c r="AG20" s="458"/>
      <c r="AH20" s="59"/>
      <c r="AI20" s="59"/>
      <c r="AJ20" s="371"/>
      <c r="AK20" s="371"/>
      <c r="AL20" s="371"/>
    </row>
    <row r="21" spans="1:38" ht="6.75" customHeight="1" thickBot="1">
      <c r="A21" s="54"/>
      <c r="C21" s="1"/>
      <c r="D21" s="1"/>
      <c r="E21" s="1"/>
      <c r="M21" s="389"/>
      <c r="N21" s="58"/>
      <c r="O21" s="389"/>
      <c r="P21" s="58"/>
      <c r="Q21" s="389"/>
      <c r="R21" s="58"/>
      <c r="S21" s="387"/>
      <c r="T21" s="44"/>
      <c r="AB21" s="371"/>
      <c r="AC21" s="371"/>
      <c r="AD21" s="59"/>
      <c r="AE21" s="59"/>
      <c r="AF21" s="458"/>
      <c r="AG21" s="458"/>
      <c r="AH21" s="59"/>
      <c r="AI21" s="59"/>
      <c r="AJ21" s="371"/>
      <c r="AK21" s="371"/>
      <c r="AL21" s="371"/>
    </row>
    <row r="22" spans="1:38" ht="6.75" customHeight="1" thickTop="1">
      <c r="A22" s="255" t="s">
        <v>44</v>
      </c>
      <c r="C22" s="352">
        <v>10</v>
      </c>
      <c r="D22" s="1"/>
      <c r="E22" s="354">
        <f>IF(C22&lt;10,(C22-10.5)/2,(C22-10.5)/2)</f>
        <v>-0.25</v>
      </c>
      <c r="G22" s="356"/>
      <c r="I22" s="356"/>
      <c r="T22" s="44"/>
      <c r="U22" s="372" t="s">
        <v>45</v>
      </c>
      <c r="V22" s="373"/>
      <c r="W22" s="373"/>
      <c r="X22" s="373"/>
      <c r="Y22" s="373"/>
      <c r="Z22" s="373"/>
      <c r="AA22" s="373"/>
      <c r="AB22" s="373"/>
      <c r="AC22" s="373"/>
      <c r="AD22" s="373"/>
      <c r="AE22" s="374"/>
      <c r="AF22" s="378" t="s">
        <v>46</v>
      </c>
      <c r="AG22" s="379"/>
      <c r="AH22" s="379"/>
      <c r="AI22" s="379"/>
      <c r="AJ22" s="379"/>
      <c r="AK22" s="382">
        <f>+A5+3</f>
        <v>4</v>
      </c>
      <c r="AL22" s="384">
        <f>+(A5+3)/2</f>
        <v>2</v>
      </c>
    </row>
    <row r="23" spans="1:38" ht="6.75" customHeight="1" thickBot="1">
      <c r="A23" s="255"/>
      <c r="C23" s="353"/>
      <c r="D23" s="1"/>
      <c r="E23" s="355"/>
      <c r="G23" s="357"/>
      <c r="I23" s="357"/>
      <c r="T23" s="60"/>
      <c r="U23" s="375"/>
      <c r="V23" s="376"/>
      <c r="W23" s="376"/>
      <c r="X23" s="376"/>
      <c r="Y23" s="376"/>
      <c r="Z23" s="376"/>
      <c r="AA23" s="376"/>
      <c r="AB23" s="376"/>
      <c r="AC23" s="376"/>
      <c r="AD23" s="376"/>
      <c r="AE23" s="377"/>
      <c r="AF23" s="380"/>
      <c r="AG23" s="381"/>
      <c r="AH23" s="381"/>
      <c r="AI23" s="381"/>
      <c r="AJ23" s="381"/>
      <c r="AK23" s="383"/>
      <c r="AL23" s="385"/>
    </row>
    <row r="24" spans="1:38" ht="6.75" customHeight="1" thickBot="1">
      <c r="A24" s="54"/>
      <c r="C24" s="1"/>
      <c r="D24" s="1"/>
      <c r="E24" s="1"/>
      <c r="K24" s="257" t="s">
        <v>47</v>
      </c>
      <c r="L24" s="257"/>
      <c r="M24" s="257"/>
      <c r="O24" s="335">
        <f>+Q24+S24</f>
        <v>-0.25</v>
      </c>
      <c r="P24" s="26"/>
      <c r="Q24" s="335">
        <f>$E$16</f>
        <v>-0.25</v>
      </c>
      <c r="R24" s="26"/>
      <c r="S24" s="326"/>
      <c r="T24" s="61"/>
      <c r="U24" s="364" t="s">
        <v>49</v>
      </c>
      <c r="V24" s="183"/>
      <c r="W24" s="183"/>
      <c r="X24" s="183"/>
      <c r="Y24" s="183"/>
      <c r="Z24" s="183"/>
      <c r="AA24" s="184"/>
      <c r="AB24" s="359" t="s">
        <v>50</v>
      </c>
      <c r="AC24" s="360"/>
      <c r="AD24" s="359" t="s">
        <v>51</v>
      </c>
      <c r="AE24" s="360"/>
      <c r="AF24" s="359" t="s">
        <v>52</v>
      </c>
      <c r="AG24" s="360"/>
      <c r="AH24" s="359" t="s">
        <v>53</v>
      </c>
      <c r="AI24" s="360"/>
      <c r="AJ24" s="359" t="s">
        <v>54</v>
      </c>
      <c r="AK24" s="363"/>
      <c r="AL24" s="360"/>
    </row>
    <row r="25" spans="1:38" ht="6.75" customHeight="1" thickTop="1">
      <c r="A25" s="255" t="s">
        <v>48</v>
      </c>
      <c r="C25" s="352">
        <v>10</v>
      </c>
      <c r="D25" s="1"/>
      <c r="E25" s="354">
        <f>IF(C25&lt;10,(C25-10.5)/2,(C25-10.5)/2)</f>
        <v>-0.25</v>
      </c>
      <c r="G25" s="356"/>
      <c r="I25" s="356"/>
      <c r="K25" s="257"/>
      <c r="L25" s="257"/>
      <c r="M25" s="257"/>
      <c r="O25" s="368"/>
      <c r="P25" s="26"/>
      <c r="Q25" s="368"/>
      <c r="R25" s="26"/>
      <c r="S25" s="369"/>
      <c r="T25" s="61"/>
      <c r="U25" s="365"/>
      <c r="V25" s="366"/>
      <c r="W25" s="366"/>
      <c r="X25" s="366"/>
      <c r="Y25" s="366"/>
      <c r="Z25" s="366"/>
      <c r="AA25" s="367"/>
      <c r="AB25" s="361"/>
      <c r="AC25" s="362"/>
      <c r="AD25" s="361"/>
      <c r="AE25" s="362"/>
      <c r="AF25" s="361"/>
      <c r="AG25" s="362"/>
      <c r="AH25" s="361"/>
      <c r="AI25" s="362"/>
      <c r="AJ25" s="361"/>
      <c r="AK25" s="349"/>
      <c r="AL25" s="362"/>
    </row>
    <row r="26" spans="1:38" ht="6.75" customHeight="1" thickBot="1">
      <c r="A26" s="255"/>
      <c r="C26" s="353"/>
      <c r="D26" s="1"/>
      <c r="E26" s="355"/>
      <c r="G26" s="357"/>
      <c r="I26" s="357"/>
      <c r="N26" s="54"/>
      <c r="O26" s="62" t="s">
        <v>0</v>
      </c>
      <c r="P26" s="54"/>
      <c r="Q26" s="62" t="s">
        <v>36</v>
      </c>
      <c r="R26" s="54"/>
      <c r="S26" s="62" t="s">
        <v>55</v>
      </c>
      <c r="T26" s="63" t="s">
        <v>56</v>
      </c>
      <c r="U26" s="302" t="s">
        <v>131</v>
      </c>
      <c r="V26" s="302"/>
      <c r="W26" s="116" t="s">
        <v>105</v>
      </c>
      <c r="X26" s="117"/>
      <c r="Y26" s="117"/>
      <c r="Z26" s="117"/>
      <c r="AA26" s="117"/>
      <c r="AB26" s="73"/>
      <c r="AC26" s="114" t="s">
        <v>44</v>
      </c>
      <c r="AD26" s="108">
        <f>+AG26+AI26+AK26+IF(U26="y",+$Q$18)</f>
        <v>-0.25</v>
      </c>
      <c r="AE26" s="109"/>
      <c r="AF26" s="38"/>
      <c r="AG26" s="112">
        <f>IF(AC26="STR",$E$13)+IF(AC26="DEX",$E$16)+IF(AC26="CON",$E$19)+IF(AC26="INT",$E$22)+IF(AC26="WIS",$E$25)+IF(AC26="CHA",$E$28)</f>
        <v>-0.25</v>
      </c>
      <c r="AH26" s="64"/>
      <c r="AI26" s="100">
        <v>0</v>
      </c>
      <c r="AJ26" s="38"/>
      <c r="AK26" s="100">
        <v>0</v>
      </c>
      <c r="AL26" s="100"/>
    </row>
    <row r="27" spans="1:38" ht="6.75" customHeight="1" thickBot="1">
      <c r="A27" s="54"/>
      <c r="C27" s="1"/>
      <c r="D27" s="1"/>
      <c r="E27" s="1"/>
      <c r="T27" s="63" t="s">
        <v>60</v>
      </c>
      <c r="U27" s="302" t="s">
        <v>131</v>
      </c>
      <c r="V27" s="302"/>
      <c r="W27" s="350"/>
      <c r="X27" s="351"/>
      <c r="Y27" s="351"/>
      <c r="Z27" s="351"/>
      <c r="AA27" s="351"/>
      <c r="AB27" s="74"/>
      <c r="AC27" s="99"/>
      <c r="AD27" s="110"/>
      <c r="AE27" s="111"/>
      <c r="AF27" s="38"/>
      <c r="AG27" s="113"/>
      <c r="AH27" s="64"/>
      <c r="AI27" s="101"/>
      <c r="AJ27" s="38"/>
      <c r="AK27" s="101"/>
      <c r="AL27" s="101"/>
    </row>
    <row r="28" spans="1:38" ht="6.75" customHeight="1" thickTop="1">
      <c r="A28" s="255" t="s">
        <v>58</v>
      </c>
      <c r="C28" s="352">
        <v>10</v>
      </c>
      <c r="D28" s="1"/>
      <c r="E28" s="354">
        <f>IF(C28&lt;10,(C28-10.5)/2,(C28-10.5)/2)</f>
        <v>-0.25</v>
      </c>
      <c r="G28" s="356"/>
      <c r="I28" s="356"/>
      <c r="K28" s="257" t="s">
        <v>59</v>
      </c>
      <c r="L28" s="257"/>
      <c r="M28" s="257"/>
      <c r="N28" s="257"/>
      <c r="O28" s="257"/>
      <c r="Q28" s="131">
        <v>0</v>
      </c>
      <c r="R28" s="127"/>
      <c r="S28" s="132"/>
      <c r="T28" s="63" t="s">
        <v>56</v>
      </c>
      <c r="U28" s="302" t="s">
        <v>57</v>
      </c>
      <c r="V28" s="302"/>
      <c r="W28" s="116" t="s">
        <v>106</v>
      </c>
      <c r="X28" s="117"/>
      <c r="Y28" s="117"/>
      <c r="Z28" s="117"/>
      <c r="AA28" s="117"/>
      <c r="AB28" s="73"/>
      <c r="AC28" s="114" t="s">
        <v>36</v>
      </c>
      <c r="AD28" s="108">
        <f>+AG28+AI28+AK28+IF(U28="y",+$Q$18)</f>
        <v>-0.25</v>
      </c>
      <c r="AE28" s="109"/>
      <c r="AF28" s="38"/>
      <c r="AG28" s="112">
        <f>IF(AC28="STR",$E$13)+IF(AC28="DEX",$E$16)+IF(AC28="CON",$E$19)+IF(AC28="INT",$E$22)+IF(AC28="WIS",$E$25)+IF(AC28="CHA",$E$28)</f>
        <v>-0.25</v>
      </c>
      <c r="AH28" s="64"/>
      <c r="AI28" s="100">
        <v>0</v>
      </c>
      <c r="AJ28" s="38"/>
      <c r="AK28" s="100">
        <v>0</v>
      </c>
      <c r="AL28" s="100"/>
    </row>
    <row r="29" spans="1:38" ht="6.75" customHeight="1" thickBot="1">
      <c r="A29" s="255"/>
      <c r="C29" s="353"/>
      <c r="D29" s="65"/>
      <c r="E29" s="355"/>
      <c r="G29" s="357"/>
      <c r="I29" s="357"/>
      <c r="K29" s="257"/>
      <c r="L29" s="257"/>
      <c r="M29" s="257"/>
      <c r="N29" s="257"/>
      <c r="O29" s="257"/>
      <c r="Q29" s="145"/>
      <c r="R29" s="146"/>
      <c r="S29" s="358"/>
      <c r="T29" s="63" t="s">
        <v>60</v>
      </c>
      <c r="U29" s="302" t="s">
        <v>131</v>
      </c>
      <c r="V29" s="302"/>
      <c r="W29" s="350"/>
      <c r="X29" s="351"/>
      <c r="Y29" s="351"/>
      <c r="Z29" s="351"/>
      <c r="AA29" s="351"/>
      <c r="AB29" s="74"/>
      <c r="AC29" s="99"/>
      <c r="AD29" s="110"/>
      <c r="AE29" s="111"/>
      <c r="AF29" s="38"/>
      <c r="AG29" s="113"/>
      <c r="AH29" s="64"/>
      <c r="AI29" s="101"/>
      <c r="AJ29" s="38"/>
      <c r="AK29" s="101"/>
      <c r="AL29" s="101"/>
    </row>
    <row r="30" spans="20:38" ht="6.75" customHeight="1">
      <c r="T30" s="63" t="s">
        <v>56</v>
      </c>
      <c r="U30" s="302" t="s">
        <v>131</v>
      </c>
      <c r="V30" s="302"/>
      <c r="W30" s="102" t="s">
        <v>107</v>
      </c>
      <c r="X30" s="103"/>
      <c r="Y30" s="103"/>
      <c r="Z30" s="103"/>
      <c r="AA30" s="103"/>
      <c r="AB30" s="73"/>
      <c r="AC30" s="114" t="s">
        <v>58</v>
      </c>
      <c r="AD30" s="108">
        <f>+AG30+AI30+AK30+IF(U30="y",+$Q$18)</f>
        <v>-0.25</v>
      </c>
      <c r="AE30" s="109"/>
      <c r="AF30" s="38"/>
      <c r="AG30" s="112">
        <f>IF(AC30="STR",$E$13)+IF(AC30="DEX",$E$16)+IF(AC30="CON",$E$19)+IF(AC30="INT",$E$22)+IF(AC30="WIS",$E$25)+IF(AC30="CHA",$E$28)</f>
        <v>-0.25</v>
      </c>
      <c r="AH30" s="64"/>
      <c r="AI30" s="100">
        <v>0</v>
      </c>
      <c r="AJ30" s="38"/>
      <c r="AK30" s="100">
        <v>0</v>
      </c>
      <c r="AL30" s="100"/>
    </row>
    <row r="31" spans="1:38" ht="6.75" customHeight="1">
      <c r="A31" s="348" t="s">
        <v>61</v>
      </c>
      <c r="B31" s="348"/>
      <c r="C31" s="348"/>
      <c r="E31" s="348" t="s">
        <v>0</v>
      </c>
      <c r="G31" s="348" t="s">
        <v>62</v>
      </c>
      <c r="I31" s="348" t="s">
        <v>52</v>
      </c>
      <c r="K31" s="348" t="s">
        <v>63</v>
      </c>
      <c r="M31" s="348" t="s">
        <v>54</v>
      </c>
      <c r="O31" s="348" t="s">
        <v>64</v>
      </c>
      <c r="T31" s="63" t="s">
        <v>60</v>
      </c>
      <c r="U31" s="302" t="s">
        <v>131</v>
      </c>
      <c r="V31" s="302"/>
      <c r="W31" s="104"/>
      <c r="X31" s="105"/>
      <c r="Y31" s="105"/>
      <c r="Z31" s="105"/>
      <c r="AA31" s="105"/>
      <c r="AB31" s="74"/>
      <c r="AC31" s="99"/>
      <c r="AD31" s="110"/>
      <c r="AE31" s="111"/>
      <c r="AF31" s="38"/>
      <c r="AG31" s="113"/>
      <c r="AH31" s="64"/>
      <c r="AI31" s="101"/>
      <c r="AJ31" s="38"/>
      <c r="AK31" s="101"/>
      <c r="AL31" s="101"/>
    </row>
    <row r="32" spans="1:38" ht="6.75" customHeight="1">
      <c r="A32" s="348"/>
      <c r="B32" s="348"/>
      <c r="C32" s="348"/>
      <c r="D32" s="47"/>
      <c r="E32" s="349"/>
      <c r="F32" s="47"/>
      <c r="G32" s="349"/>
      <c r="H32" s="47"/>
      <c r="I32" s="349"/>
      <c r="J32" s="47"/>
      <c r="K32" s="349"/>
      <c r="L32" s="47"/>
      <c r="M32" s="349"/>
      <c r="N32" s="47"/>
      <c r="O32" s="349"/>
      <c r="P32" s="47"/>
      <c r="Q32" s="348" t="s">
        <v>65</v>
      </c>
      <c r="R32" s="348"/>
      <c r="S32" s="348"/>
      <c r="T32" s="63" t="s">
        <v>56</v>
      </c>
      <c r="U32" s="302" t="s">
        <v>57</v>
      </c>
      <c r="V32" s="302"/>
      <c r="W32" s="102" t="s">
        <v>108</v>
      </c>
      <c r="X32" s="103"/>
      <c r="Y32" s="103"/>
      <c r="Z32" s="103"/>
      <c r="AA32" s="103"/>
      <c r="AB32" s="73"/>
      <c r="AC32" s="114" t="s">
        <v>31</v>
      </c>
      <c r="AD32" s="108">
        <f>+AG32+AI32+AK32+IF(U32="y",+$Q$18)</f>
        <v>-0.25</v>
      </c>
      <c r="AE32" s="109"/>
      <c r="AF32" s="38"/>
      <c r="AG32" s="112">
        <f>IF(AC32="STR",$E$13)+IF(AC32="DEX",$E$16)+IF(AC32="CON",$E$19)+IF(AC32="INT",$E$22)+IF(AC32="WIS",$E$25)+IF(AC32="CHA",$E$28)</f>
        <v>-0.25</v>
      </c>
      <c r="AH32" s="64"/>
      <c r="AI32" s="100">
        <v>0</v>
      </c>
      <c r="AJ32" s="38"/>
      <c r="AK32" s="100">
        <v>0</v>
      </c>
      <c r="AL32" s="100"/>
    </row>
    <row r="33" spans="1:38" ht="6.75" customHeight="1">
      <c r="A33" s="337" t="s">
        <v>66</v>
      </c>
      <c r="B33" s="337"/>
      <c r="C33" s="337"/>
      <c r="E33" s="335">
        <f>+G33+I33+K33+M33+O33</f>
        <v>-0.25</v>
      </c>
      <c r="F33" s="38"/>
      <c r="G33" s="326">
        <v>0</v>
      </c>
      <c r="H33" s="38"/>
      <c r="I33" s="335">
        <f>$E$19</f>
        <v>-0.25</v>
      </c>
      <c r="J33" s="38"/>
      <c r="K33" s="326"/>
      <c r="L33" s="38"/>
      <c r="M33" s="326"/>
      <c r="N33" s="38"/>
      <c r="O33" s="136"/>
      <c r="Q33" s="339"/>
      <c r="R33" s="340"/>
      <c r="S33" s="341"/>
      <c r="T33" s="63" t="s">
        <v>60</v>
      </c>
      <c r="U33" s="302" t="s">
        <v>131</v>
      </c>
      <c r="V33" s="302"/>
      <c r="W33" s="104"/>
      <c r="X33" s="105"/>
      <c r="Y33" s="105"/>
      <c r="Z33" s="105"/>
      <c r="AA33" s="105"/>
      <c r="AB33" s="74"/>
      <c r="AC33" s="99"/>
      <c r="AD33" s="110"/>
      <c r="AE33" s="111"/>
      <c r="AF33" s="38"/>
      <c r="AG33" s="113"/>
      <c r="AH33" s="64"/>
      <c r="AI33" s="101"/>
      <c r="AJ33" s="38"/>
      <c r="AK33" s="101"/>
      <c r="AL33" s="101"/>
    </row>
    <row r="34" spans="1:38" ht="6.75" customHeight="1">
      <c r="A34" s="337"/>
      <c r="B34" s="337"/>
      <c r="C34" s="337"/>
      <c r="E34" s="338"/>
      <c r="F34" s="38"/>
      <c r="G34" s="139"/>
      <c r="H34" s="38"/>
      <c r="I34" s="338"/>
      <c r="J34" s="38"/>
      <c r="K34" s="139"/>
      <c r="L34" s="38"/>
      <c r="M34" s="139"/>
      <c r="N34" s="38"/>
      <c r="O34" s="139"/>
      <c r="Q34" s="342"/>
      <c r="R34" s="343"/>
      <c r="S34" s="344"/>
      <c r="T34" s="63" t="s">
        <v>56</v>
      </c>
      <c r="U34" s="302" t="s">
        <v>131</v>
      </c>
      <c r="V34" s="302"/>
      <c r="W34" s="102" t="s">
        <v>109</v>
      </c>
      <c r="X34" s="103"/>
      <c r="Y34" s="103"/>
      <c r="Z34" s="103"/>
      <c r="AA34" s="103"/>
      <c r="AB34" s="73"/>
      <c r="AC34" s="114" t="s">
        <v>37</v>
      </c>
      <c r="AD34" s="108">
        <f>+AG34+AI34+AK34+IF(U34="y",+$Q$18)</f>
        <v>-0.25</v>
      </c>
      <c r="AE34" s="109"/>
      <c r="AF34" s="38"/>
      <c r="AG34" s="112">
        <f>IF(AC34="STR",$E$13)+IF(AC34="DEX",$E$16)+IF(AC34="CON",$E$19)+IF(AC34="INT",$E$22)+IF(AC34="WIS",$E$25)+IF(AC34="CHA",$E$28)</f>
        <v>-0.25</v>
      </c>
      <c r="AH34" s="64"/>
      <c r="AI34" s="100">
        <v>0</v>
      </c>
      <c r="AJ34" s="38"/>
      <c r="AK34" s="100">
        <v>0</v>
      </c>
      <c r="AL34" s="100"/>
    </row>
    <row r="35" spans="1:38" ht="6.75" customHeight="1">
      <c r="A35" s="66"/>
      <c r="B35" s="66"/>
      <c r="C35" s="6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67"/>
      <c r="Q35" s="342"/>
      <c r="R35" s="343"/>
      <c r="S35" s="344"/>
      <c r="T35" s="63" t="s">
        <v>60</v>
      </c>
      <c r="U35" s="302" t="s">
        <v>131</v>
      </c>
      <c r="V35" s="302"/>
      <c r="W35" s="104"/>
      <c r="X35" s="105"/>
      <c r="Y35" s="105"/>
      <c r="Z35" s="105"/>
      <c r="AA35" s="105"/>
      <c r="AB35" s="74"/>
      <c r="AC35" s="99"/>
      <c r="AD35" s="110"/>
      <c r="AE35" s="111"/>
      <c r="AF35" s="38"/>
      <c r="AG35" s="113"/>
      <c r="AH35" s="64"/>
      <c r="AI35" s="101"/>
      <c r="AJ35" s="38"/>
      <c r="AK35" s="101"/>
      <c r="AL35" s="101"/>
    </row>
    <row r="36" spans="1:38" ht="6.75" customHeight="1">
      <c r="A36" s="337" t="s">
        <v>67</v>
      </c>
      <c r="B36" s="337"/>
      <c r="C36" s="337"/>
      <c r="E36" s="335">
        <f>+G36+I36+K36+M36+O36</f>
        <v>-0.25</v>
      </c>
      <c r="F36" s="38"/>
      <c r="G36" s="326">
        <v>0</v>
      </c>
      <c r="H36" s="38"/>
      <c r="I36" s="335">
        <f>$E$16</f>
        <v>-0.25</v>
      </c>
      <c r="J36" s="38"/>
      <c r="K36" s="326"/>
      <c r="L36" s="38"/>
      <c r="M36" s="326"/>
      <c r="N36" s="38"/>
      <c r="O36" s="136"/>
      <c r="Q36" s="342"/>
      <c r="R36" s="343"/>
      <c r="S36" s="344"/>
      <c r="T36" s="63" t="s">
        <v>56</v>
      </c>
      <c r="U36" s="302" t="s">
        <v>131</v>
      </c>
      <c r="V36" s="302"/>
      <c r="W36" s="102" t="s">
        <v>154</v>
      </c>
      <c r="X36" s="103"/>
      <c r="Y36" s="103"/>
      <c r="Z36" s="103"/>
      <c r="AA36" s="103"/>
      <c r="AB36" s="73"/>
      <c r="AC36" s="114" t="s">
        <v>44</v>
      </c>
      <c r="AD36" s="108">
        <f>+AG36+AI36+AK36+IF(U36="y",+$Q$18)</f>
        <v>-0.25</v>
      </c>
      <c r="AE36" s="109"/>
      <c r="AF36" s="38"/>
      <c r="AG36" s="112">
        <f>IF(AC36="STR",$E$13)+IF(AC36="DEX",$E$16)+IF(AC36="CON",$E$19)+IF(AC36="INT",$E$22)+IF(AC36="WIS",$E$25)+IF(AC36="CHA",$E$28)</f>
        <v>-0.25</v>
      </c>
      <c r="AH36" s="64"/>
      <c r="AI36" s="100">
        <v>0</v>
      </c>
      <c r="AJ36" s="38"/>
      <c r="AK36" s="100">
        <v>0</v>
      </c>
      <c r="AL36" s="100"/>
    </row>
    <row r="37" spans="1:38" ht="6.75" customHeight="1">
      <c r="A37" s="337"/>
      <c r="B37" s="337"/>
      <c r="C37" s="337"/>
      <c r="E37" s="338"/>
      <c r="F37" s="38"/>
      <c r="G37" s="139"/>
      <c r="H37" s="38"/>
      <c r="I37" s="338"/>
      <c r="J37" s="38"/>
      <c r="K37" s="139"/>
      <c r="L37" s="38"/>
      <c r="M37" s="139"/>
      <c r="N37" s="38"/>
      <c r="O37" s="139"/>
      <c r="Q37" s="342"/>
      <c r="R37" s="343"/>
      <c r="S37" s="344"/>
      <c r="T37" s="63" t="s">
        <v>60</v>
      </c>
      <c r="U37" s="302" t="s">
        <v>131</v>
      </c>
      <c r="V37" s="302"/>
      <c r="W37" s="104"/>
      <c r="X37" s="105"/>
      <c r="Y37" s="105"/>
      <c r="Z37" s="105"/>
      <c r="AA37" s="105"/>
      <c r="AB37" s="74"/>
      <c r="AC37" s="99"/>
      <c r="AD37" s="110"/>
      <c r="AE37" s="111"/>
      <c r="AF37" s="38"/>
      <c r="AG37" s="113"/>
      <c r="AH37" s="64"/>
      <c r="AI37" s="101"/>
      <c r="AJ37" s="38"/>
      <c r="AK37" s="101"/>
      <c r="AL37" s="101"/>
    </row>
    <row r="38" spans="1:38" ht="6.75" customHeight="1">
      <c r="A38" s="66"/>
      <c r="B38" s="66"/>
      <c r="C38" s="6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67"/>
      <c r="Q38" s="342"/>
      <c r="R38" s="343"/>
      <c r="S38" s="344"/>
      <c r="T38" s="63" t="s">
        <v>56</v>
      </c>
      <c r="U38" s="302" t="s">
        <v>131</v>
      </c>
      <c r="V38" s="302"/>
      <c r="W38" s="102" t="s">
        <v>139</v>
      </c>
      <c r="X38" s="103"/>
      <c r="Y38" s="103"/>
      <c r="Z38" s="103"/>
      <c r="AA38" s="103"/>
      <c r="AB38" s="73"/>
      <c r="AC38" s="114" t="s">
        <v>44</v>
      </c>
      <c r="AD38" s="108" t="b">
        <f>IF(AI38&gt;0,(+AG38+AI38+AK38+IF(U38="y",+$Q$18)))</f>
        <v>0</v>
      </c>
      <c r="AE38" s="109"/>
      <c r="AF38" s="38"/>
      <c r="AG38" s="112">
        <f>IF(AC38="STR",$E$13)+IF(AC38="DEX",$E$16)+IF(AC38="CON",$E$19)+IF(AC38="INT",$E$22)+IF(AC38="WIS",$E$25)+IF(AC38="CHA",$E$28)</f>
        <v>-0.25</v>
      </c>
      <c r="AH38" s="64"/>
      <c r="AI38" s="100">
        <v>0</v>
      </c>
      <c r="AJ38" s="38"/>
      <c r="AK38" s="100">
        <v>0</v>
      </c>
      <c r="AL38" s="100"/>
    </row>
    <row r="39" spans="1:38" ht="6.75" customHeight="1">
      <c r="A39" s="337" t="s">
        <v>68</v>
      </c>
      <c r="B39" s="337"/>
      <c r="C39" s="337"/>
      <c r="E39" s="335">
        <f>+G39+I39+K39+M39+O39</f>
        <v>-0.25</v>
      </c>
      <c r="F39" s="38"/>
      <c r="G39" s="326">
        <v>0</v>
      </c>
      <c r="H39" s="38"/>
      <c r="I39" s="335">
        <f>$E$25</f>
        <v>-0.25</v>
      </c>
      <c r="J39" s="38"/>
      <c r="K39" s="326"/>
      <c r="L39" s="38"/>
      <c r="M39" s="326"/>
      <c r="N39" s="38"/>
      <c r="O39" s="136"/>
      <c r="Q39" s="342"/>
      <c r="R39" s="343"/>
      <c r="S39" s="344"/>
      <c r="T39" s="63" t="s">
        <v>60</v>
      </c>
      <c r="U39" s="302" t="s">
        <v>131</v>
      </c>
      <c r="V39" s="302"/>
      <c r="W39" s="104"/>
      <c r="X39" s="105"/>
      <c r="Y39" s="105"/>
      <c r="Z39" s="105"/>
      <c r="AA39" s="105"/>
      <c r="AB39" s="74"/>
      <c r="AC39" s="99"/>
      <c r="AD39" s="110"/>
      <c r="AE39" s="111"/>
      <c r="AF39" s="38"/>
      <c r="AG39" s="113"/>
      <c r="AH39" s="64"/>
      <c r="AI39" s="101"/>
      <c r="AJ39" s="38"/>
      <c r="AK39" s="101"/>
      <c r="AL39" s="101"/>
    </row>
    <row r="40" spans="1:38" ht="6.75" customHeight="1">
      <c r="A40" s="337"/>
      <c r="B40" s="337"/>
      <c r="C40" s="337"/>
      <c r="E40" s="338"/>
      <c r="F40" s="38"/>
      <c r="G40" s="139"/>
      <c r="H40" s="38"/>
      <c r="I40" s="338"/>
      <c r="J40" s="38"/>
      <c r="K40" s="139"/>
      <c r="L40" s="38"/>
      <c r="M40" s="139"/>
      <c r="N40" s="38"/>
      <c r="O40" s="139"/>
      <c r="Q40" s="345"/>
      <c r="R40" s="346"/>
      <c r="S40" s="347"/>
      <c r="T40" s="63" t="s">
        <v>56</v>
      </c>
      <c r="U40" s="302" t="s">
        <v>131</v>
      </c>
      <c r="V40" s="302"/>
      <c r="W40" s="102" t="s">
        <v>110</v>
      </c>
      <c r="X40" s="103"/>
      <c r="Y40" s="103"/>
      <c r="Z40" s="103"/>
      <c r="AA40" s="103"/>
      <c r="AB40" s="73"/>
      <c r="AC40" s="114" t="s">
        <v>58</v>
      </c>
      <c r="AD40" s="108">
        <f>+AG40+AI40+AK40+IF(U40="y",+$Q$18)</f>
        <v>-0.25</v>
      </c>
      <c r="AE40" s="109"/>
      <c r="AF40" s="38"/>
      <c r="AG40" s="112">
        <f>IF(AC40="STR",$E$13)+IF(AC40="DEX",$E$16)+IF(AC40="CON",$E$19)+IF(AC40="INT",$E$22)+IF(AC40="WIS",$E$25)+IF(AC40="CHA",$E$28)</f>
        <v>-0.25</v>
      </c>
      <c r="AH40" s="64"/>
      <c r="AI40" s="100">
        <v>0</v>
      </c>
      <c r="AJ40" s="38"/>
      <c r="AK40" s="100">
        <v>0</v>
      </c>
      <c r="AL40" s="100"/>
    </row>
    <row r="41" spans="1:38" ht="6.75" customHeight="1">
      <c r="A41" s="28"/>
      <c r="B41" s="28"/>
      <c r="C41" s="28"/>
      <c r="E41" s="28"/>
      <c r="F41" s="38"/>
      <c r="G41" s="28"/>
      <c r="H41" s="38"/>
      <c r="I41" s="28"/>
      <c r="J41" s="38"/>
      <c r="K41" s="28"/>
      <c r="L41" s="38"/>
      <c r="M41" s="28"/>
      <c r="N41" s="38"/>
      <c r="O41" s="28"/>
      <c r="Q41" s="57"/>
      <c r="R41" s="57"/>
      <c r="S41" s="57"/>
      <c r="T41" s="63" t="s">
        <v>60</v>
      </c>
      <c r="U41" s="302" t="s">
        <v>131</v>
      </c>
      <c r="V41" s="302"/>
      <c r="W41" s="104"/>
      <c r="X41" s="105"/>
      <c r="Y41" s="105"/>
      <c r="Z41" s="105"/>
      <c r="AA41" s="105"/>
      <c r="AB41" s="74"/>
      <c r="AC41" s="99"/>
      <c r="AD41" s="110"/>
      <c r="AE41" s="111"/>
      <c r="AF41" s="38"/>
      <c r="AG41" s="113"/>
      <c r="AH41" s="64"/>
      <c r="AI41" s="101"/>
      <c r="AJ41" s="38"/>
      <c r="AK41" s="101"/>
      <c r="AL41" s="101"/>
    </row>
    <row r="42" spans="1:38" ht="6.75" customHeight="1">
      <c r="A42" s="68"/>
      <c r="B42" s="68"/>
      <c r="C42" s="68"/>
      <c r="D42" s="69"/>
      <c r="E42" s="68"/>
      <c r="F42" s="70"/>
      <c r="G42" s="325" t="s">
        <v>0</v>
      </c>
      <c r="H42" s="325"/>
      <c r="I42" s="325"/>
      <c r="J42" s="33"/>
      <c r="K42" s="325" t="s">
        <v>69</v>
      </c>
      <c r="L42" s="33"/>
      <c r="M42" s="325" t="s">
        <v>70</v>
      </c>
      <c r="N42" s="33"/>
      <c r="O42" s="325" t="s">
        <v>71</v>
      </c>
      <c r="P42" s="33"/>
      <c r="Q42" s="325" t="s">
        <v>54</v>
      </c>
      <c r="R42" s="36"/>
      <c r="S42" s="325" t="s">
        <v>170</v>
      </c>
      <c r="T42" s="63" t="s">
        <v>56</v>
      </c>
      <c r="U42" s="302" t="s">
        <v>131</v>
      </c>
      <c r="V42" s="302"/>
      <c r="W42" s="102" t="s">
        <v>111</v>
      </c>
      <c r="X42" s="103"/>
      <c r="Y42" s="103"/>
      <c r="Z42" s="103"/>
      <c r="AA42" s="103"/>
      <c r="AB42" s="73"/>
      <c r="AC42" s="114" t="s">
        <v>44</v>
      </c>
      <c r="AD42" s="108" t="b">
        <f>IF(AI42&gt;0,(+AG42+AI42+AK42+IF(U42="y",+$Q$18)))</f>
        <v>0</v>
      </c>
      <c r="AE42" s="109"/>
      <c r="AF42" s="38"/>
      <c r="AG42" s="112">
        <f>IF(AC42="STR",$E$13)+IF(AC42="DEX",$E$16)+IF(AC42="CON",$E$19)+IF(AC42="INT",$E$22)+IF(AC42="WIS",$E$25)+IF(AC42="CHA",$E$28)</f>
        <v>-0.25</v>
      </c>
      <c r="AH42" s="64"/>
      <c r="AI42" s="100">
        <v>0</v>
      </c>
      <c r="AJ42" s="38"/>
      <c r="AK42" s="100">
        <v>0</v>
      </c>
      <c r="AL42" s="100"/>
    </row>
    <row r="43" spans="1:38" ht="6.75" customHeight="1">
      <c r="A43" s="69"/>
      <c r="B43" s="69"/>
      <c r="C43" s="69"/>
      <c r="D43" s="69"/>
      <c r="E43" s="69"/>
      <c r="F43" s="69"/>
      <c r="G43" s="336"/>
      <c r="H43" s="336"/>
      <c r="I43" s="336"/>
      <c r="J43" s="33"/>
      <c r="K43" s="336"/>
      <c r="L43" s="33"/>
      <c r="M43" s="336"/>
      <c r="N43" s="33"/>
      <c r="O43" s="336"/>
      <c r="P43" s="33"/>
      <c r="Q43" s="336"/>
      <c r="R43" s="33"/>
      <c r="S43" s="336"/>
      <c r="T43" s="63" t="s">
        <v>60</v>
      </c>
      <c r="U43" s="302" t="s">
        <v>131</v>
      </c>
      <c r="V43" s="302"/>
      <c r="W43" s="104"/>
      <c r="X43" s="105"/>
      <c r="Y43" s="105"/>
      <c r="Z43" s="105"/>
      <c r="AA43" s="105"/>
      <c r="AB43" s="74"/>
      <c r="AC43" s="99"/>
      <c r="AD43" s="110"/>
      <c r="AE43" s="111"/>
      <c r="AF43" s="38"/>
      <c r="AG43" s="113"/>
      <c r="AH43" s="64"/>
      <c r="AI43" s="101"/>
      <c r="AJ43" s="38"/>
      <c r="AK43" s="101"/>
      <c r="AL43" s="101"/>
    </row>
    <row r="44" spans="1:38" ht="6.75" customHeight="1">
      <c r="A44" s="257" t="s">
        <v>72</v>
      </c>
      <c r="B44" s="257"/>
      <c r="C44" s="257"/>
      <c r="D44" s="257"/>
      <c r="E44" s="257"/>
      <c r="G44" s="327">
        <f>+K44+M44+O44+Q44</f>
        <v>-0.25</v>
      </c>
      <c r="H44" s="328"/>
      <c r="I44" s="329"/>
      <c r="J44" s="38"/>
      <c r="K44" s="333">
        <f>$Q$28</f>
        <v>0</v>
      </c>
      <c r="L44" s="38"/>
      <c r="M44" s="335">
        <f>$E$13</f>
        <v>-0.25</v>
      </c>
      <c r="N44" s="38"/>
      <c r="O44" s="326"/>
      <c r="P44" s="38"/>
      <c r="Q44" s="326"/>
      <c r="R44" s="38"/>
      <c r="S44" s="326"/>
      <c r="T44" s="63" t="s">
        <v>56</v>
      </c>
      <c r="U44" s="302" t="s">
        <v>131</v>
      </c>
      <c r="V44" s="302"/>
      <c r="W44" s="102" t="s">
        <v>112</v>
      </c>
      <c r="X44" s="103"/>
      <c r="Y44" s="103"/>
      <c r="Z44" s="103"/>
      <c r="AA44" s="103"/>
      <c r="AB44" s="73"/>
      <c r="AC44" s="114" t="s">
        <v>58</v>
      </c>
      <c r="AD44" s="108">
        <f>+AG44+AI44+AK44+IF(U44="y",+$Q$18)</f>
        <v>-0.25</v>
      </c>
      <c r="AE44" s="109"/>
      <c r="AF44" s="38"/>
      <c r="AG44" s="112">
        <f>IF(AC44="STR",$E$13)+IF(AC44="DEX",$E$16)+IF(AC44="CON",$E$19)+IF(AC44="INT",$E$22)+IF(AC44="WIS",$E$25)+IF(AC44="CHA",$E$28)</f>
        <v>-0.25</v>
      </c>
      <c r="AH44" s="64"/>
      <c r="AI44" s="100">
        <v>0</v>
      </c>
      <c r="AJ44" s="38"/>
      <c r="AK44" s="100">
        <v>0</v>
      </c>
      <c r="AL44" s="100"/>
    </row>
    <row r="45" spans="1:38" ht="6.75" customHeight="1">
      <c r="A45" s="257"/>
      <c r="B45" s="257"/>
      <c r="C45" s="257"/>
      <c r="D45" s="257"/>
      <c r="E45" s="257"/>
      <c r="G45" s="330"/>
      <c r="H45" s="331"/>
      <c r="I45" s="332"/>
      <c r="J45" s="38"/>
      <c r="K45" s="334"/>
      <c r="L45" s="38"/>
      <c r="M45" s="334"/>
      <c r="N45" s="38"/>
      <c r="O45" s="139"/>
      <c r="P45" s="38"/>
      <c r="Q45" s="139"/>
      <c r="R45" s="38"/>
      <c r="S45" s="139"/>
      <c r="T45" s="63" t="s">
        <v>60</v>
      </c>
      <c r="U45" s="302" t="s">
        <v>131</v>
      </c>
      <c r="V45" s="302"/>
      <c r="W45" s="104"/>
      <c r="X45" s="105"/>
      <c r="Y45" s="105"/>
      <c r="Z45" s="105"/>
      <c r="AA45" s="105"/>
      <c r="AB45" s="74"/>
      <c r="AC45" s="99"/>
      <c r="AD45" s="110"/>
      <c r="AE45" s="111"/>
      <c r="AF45" s="38"/>
      <c r="AG45" s="113"/>
      <c r="AH45" s="64"/>
      <c r="AI45" s="101"/>
      <c r="AJ45" s="38"/>
      <c r="AK45" s="101"/>
      <c r="AL45" s="101"/>
    </row>
    <row r="46" spans="7:38" ht="6.75" customHeight="1"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63" t="s">
        <v>56</v>
      </c>
      <c r="U46" s="302" t="s">
        <v>57</v>
      </c>
      <c r="V46" s="302"/>
      <c r="W46" s="102" t="s">
        <v>113</v>
      </c>
      <c r="X46" s="103"/>
      <c r="Y46" s="103"/>
      <c r="Z46" s="103"/>
      <c r="AA46" s="103"/>
      <c r="AB46" s="73"/>
      <c r="AC46" s="114" t="s">
        <v>36</v>
      </c>
      <c r="AD46" s="108">
        <f>+AG46+AI46+AK46+IF(U46="y",+$Q$18)</f>
        <v>-0.25</v>
      </c>
      <c r="AE46" s="109"/>
      <c r="AF46" s="38"/>
      <c r="AG46" s="112">
        <f>IF(AC46="STR",$E$13)+IF(AC46="DEX",$E$16)+IF(AC46="CON",$E$19)+IF(AC46="INT",$E$22)+IF(AC46="WIS",$E$25)+IF(AC46="CHA",$E$28)</f>
        <v>-0.25</v>
      </c>
      <c r="AH46" s="64"/>
      <c r="AI46" s="100">
        <v>0</v>
      </c>
      <c r="AJ46" s="38"/>
      <c r="AK46" s="100">
        <v>0</v>
      </c>
      <c r="AL46" s="100"/>
    </row>
    <row r="47" spans="1:38" ht="6.75" customHeight="1">
      <c r="A47" s="257" t="s">
        <v>73</v>
      </c>
      <c r="B47" s="257"/>
      <c r="C47" s="257"/>
      <c r="D47" s="257"/>
      <c r="E47" s="257"/>
      <c r="G47" s="327">
        <f>+K47+M47+O47+Q47</f>
        <v>-0.25</v>
      </c>
      <c r="H47" s="328"/>
      <c r="I47" s="329"/>
      <c r="J47" s="38"/>
      <c r="K47" s="333">
        <f>$Q$28</f>
        <v>0</v>
      </c>
      <c r="L47" s="38"/>
      <c r="M47" s="335">
        <f>$E$16</f>
        <v>-0.25</v>
      </c>
      <c r="N47" s="38"/>
      <c r="O47" s="326"/>
      <c r="P47" s="38"/>
      <c r="Q47" s="326"/>
      <c r="R47" s="38"/>
      <c r="S47" s="326"/>
      <c r="T47" s="63" t="s">
        <v>60</v>
      </c>
      <c r="U47" s="302" t="s">
        <v>131</v>
      </c>
      <c r="V47" s="302"/>
      <c r="W47" s="104"/>
      <c r="X47" s="105"/>
      <c r="Y47" s="105"/>
      <c r="Z47" s="105"/>
      <c r="AA47" s="105"/>
      <c r="AB47" s="74"/>
      <c r="AC47" s="99"/>
      <c r="AD47" s="110"/>
      <c r="AE47" s="111"/>
      <c r="AF47" s="38"/>
      <c r="AG47" s="113"/>
      <c r="AH47" s="64"/>
      <c r="AI47" s="101"/>
      <c r="AJ47" s="38"/>
      <c r="AK47" s="101"/>
      <c r="AL47" s="101"/>
    </row>
    <row r="48" spans="1:38" ht="6.75" customHeight="1">
      <c r="A48" s="257"/>
      <c r="B48" s="257"/>
      <c r="C48" s="257"/>
      <c r="D48" s="257"/>
      <c r="E48" s="257"/>
      <c r="G48" s="330"/>
      <c r="H48" s="331"/>
      <c r="I48" s="332"/>
      <c r="J48" s="38"/>
      <c r="K48" s="334"/>
      <c r="L48" s="38"/>
      <c r="M48" s="334"/>
      <c r="N48" s="38"/>
      <c r="O48" s="139"/>
      <c r="P48" s="38"/>
      <c r="Q48" s="139"/>
      <c r="R48" s="38"/>
      <c r="S48" s="139"/>
      <c r="T48" s="63" t="s">
        <v>56</v>
      </c>
      <c r="U48" s="302" t="s">
        <v>131</v>
      </c>
      <c r="V48" s="302"/>
      <c r="W48" s="102" t="s">
        <v>140</v>
      </c>
      <c r="X48" s="103"/>
      <c r="Y48" s="103"/>
      <c r="Z48" s="103"/>
      <c r="AA48" s="103"/>
      <c r="AB48" s="73"/>
      <c r="AC48" s="114" t="s">
        <v>44</v>
      </c>
      <c r="AD48" s="108">
        <f>+AG48+AI48+AK48+IF(U48="y",+$Q$18)</f>
        <v>-0.25</v>
      </c>
      <c r="AE48" s="109"/>
      <c r="AF48" s="38"/>
      <c r="AG48" s="112">
        <f>IF(AC48="STR",$E$13)+IF(AC48="DEX",$E$16)+IF(AC48="CON",$E$19)+IF(AC48="INT",$E$22)+IF(AC48="WIS",$E$25)+IF(AC48="CHA",$E$28)</f>
        <v>-0.25</v>
      </c>
      <c r="AH48" s="64"/>
      <c r="AI48" s="100">
        <v>0</v>
      </c>
      <c r="AJ48" s="38"/>
      <c r="AK48" s="100">
        <v>0</v>
      </c>
      <c r="AL48" s="100"/>
    </row>
    <row r="49" spans="7:38" ht="6.75" customHeight="1">
      <c r="G49" s="325" t="s">
        <v>0</v>
      </c>
      <c r="H49" s="325"/>
      <c r="I49" s="325"/>
      <c r="J49" s="33"/>
      <c r="K49" s="325" t="s">
        <v>69</v>
      </c>
      <c r="L49" s="33"/>
      <c r="M49" s="325" t="s">
        <v>74</v>
      </c>
      <c r="N49" s="33"/>
      <c r="O49" s="325" t="s">
        <v>71</v>
      </c>
      <c r="P49" s="33"/>
      <c r="Q49" s="325" t="s">
        <v>54</v>
      </c>
      <c r="R49" s="36"/>
      <c r="S49" s="325" t="s">
        <v>170</v>
      </c>
      <c r="T49" s="63" t="s">
        <v>60</v>
      </c>
      <c r="U49" s="302" t="s">
        <v>131</v>
      </c>
      <c r="V49" s="302"/>
      <c r="W49" s="104"/>
      <c r="X49" s="105"/>
      <c r="Y49" s="105"/>
      <c r="Z49" s="105"/>
      <c r="AA49" s="105"/>
      <c r="AB49" s="74"/>
      <c r="AC49" s="99"/>
      <c r="AD49" s="110"/>
      <c r="AE49" s="111"/>
      <c r="AF49" s="38"/>
      <c r="AG49" s="113"/>
      <c r="AH49" s="64"/>
      <c r="AI49" s="101"/>
      <c r="AJ49" s="38"/>
      <c r="AK49" s="101"/>
      <c r="AL49" s="101"/>
    </row>
    <row r="50" spans="7:38" ht="6.75" customHeight="1">
      <c r="G50" s="325"/>
      <c r="H50" s="325"/>
      <c r="I50" s="325"/>
      <c r="J50" s="33"/>
      <c r="K50" s="325"/>
      <c r="L50" s="33"/>
      <c r="M50" s="325"/>
      <c r="N50" s="33"/>
      <c r="O50" s="325"/>
      <c r="P50" s="33"/>
      <c r="Q50" s="325"/>
      <c r="R50" s="33"/>
      <c r="S50" s="325"/>
      <c r="T50" s="63" t="s">
        <v>56</v>
      </c>
      <c r="U50" s="302" t="s">
        <v>131</v>
      </c>
      <c r="V50" s="302"/>
      <c r="W50" s="102" t="s">
        <v>114</v>
      </c>
      <c r="X50" s="103"/>
      <c r="Y50" s="103"/>
      <c r="Z50" s="103"/>
      <c r="AA50" s="103"/>
      <c r="AB50" s="73"/>
      <c r="AC50" s="114" t="s">
        <v>58</v>
      </c>
      <c r="AD50" s="108">
        <f>+AG50+AI50+AK50+IF(U50="y",+$Q$18)</f>
        <v>-0.25</v>
      </c>
      <c r="AE50" s="109"/>
      <c r="AF50" s="38"/>
      <c r="AG50" s="112">
        <f>IF(AC50="STR",$E$13)+IF(AC50="DEX",$E$16)+IF(AC50="CON",$E$19)+IF(AC50="INT",$E$22)+IF(AC50="WIS",$E$25)+IF(AC50="CHA",$E$28)</f>
        <v>-0.25</v>
      </c>
      <c r="AH50" s="64"/>
      <c r="AI50" s="100">
        <v>0</v>
      </c>
      <c r="AJ50" s="38"/>
      <c r="AK50" s="100">
        <v>0</v>
      </c>
      <c r="AL50" s="100"/>
    </row>
    <row r="51" spans="20:38" ht="6.75" customHeight="1" thickBot="1">
      <c r="T51" s="63" t="s">
        <v>60</v>
      </c>
      <c r="U51" s="302" t="s">
        <v>131</v>
      </c>
      <c r="V51" s="302"/>
      <c r="W51" s="104"/>
      <c r="X51" s="105"/>
      <c r="Y51" s="105"/>
      <c r="Z51" s="105"/>
      <c r="AA51" s="105"/>
      <c r="AB51" s="74"/>
      <c r="AC51" s="99"/>
      <c r="AD51" s="110"/>
      <c r="AE51" s="111"/>
      <c r="AF51" s="38"/>
      <c r="AG51" s="113"/>
      <c r="AH51" s="64"/>
      <c r="AI51" s="101"/>
      <c r="AJ51" s="38"/>
      <c r="AK51" s="101"/>
      <c r="AL51" s="101"/>
    </row>
    <row r="52" spans="1:38" ht="6.75" customHeight="1">
      <c r="A52" s="296" t="s">
        <v>75</v>
      </c>
      <c r="B52" s="297"/>
      <c r="C52" s="297"/>
      <c r="D52" s="297"/>
      <c r="E52" s="297"/>
      <c r="F52" s="297"/>
      <c r="G52" s="298"/>
      <c r="H52" s="316" t="s">
        <v>76</v>
      </c>
      <c r="I52" s="297"/>
      <c r="J52" s="297"/>
      <c r="K52" s="297"/>
      <c r="L52" s="298"/>
      <c r="M52" s="316" t="s">
        <v>77</v>
      </c>
      <c r="N52" s="297"/>
      <c r="O52" s="297"/>
      <c r="P52" s="297"/>
      <c r="Q52" s="298"/>
      <c r="R52" s="297" t="s">
        <v>78</v>
      </c>
      <c r="S52" s="318"/>
      <c r="T52" s="63" t="s">
        <v>56</v>
      </c>
      <c r="U52" s="302" t="s">
        <v>131</v>
      </c>
      <c r="V52" s="302"/>
      <c r="W52" s="102" t="s">
        <v>115</v>
      </c>
      <c r="X52" s="103"/>
      <c r="Y52" s="103"/>
      <c r="Z52" s="103"/>
      <c r="AA52" s="103"/>
      <c r="AB52" s="73"/>
      <c r="AC52" s="114" t="s">
        <v>58</v>
      </c>
      <c r="AD52" s="108" t="b">
        <f>IF(AI52&gt;0,(+AG52+AI52+AK52+IF(U52="y",+$Q$18)))</f>
        <v>0</v>
      </c>
      <c r="AE52" s="109"/>
      <c r="AF52" s="38"/>
      <c r="AG52" s="112">
        <f>IF(AC52="STR",$E$13)+IF(AC52="DEX",$E$16)+IF(AC52="CON",$E$19)+IF(AC52="INT",$E$22)+IF(AC52="WIS",$E$25)+IF(AC52="CHA",$E$28)</f>
        <v>-0.25</v>
      </c>
      <c r="AH52" s="64"/>
      <c r="AI52" s="100">
        <v>0</v>
      </c>
      <c r="AJ52" s="38"/>
      <c r="AK52" s="100">
        <v>0</v>
      </c>
      <c r="AL52" s="100"/>
    </row>
    <row r="53" spans="1:38" ht="6.75" customHeight="1" thickBot="1">
      <c r="A53" s="299"/>
      <c r="B53" s="300"/>
      <c r="C53" s="300"/>
      <c r="D53" s="300"/>
      <c r="E53" s="300"/>
      <c r="F53" s="300"/>
      <c r="G53" s="301"/>
      <c r="H53" s="317"/>
      <c r="I53" s="300"/>
      <c r="J53" s="300"/>
      <c r="K53" s="300"/>
      <c r="L53" s="301"/>
      <c r="M53" s="317"/>
      <c r="N53" s="300"/>
      <c r="O53" s="300"/>
      <c r="P53" s="300"/>
      <c r="Q53" s="301"/>
      <c r="R53" s="300"/>
      <c r="S53" s="319"/>
      <c r="T53" s="63" t="s">
        <v>60</v>
      </c>
      <c r="U53" s="302" t="s">
        <v>131</v>
      </c>
      <c r="V53" s="302"/>
      <c r="W53" s="104"/>
      <c r="X53" s="105"/>
      <c r="Y53" s="105"/>
      <c r="Z53" s="105"/>
      <c r="AA53" s="105"/>
      <c r="AB53" s="74"/>
      <c r="AC53" s="99"/>
      <c r="AD53" s="110"/>
      <c r="AE53" s="111"/>
      <c r="AF53" s="38"/>
      <c r="AG53" s="113"/>
      <c r="AH53" s="64"/>
      <c r="AI53" s="101"/>
      <c r="AJ53" s="38"/>
      <c r="AK53" s="101"/>
      <c r="AL53" s="101"/>
    </row>
    <row r="54" spans="1:38" ht="6.75" customHeight="1" thickTop="1">
      <c r="A54" s="153"/>
      <c r="B54" s="90"/>
      <c r="C54" s="90"/>
      <c r="D54" s="90"/>
      <c r="E54" s="90"/>
      <c r="F54" s="90"/>
      <c r="G54" s="154"/>
      <c r="H54" s="309"/>
      <c r="I54" s="310"/>
      <c r="J54" s="310"/>
      <c r="K54" s="310"/>
      <c r="L54" s="311"/>
      <c r="M54" s="234"/>
      <c r="N54" s="90"/>
      <c r="O54" s="90"/>
      <c r="P54" s="90"/>
      <c r="Q54" s="154"/>
      <c r="R54" s="315" t="s">
        <v>149</v>
      </c>
      <c r="S54" s="235"/>
      <c r="T54" s="63" t="s">
        <v>56</v>
      </c>
      <c r="U54" s="302" t="s">
        <v>131</v>
      </c>
      <c r="V54" s="302"/>
      <c r="W54" s="102" t="s">
        <v>116</v>
      </c>
      <c r="X54" s="103"/>
      <c r="Y54" s="103"/>
      <c r="Z54" s="103"/>
      <c r="AA54" s="103"/>
      <c r="AB54" s="73"/>
      <c r="AC54" s="114" t="s">
        <v>48</v>
      </c>
      <c r="AD54" s="108">
        <f>+AG54+AI54+AK54+IF(U54="y",+$Q$18)</f>
        <v>-0.25</v>
      </c>
      <c r="AE54" s="109"/>
      <c r="AF54" s="38"/>
      <c r="AG54" s="112">
        <f>IF(AC54="STR",$E$13)+IF(AC54="DEX",$E$16)+IF(AC54="CON",$E$19)+IF(AC54="INT",$E$22)+IF(AC54="WIS",$E$25)+IF(AC54="CHA",$E$28)</f>
        <v>-0.25</v>
      </c>
      <c r="AH54" s="64"/>
      <c r="AI54" s="100">
        <v>0</v>
      </c>
      <c r="AJ54" s="38"/>
      <c r="AK54" s="100">
        <v>0</v>
      </c>
      <c r="AL54" s="100"/>
    </row>
    <row r="55" spans="1:38" ht="6.75" customHeight="1">
      <c r="A55" s="155"/>
      <c r="B55" s="101"/>
      <c r="C55" s="101"/>
      <c r="D55" s="101"/>
      <c r="E55" s="101"/>
      <c r="F55" s="101"/>
      <c r="G55" s="156"/>
      <c r="H55" s="312"/>
      <c r="I55" s="313"/>
      <c r="J55" s="313"/>
      <c r="K55" s="313"/>
      <c r="L55" s="314"/>
      <c r="M55" s="175"/>
      <c r="N55" s="101"/>
      <c r="O55" s="101"/>
      <c r="P55" s="101"/>
      <c r="Q55" s="156"/>
      <c r="R55" s="175"/>
      <c r="S55" s="176"/>
      <c r="T55" s="63" t="s">
        <v>60</v>
      </c>
      <c r="U55" s="302" t="s">
        <v>131</v>
      </c>
      <c r="V55" s="302"/>
      <c r="W55" s="104"/>
      <c r="X55" s="105"/>
      <c r="Y55" s="105"/>
      <c r="Z55" s="105"/>
      <c r="AA55" s="105"/>
      <c r="AB55" s="74"/>
      <c r="AC55" s="99"/>
      <c r="AD55" s="110"/>
      <c r="AE55" s="111"/>
      <c r="AF55" s="38"/>
      <c r="AG55" s="113"/>
      <c r="AH55" s="64"/>
      <c r="AI55" s="101"/>
      <c r="AJ55" s="38"/>
      <c r="AK55" s="101"/>
      <c r="AL55" s="101"/>
    </row>
    <row r="56" spans="1:38" ht="6.75" customHeight="1">
      <c r="A56" s="148" t="s">
        <v>79</v>
      </c>
      <c r="B56" s="150"/>
      <c r="C56" s="151" t="s">
        <v>30</v>
      </c>
      <c r="D56" s="150"/>
      <c r="E56" s="151" t="s">
        <v>80</v>
      </c>
      <c r="F56" s="149"/>
      <c r="G56" s="150"/>
      <c r="H56" s="151" t="s">
        <v>81</v>
      </c>
      <c r="I56" s="150"/>
      <c r="J56" s="151" t="s">
        <v>82</v>
      </c>
      <c r="K56" s="149"/>
      <c r="L56" s="149"/>
      <c r="M56" s="149"/>
      <c r="N56" s="149"/>
      <c r="O56" s="149"/>
      <c r="P56" s="149"/>
      <c r="Q56" s="149"/>
      <c r="R56" s="149"/>
      <c r="S56" s="152"/>
      <c r="T56" s="63" t="s">
        <v>56</v>
      </c>
      <c r="U56" s="302" t="s">
        <v>57</v>
      </c>
      <c r="V56" s="302"/>
      <c r="W56" s="102" t="s">
        <v>117</v>
      </c>
      <c r="X56" s="103"/>
      <c r="Y56" s="103"/>
      <c r="Z56" s="103"/>
      <c r="AA56" s="103"/>
      <c r="AB56" s="73"/>
      <c r="AC56" s="114" t="s">
        <v>36</v>
      </c>
      <c r="AD56" s="108">
        <f>+AG56+AI56+AK56+IF(U56="y",+$Q$18)</f>
        <v>-0.25</v>
      </c>
      <c r="AE56" s="109"/>
      <c r="AF56" s="38"/>
      <c r="AG56" s="112">
        <f>IF(AC56="STR",$E$13)+IF(AC56="DEX",$E$16)+IF(AC56="CON",$E$19)+IF(AC56="INT",$E$22)+IF(AC56="WIS",$E$25)+IF(AC56="CHA",$E$28)</f>
        <v>-0.25</v>
      </c>
      <c r="AH56" s="64"/>
      <c r="AI56" s="100">
        <v>0</v>
      </c>
      <c r="AJ56" s="38"/>
      <c r="AK56" s="100">
        <v>0</v>
      </c>
      <c r="AL56" s="100"/>
    </row>
    <row r="57" spans="1:38" ht="6.75" customHeight="1">
      <c r="A57" s="126"/>
      <c r="B57" s="128"/>
      <c r="C57" s="91"/>
      <c r="D57" s="128"/>
      <c r="E57" s="91"/>
      <c r="F57" s="100"/>
      <c r="G57" s="128"/>
      <c r="H57" s="91"/>
      <c r="I57" s="128"/>
      <c r="J57" s="320"/>
      <c r="K57" s="218"/>
      <c r="L57" s="218"/>
      <c r="M57" s="218"/>
      <c r="N57" s="218"/>
      <c r="O57" s="218"/>
      <c r="P57" s="218"/>
      <c r="Q57" s="218"/>
      <c r="R57" s="218"/>
      <c r="S57" s="321"/>
      <c r="T57" s="63" t="s">
        <v>60</v>
      </c>
      <c r="U57" s="302" t="s">
        <v>131</v>
      </c>
      <c r="V57" s="302"/>
      <c r="W57" s="104"/>
      <c r="X57" s="105"/>
      <c r="Y57" s="105"/>
      <c r="Z57" s="105"/>
      <c r="AA57" s="105"/>
      <c r="AB57" s="74"/>
      <c r="AC57" s="99"/>
      <c r="AD57" s="110"/>
      <c r="AE57" s="111"/>
      <c r="AF57" s="38"/>
      <c r="AG57" s="113"/>
      <c r="AH57" s="64"/>
      <c r="AI57" s="101"/>
      <c r="AJ57" s="38"/>
      <c r="AK57" s="101"/>
      <c r="AL57" s="101"/>
    </row>
    <row r="58" spans="1:38" ht="6.75" customHeight="1" thickBot="1">
      <c r="A58" s="129"/>
      <c r="B58" s="130"/>
      <c r="C58" s="93"/>
      <c r="D58" s="130"/>
      <c r="E58" s="93"/>
      <c r="F58" s="94"/>
      <c r="G58" s="130"/>
      <c r="H58" s="93"/>
      <c r="I58" s="130"/>
      <c r="J58" s="322"/>
      <c r="K58" s="323"/>
      <c r="L58" s="323"/>
      <c r="M58" s="323"/>
      <c r="N58" s="323"/>
      <c r="O58" s="323"/>
      <c r="P58" s="323"/>
      <c r="Q58" s="323"/>
      <c r="R58" s="323"/>
      <c r="S58" s="324"/>
      <c r="T58" s="63" t="s">
        <v>56</v>
      </c>
      <c r="U58" s="302" t="s">
        <v>131</v>
      </c>
      <c r="V58" s="302"/>
      <c r="W58" s="102" t="s">
        <v>118</v>
      </c>
      <c r="X58" s="103"/>
      <c r="Y58" s="103"/>
      <c r="Z58" s="103"/>
      <c r="AA58" s="103"/>
      <c r="AB58" s="73"/>
      <c r="AC58" s="114" t="s">
        <v>58</v>
      </c>
      <c r="AD58" s="108">
        <f>+AG58+AI58+AK58+IF(U58="y",+$Q$18)</f>
        <v>-0.25</v>
      </c>
      <c r="AE58" s="109"/>
      <c r="AF58" s="38"/>
      <c r="AG58" s="112">
        <f>IF(AC58="STR",$E$13)+IF(AC58="DEX",$E$16)+IF(AC58="CON",$E$19)+IF(AC58="INT",$E$22)+IF(AC58="WIS",$E$25)+IF(AC58="CHA",$E$28)</f>
        <v>-0.25</v>
      </c>
      <c r="AH58" s="64"/>
      <c r="AI58" s="100">
        <v>0</v>
      </c>
      <c r="AJ58" s="38"/>
      <c r="AK58" s="100">
        <v>0</v>
      </c>
      <c r="AL58" s="100"/>
    </row>
    <row r="59" spans="20:38" ht="6.75" customHeight="1" thickBot="1">
      <c r="T59" s="63" t="s">
        <v>60</v>
      </c>
      <c r="U59" s="302" t="s">
        <v>131</v>
      </c>
      <c r="V59" s="302"/>
      <c r="W59" s="104"/>
      <c r="X59" s="105"/>
      <c r="Y59" s="105"/>
      <c r="Z59" s="105"/>
      <c r="AA59" s="105"/>
      <c r="AB59" s="74"/>
      <c r="AC59" s="99"/>
      <c r="AD59" s="110"/>
      <c r="AE59" s="111"/>
      <c r="AF59" s="38"/>
      <c r="AG59" s="113"/>
      <c r="AH59" s="64"/>
      <c r="AI59" s="101"/>
      <c r="AJ59" s="38"/>
      <c r="AK59" s="101"/>
      <c r="AL59" s="101"/>
    </row>
    <row r="60" spans="1:38" ht="6.75" customHeight="1">
      <c r="A60" s="296" t="s">
        <v>75</v>
      </c>
      <c r="B60" s="297"/>
      <c r="C60" s="297"/>
      <c r="D60" s="297"/>
      <c r="E60" s="297"/>
      <c r="F60" s="297"/>
      <c r="G60" s="298"/>
      <c r="H60" s="316" t="s">
        <v>76</v>
      </c>
      <c r="I60" s="297"/>
      <c r="J60" s="297"/>
      <c r="K60" s="297"/>
      <c r="L60" s="298"/>
      <c r="M60" s="316" t="s">
        <v>77</v>
      </c>
      <c r="N60" s="297"/>
      <c r="O60" s="297"/>
      <c r="P60" s="297"/>
      <c r="Q60" s="298"/>
      <c r="R60" s="297" t="s">
        <v>78</v>
      </c>
      <c r="S60" s="318"/>
      <c r="T60" s="63" t="s">
        <v>56</v>
      </c>
      <c r="U60" s="302" t="s">
        <v>57</v>
      </c>
      <c r="V60" s="302"/>
      <c r="W60" s="102" t="s">
        <v>119</v>
      </c>
      <c r="X60" s="103"/>
      <c r="Y60" s="103"/>
      <c r="Z60" s="103"/>
      <c r="AA60" s="103"/>
      <c r="AB60" s="73"/>
      <c r="AC60" s="114" t="s">
        <v>31</v>
      </c>
      <c r="AD60" s="108">
        <f>+AG60+AI60+AK60+IF(U60="y",+$Q$18)</f>
        <v>-0.25</v>
      </c>
      <c r="AE60" s="109"/>
      <c r="AF60" s="38"/>
      <c r="AG60" s="112">
        <f>IF(AC60="STR",$E$13)+IF(AC60="DEX",$E$16)+IF(AC60="CON",$E$19)+IF(AC60="INT",$E$22)+IF(AC60="WIS",$E$25)+IF(AC60="CHA",$E$28)</f>
        <v>-0.25</v>
      </c>
      <c r="AH60" s="64"/>
      <c r="AI60" s="100">
        <v>0</v>
      </c>
      <c r="AJ60" s="38"/>
      <c r="AK60" s="100">
        <v>0</v>
      </c>
      <c r="AL60" s="100"/>
    </row>
    <row r="61" spans="1:38" ht="6.75" customHeight="1" thickBot="1">
      <c r="A61" s="299"/>
      <c r="B61" s="300"/>
      <c r="C61" s="300"/>
      <c r="D61" s="300"/>
      <c r="E61" s="300"/>
      <c r="F61" s="300"/>
      <c r="G61" s="301"/>
      <c r="H61" s="317"/>
      <c r="I61" s="300"/>
      <c r="J61" s="300"/>
      <c r="K61" s="300"/>
      <c r="L61" s="301"/>
      <c r="M61" s="317"/>
      <c r="N61" s="300"/>
      <c r="O61" s="300"/>
      <c r="P61" s="300"/>
      <c r="Q61" s="301"/>
      <c r="R61" s="300"/>
      <c r="S61" s="319"/>
      <c r="T61" s="63" t="s">
        <v>60</v>
      </c>
      <c r="U61" s="302" t="s">
        <v>131</v>
      </c>
      <c r="V61" s="302"/>
      <c r="W61" s="104"/>
      <c r="X61" s="105"/>
      <c r="Y61" s="105"/>
      <c r="Z61" s="105"/>
      <c r="AA61" s="105"/>
      <c r="AB61" s="74"/>
      <c r="AC61" s="99"/>
      <c r="AD61" s="110"/>
      <c r="AE61" s="111"/>
      <c r="AF61" s="38"/>
      <c r="AG61" s="113"/>
      <c r="AH61" s="64"/>
      <c r="AI61" s="101"/>
      <c r="AJ61" s="38"/>
      <c r="AK61" s="101"/>
      <c r="AL61" s="101"/>
    </row>
    <row r="62" spans="1:38" ht="6.75" customHeight="1" thickTop="1">
      <c r="A62" s="153"/>
      <c r="B62" s="90"/>
      <c r="C62" s="90"/>
      <c r="D62" s="90"/>
      <c r="E62" s="90"/>
      <c r="F62" s="90"/>
      <c r="G62" s="154"/>
      <c r="H62" s="309"/>
      <c r="I62" s="310"/>
      <c r="J62" s="310"/>
      <c r="K62" s="310"/>
      <c r="L62" s="311"/>
      <c r="M62" s="234"/>
      <c r="N62" s="90"/>
      <c r="O62" s="90"/>
      <c r="P62" s="90"/>
      <c r="Q62" s="154"/>
      <c r="R62" s="315" t="s">
        <v>149</v>
      </c>
      <c r="S62" s="235"/>
      <c r="T62" s="63" t="s">
        <v>56</v>
      </c>
      <c r="U62" s="302" t="s">
        <v>131</v>
      </c>
      <c r="V62" s="302"/>
      <c r="W62" s="102" t="s">
        <v>152</v>
      </c>
      <c r="X62" s="103"/>
      <c r="Y62" s="103"/>
      <c r="Z62" s="103"/>
      <c r="AA62" s="103"/>
      <c r="AB62" s="73"/>
      <c r="AC62" s="114" t="s">
        <v>44</v>
      </c>
      <c r="AD62" s="108" t="b">
        <f>IF(AI62&gt;0,(+AG62+AI62+AK62+IF(U62="y",+$Q$18)))</f>
        <v>0</v>
      </c>
      <c r="AE62" s="109"/>
      <c r="AF62" s="38"/>
      <c r="AG62" s="112">
        <f>IF(AC62="STR",$E$13)+IF(AC62="DEX",$E$16)+IF(AC62="CON",$E$19)+IF(AC62="INT",$E$22)+IF(AC62="WIS",$E$25)+IF(AC62="CHA",$E$28)</f>
        <v>-0.25</v>
      </c>
      <c r="AH62" s="64"/>
      <c r="AI62" s="100">
        <v>0</v>
      </c>
      <c r="AJ62" s="38"/>
      <c r="AK62" s="100">
        <v>0</v>
      </c>
      <c r="AL62" s="100"/>
    </row>
    <row r="63" spans="1:38" ht="6.75" customHeight="1">
      <c r="A63" s="155"/>
      <c r="B63" s="101"/>
      <c r="C63" s="101"/>
      <c r="D63" s="101"/>
      <c r="E63" s="101"/>
      <c r="F63" s="101"/>
      <c r="G63" s="156"/>
      <c r="H63" s="312"/>
      <c r="I63" s="313"/>
      <c r="J63" s="313"/>
      <c r="K63" s="313"/>
      <c r="L63" s="314"/>
      <c r="M63" s="175"/>
      <c r="N63" s="101"/>
      <c r="O63" s="101"/>
      <c r="P63" s="101"/>
      <c r="Q63" s="156"/>
      <c r="R63" s="175"/>
      <c r="S63" s="176"/>
      <c r="T63" s="63" t="s">
        <v>60</v>
      </c>
      <c r="U63" s="302" t="s">
        <v>131</v>
      </c>
      <c r="V63" s="302"/>
      <c r="W63" s="104"/>
      <c r="X63" s="105"/>
      <c r="Y63" s="105"/>
      <c r="Z63" s="105"/>
      <c r="AA63" s="105"/>
      <c r="AB63" s="74"/>
      <c r="AC63" s="99"/>
      <c r="AD63" s="110"/>
      <c r="AE63" s="111"/>
      <c r="AF63" s="38"/>
      <c r="AG63" s="113"/>
      <c r="AH63" s="64"/>
      <c r="AI63" s="101"/>
      <c r="AJ63" s="38"/>
      <c r="AK63" s="101"/>
      <c r="AL63" s="101"/>
    </row>
    <row r="64" spans="1:38" ht="6.75" customHeight="1">
      <c r="A64" s="148" t="s">
        <v>79</v>
      </c>
      <c r="B64" s="150"/>
      <c r="C64" s="151" t="s">
        <v>30</v>
      </c>
      <c r="D64" s="150"/>
      <c r="E64" s="151" t="s">
        <v>80</v>
      </c>
      <c r="F64" s="149"/>
      <c r="G64" s="150"/>
      <c r="H64" s="151" t="s">
        <v>81</v>
      </c>
      <c r="I64" s="150"/>
      <c r="J64" s="151" t="s">
        <v>82</v>
      </c>
      <c r="K64" s="149"/>
      <c r="L64" s="149"/>
      <c r="M64" s="149"/>
      <c r="N64" s="149"/>
      <c r="O64" s="149"/>
      <c r="P64" s="149"/>
      <c r="Q64" s="149"/>
      <c r="R64" s="149"/>
      <c r="S64" s="152"/>
      <c r="T64" s="63" t="s">
        <v>56</v>
      </c>
      <c r="U64" s="302" t="s">
        <v>131</v>
      </c>
      <c r="V64" s="302"/>
      <c r="W64" s="102" t="s">
        <v>152</v>
      </c>
      <c r="X64" s="103"/>
      <c r="Y64" s="103"/>
      <c r="Z64" s="103"/>
      <c r="AA64" s="103"/>
      <c r="AB64" s="73"/>
      <c r="AC64" s="114" t="s">
        <v>44</v>
      </c>
      <c r="AD64" s="108" t="b">
        <f>IF(AI64&gt;0,(+AG64+AI64+AK64+IF(U64="y",+$Q$18)))</f>
        <v>0</v>
      </c>
      <c r="AE64" s="109"/>
      <c r="AF64" s="38"/>
      <c r="AG64" s="112">
        <f>IF(AC64="STR",$E$13)+IF(AC64="DEX",$E$16)+IF(AC64="CON",$E$19)+IF(AC64="INT",$E$22)+IF(AC64="WIS",$E$25)+IF(AC64="CHA",$E$28)</f>
        <v>-0.25</v>
      </c>
      <c r="AH64" s="64"/>
      <c r="AI64" s="100">
        <v>0</v>
      </c>
      <c r="AJ64" s="38"/>
      <c r="AK64" s="100">
        <v>0</v>
      </c>
      <c r="AL64" s="100"/>
    </row>
    <row r="65" spans="1:38" ht="6.75" customHeight="1">
      <c r="A65" s="126"/>
      <c r="B65" s="128"/>
      <c r="C65" s="91"/>
      <c r="D65" s="128"/>
      <c r="E65" s="91"/>
      <c r="F65" s="100"/>
      <c r="G65" s="128"/>
      <c r="H65" s="91"/>
      <c r="I65" s="128"/>
      <c r="J65" s="91"/>
      <c r="K65" s="100"/>
      <c r="L65" s="100"/>
      <c r="M65" s="100"/>
      <c r="N65" s="100"/>
      <c r="O65" s="100"/>
      <c r="P65" s="100"/>
      <c r="Q65" s="100"/>
      <c r="R65" s="100"/>
      <c r="S65" s="92"/>
      <c r="T65" s="63" t="s">
        <v>60</v>
      </c>
      <c r="U65" s="302" t="s">
        <v>131</v>
      </c>
      <c r="V65" s="302"/>
      <c r="W65" s="104"/>
      <c r="X65" s="105"/>
      <c r="Y65" s="105"/>
      <c r="Z65" s="105"/>
      <c r="AA65" s="105"/>
      <c r="AB65" s="74"/>
      <c r="AC65" s="99"/>
      <c r="AD65" s="110"/>
      <c r="AE65" s="111"/>
      <c r="AF65" s="38"/>
      <c r="AG65" s="113"/>
      <c r="AH65" s="64"/>
      <c r="AI65" s="101"/>
      <c r="AJ65" s="38"/>
      <c r="AK65" s="101"/>
      <c r="AL65" s="101"/>
    </row>
    <row r="66" spans="1:38" ht="6.75" customHeight="1" thickBot="1">
      <c r="A66" s="129"/>
      <c r="B66" s="130"/>
      <c r="C66" s="93"/>
      <c r="D66" s="130"/>
      <c r="E66" s="93"/>
      <c r="F66" s="94"/>
      <c r="G66" s="130"/>
      <c r="H66" s="93"/>
      <c r="I66" s="130"/>
      <c r="J66" s="93"/>
      <c r="K66" s="94"/>
      <c r="L66" s="94"/>
      <c r="M66" s="94"/>
      <c r="N66" s="94"/>
      <c r="O66" s="94"/>
      <c r="P66" s="94"/>
      <c r="Q66" s="94"/>
      <c r="R66" s="94"/>
      <c r="S66" s="115"/>
      <c r="T66" s="63" t="s">
        <v>56</v>
      </c>
      <c r="U66" s="302" t="s">
        <v>131</v>
      </c>
      <c r="V66" s="302"/>
      <c r="W66" s="102" t="s">
        <v>120</v>
      </c>
      <c r="X66" s="103"/>
      <c r="Y66" s="103"/>
      <c r="Z66" s="103"/>
      <c r="AA66" s="103"/>
      <c r="AB66" s="73"/>
      <c r="AC66" s="114" t="s">
        <v>48</v>
      </c>
      <c r="AD66" s="108">
        <f>+AG66+AI66+AK66+IF(U66="y",+$Q$18)</f>
        <v>-0.25</v>
      </c>
      <c r="AE66" s="109"/>
      <c r="AF66" s="38"/>
      <c r="AG66" s="112">
        <f>IF(AC66="STR",$E$13)+IF(AC66="DEX",$E$16)+IF(AC66="CON",$E$19)+IF(AC66="INT",$E$22)+IF(AC66="WIS",$E$25)+IF(AC66="CHA",$E$28)</f>
        <v>-0.25</v>
      </c>
      <c r="AH66" s="64"/>
      <c r="AI66" s="100">
        <v>0</v>
      </c>
      <c r="AJ66" s="38"/>
      <c r="AK66" s="100">
        <v>0</v>
      </c>
      <c r="AL66" s="100"/>
    </row>
    <row r="67" spans="20:38" ht="6.75" customHeight="1" thickBot="1">
      <c r="T67" s="63" t="s">
        <v>60</v>
      </c>
      <c r="U67" s="302" t="s">
        <v>131</v>
      </c>
      <c r="V67" s="302"/>
      <c r="W67" s="104"/>
      <c r="X67" s="105"/>
      <c r="Y67" s="105"/>
      <c r="Z67" s="105"/>
      <c r="AA67" s="105"/>
      <c r="AB67" s="74"/>
      <c r="AC67" s="99"/>
      <c r="AD67" s="110"/>
      <c r="AE67" s="111"/>
      <c r="AF67" s="38"/>
      <c r="AG67" s="113"/>
      <c r="AH67" s="64"/>
      <c r="AI67" s="101"/>
      <c r="AJ67" s="38"/>
      <c r="AK67" s="101"/>
      <c r="AL67" s="101"/>
    </row>
    <row r="68" spans="1:38" ht="6.75" customHeight="1">
      <c r="A68" s="296" t="s">
        <v>75</v>
      </c>
      <c r="B68" s="297"/>
      <c r="C68" s="297"/>
      <c r="D68" s="297"/>
      <c r="E68" s="297"/>
      <c r="F68" s="297"/>
      <c r="G68" s="298"/>
      <c r="H68" s="316" t="s">
        <v>76</v>
      </c>
      <c r="I68" s="297"/>
      <c r="J68" s="297"/>
      <c r="K68" s="297"/>
      <c r="L68" s="298"/>
      <c r="M68" s="316" t="s">
        <v>77</v>
      </c>
      <c r="N68" s="297"/>
      <c r="O68" s="297"/>
      <c r="P68" s="297"/>
      <c r="Q68" s="298"/>
      <c r="R68" s="297" t="s">
        <v>78</v>
      </c>
      <c r="S68" s="318"/>
      <c r="T68" s="63" t="s">
        <v>56</v>
      </c>
      <c r="U68" s="302" t="s">
        <v>57</v>
      </c>
      <c r="V68" s="302"/>
      <c r="W68" s="102" t="s">
        <v>121</v>
      </c>
      <c r="X68" s="103"/>
      <c r="Y68" s="103"/>
      <c r="Z68" s="103"/>
      <c r="AA68" s="103"/>
      <c r="AB68" s="73"/>
      <c r="AC68" s="114" t="s">
        <v>36</v>
      </c>
      <c r="AD68" s="108">
        <f>+AG68+AI68+AK68+IF(U68="y",+$Q$18)</f>
        <v>-0.25</v>
      </c>
      <c r="AE68" s="109"/>
      <c r="AF68" s="38"/>
      <c r="AG68" s="112">
        <f>IF(AC68="STR",$E$13)+IF(AC68="DEX",$E$16)+IF(AC68="CON",$E$19)+IF(AC68="INT",$E$22)+IF(AC68="WIS",$E$25)+IF(AC68="CHA",$E$28)</f>
        <v>-0.25</v>
      </c>
      <c r="AH68" s="64"/>
      <c r="AI68" s="100">
        <v>0</v>
      </c>
      <c r="AJ68" s="38"/>
      <c r="AK68" s="100">
        <v>0</v>
      </c>
      <c r="AL68" s="100"/>
    </row>
    <row r="69" spans="1:38" ht="6.75" customHeight="1" thickBot="1">
      <c r="A69" s="299"/>
      <c r="B69" s="300"/>
      <c r="C69" s="300"/>
      <c r="D69" s="300"/>
      <c r="E69" s="300"/>
      <c r="F69" s="300"/>
      <c r="G69" s="301"/>
      <c r="H69" s="317"/>
      <c r="I69" s="300"/>
      <c r="J69" s="300"/>
      <c r="K69" s="300"/>
      <c r="L69" s="301"/>
      <c r="M69" s="317"/>
      <c r="N69" s="300"/>
      <c r="O69" s="300"/>
      <c r="P69" s="300"/>
      <c r="Q69" s="301"/>
      <c r="R69" s="300"/>
      <c r="S69" s="319"/>
      <c r="T69" s="63" t="s">
        <v>60</v>
      </c>
      <c r="U69" s="302" t="s">
        <v>131</v>
      </c>
      <c r="V69" s="302"/>
      <c r="W69" s="104"/>
      <c r="X69" s="105"/>
      <c r="Y69" s="105"/>
      <c r="Z69" s="105"/>
      <c r="AA69" s="105"/>
      <c r="AB69" s="74"/>
      <c r="AC69" s="99"/>
      <c r="AD69" s="110"/>
      <c r="AE69" s="111"/>
      <c r="AF69" s="38"/>
      <c r="AG69" s="113"/>
      <c r="AH69" s="64"/>
      <c r="AI69" s="101"/>
      <c r="AJ69" s="38"/>
      <c r="AK69" s="101"/>
      <c r="AL69" s="101"/>
    </row>
    <row r="70" spans="1:38" ht="6.75" customHeight="1" thickTop="1">
      <c r="A70" s="153"/>
      <c r="B70" s="90"/>
      <c r="C70" s="90"/>
      <c r="D70" s="90"/>
      <c r="E70" s="90"/>
      <c r="F70" s="90"/>
      <c r="G70" s="154"/>
      <c r="H70" s="309"/>
      <c r="I70" s="310"/>
      <c r="J70" s="310"/>
      <c r="K70" s="310"/>
      <c r="L70" s="311"/>
      <c r="M70" s="234"/>
      <c r="N70" s="90"/>
      <c r="O70" s="90"/>
      <c r="P70" s="90"/>
      <c r="Q70" s="154"/>
      <c r="R70" s="315" t="s">
        <v>149</v>
      </c>
      <c r="S70" s="235"/>
      <c r="T70" s="63" t="s">
        <v>56</v>
      </c>
      <c r="U70" s="302" t="s">
        <v>131</v>
      </c>
      <c r="V70" s="302"/>
      <c r="W70" s="102" t="s">
        <v>141</v>
      </c>
      <c r="X70" s="103"/>
      <c r="Y70" s="103"/>
      <c r="Z70" s="103"/>
      <c r="AA70" s="103"/>
      <c r="AB70" s="73"/>
      <c r="AC70" s="114" t="s">
        <v>36</v>
      </c>
      <c r="AD70" s="108" t="b">
        <f>IF(AI70&gt;0,(+AG70+AI70+AK70+IF(U70="y",+$Q$18)))</f>
        <v>0</v>
      </c>
      <c r="AE70" s="109"/>
      <c r="AF70" s="38"/>
      <c r="AG70" s="112">
        <f>IF(AC70="STR",$E$13)+IF(AC70="DEX",$E$16)+IF(AC70="CON",$E$19)+IF(AC70="INT",$E$22)+IF(AC70="WIS",$E$25)+IF(AC70="CHA",$E$28)</f>
        <v>-0.25</v>
      </c>
      <c r="AH70" s="64"/>
      <c r="AI70" s="100">
        <v>0</v>
      </c>
      <c r="AJ70" s="38"/>
      <c r="AK70" s="100">
        <v>0</v>
      </c>
      <c r="AL70" s="100"/>
    </row>
    <row r="71" spans="1:38" ht="6.75" customHeight="1">
      <c r="A71" s="155"/>
      <c r="B71" s="101"/>
      <c r="C71" s="101"/>
      <c r="D71" s="101"/>
      <c r="E71" s="101"/>
      <c r="F71" s="101"/>
      <c r="G71" s="156"/>
      <c r="H71" s="312"/>
      <c r="I71" s="313"/>
      <c r="J71" s="313"/>
      <c r="K71" s="313"/>
      <c r="L71" s="314"/>
      <c r="M71" s="175"/>
      <c r="N71" s="101"/>
      <c r="O71" s="101"/>
      <c r="P71" s="101"/>
      <c r="Q71" s="156"/>
      <c r="R71" s="175"/>
      <c r="S71" s="176"/>
      <c r="T71" s="63" t="s">
        <v>60</v>
      </c>
      <c r="U71" s="302" t="s">
        <v>131</v>
      </c>
      <c r="V71" s="302"/>
      <c r="W71" s="104"/>
      <c r="X71" s="105"/>
      <c r="Y71" s="105"/>
      <c r="Z71" s="105"/>
      <c r="AA71" s="105"/>
      <c r="AB71" s="74"/>
      <c r="AC71" s="99"/>
      <c r="AD71" s="110"/>
      <c r="AE71" s="111"/>
      <c r="AF71" s="38"/>
      <c r="AG71" s="113"/>
      <c r="AH71" s="64"/>
      <c r="AI71" s="101"/>
      <c r="AJ71" s="38"/>
      <c r="AK71" s="101"/>
      <c r="AL71" s="101"/>
    </row>
    <row r="72" spans="1:38" ht="6.75" customHeight="1">
      <c r="A72" s="148" t="s">
        <v>79</v>
      </c>
      <c r="B72" s="150"/>
      <c r="C72" s="151" t="s">
        <v>30</v>
      </c>
      <c r="D72" s="150"/>
      <c r="E72" s="151" t="s">
        <v>80</v>
      </c>
      <c r="F72" s="149"/>
      <c r="G72" s="150"/>
      <c r="H72" s="151" t="s">
        <v>81</v>
      </c>
      <c r="I72" s="150"/>
      <c r="J72" s="151" t="s">
        <v>82</v>
      </c>
      <c r="K72" s="149"/>
      <c r="L72" s="149"/>
      <c r="M72" s="149"/>
      <c r="N72" s="149"/>
      <c r="O72" s="149"/>
      <c r="P72" s="149"/>
      <c r="Q72" s="149"/>
      <c r="R72" s="149"/>
      <c r="S72" s="152"/>
      <c r="T72" s="63" t="s">
        <v>56</v>
      </c>
      <c r="U72" s="302" t="s">
        <v>131</v>
      </c>
      <c r="V72" s="302"/>
      <c r="W72" s="102" t="s">
        <v>137</v>
      </c>
      <c r="X72" s="103"/>
      <c r="Y72" s="103"/>
      <c r="Z72" s="103"/>
      <c r="AA72" s="103"/>
      <c r="AB72" s="73"/>
      <c r="AC72" s="114" t="s">
        <v>58</v>
      </c>
      <c r="AD72" s="108">
        <f>+AG72+AI72+AK72+IF(U72="y",+$Q$18)</f>
        <v>-0.25</v>
      </c>
      <c r="AE72" s="109"/>
      <c r="AF72" s="38"/>
      <c r="AG72" s="112">
        <f>IF(AC72="STR",$E$13)+IF(AC72="DEX",$E$16)+IF(AC72="CON",$E$19)+IF(AC72="INT",$E$22)+IF(AC72="WIS",$E$25)+IF(AC72="CHA",$E$28)</f>
        <v>-0.25</v>
      </c>
      <c r="AH72" s="64"/>
      <c r="AI72" s="100">
        <v>0</v>
      </c>
      <c r="AJ72" s="38"/>
      <c r="AK72" s="100">
        <v>0</v>
      </c>
      <c r="AL72" s="100"/>
    </row>
    <row r="73" spans="1:38" ht="6.75" customHeight="1">
      <c r="A73" s="126"/>
      <c r="B73" s="128"/>
      <c r="C73" s="91"/>
      <c r="D73" s="128"/>
      <c r="E73" s="91"/>
      <c r="F73" s="100"/>
      <c r="G73" s="128"/>
      <c r="H73" s="91"/>
      <c r="I73" s="128"/>
      <c r="J73" s="91"/>
      <c r="K73" s="100"/>
      <c r="L73" s="100"/>
      <c r="M73" s="100"/>
      <c r="N73" s="100"/>
      <c r="O73" s="100"/>
      <c r="P73" s="100"/>
      <c r="Q73" s="100"/>
      <c r="R73" s="100"/>
      <c r="S73" s="92"/>
      <c r="T73" s="63" t="s">
        <v>60</v>
      </c>
      <c r="U73" s="302" t="s">
        <v>131</v>
      </c>
      <c r="V73" s="302"/>
      <c r="W73" s="104"/>
      <c r="X73" s="105"/>
      <c r="Y73" s="105"/>
      <c r="Z73" s="105"/>
      <c r="AA73" s="105"/>
      <c r="AB73" s="74"/>
      <c r="AC73" s="99"/>
      <c r="AD73" s="110"/>
      <c r="AE73" s="111"/>
      <c r="AF73" s="38"/>
      <c r="AG73" s="113"/>
      <c r="AH73" s="64"/>
      <c r="AI73" s="101"/>
      <c r="AJ73" s="38"/>
      <c r="AK73" s="101"/>
      <c r="AL73" s="101"/>
    </row>
    <row r="74" spans="1:38" ht="6.75" customHeight="1" thickBot="1">
      <c r="A74" s="129"/>
      <c r="B74" s="130"/>
      <c r="C74" s="93"/>
      <c r="D74" s="130"/>
      <c r="E74" s="93"/>
      <c r="F74" s="94"/>
      <c r="G74" s="130"/>
      <c r="H74" s="93"/>
      <c r="I74" s="130"/>
      <c r="J74" s="93"/>
      <c r="K74" s="94"/>
      <c r="L74" s="94"/>
      <c r="M74" s="94"/>
      <c r="N74" s="94"/>
      <c r="O74" s="94"/>
      <c r="P74" s="94"/>
      <c r="Q74" s="94"/>
      <c r="R74" s="94"/>
      <c r="S74" s="115"/>
      <c r="T74" s="63" t="s">
        <v>56</v>
      </c>
      <c r="U74" s="302" t="s">
        <v>131</v>
      </c>
      <c r="V74" s="302"/>
      <c r="W74" s="102" t="s">
        <v>153</v>
      </c>
      <c r="X74" s="103"/>
      <c r="Y74" s="103"/>
      <c r="Z74" s="103"/>
      <c r="AA74" s="103"/>
      <c r="AB74" s="73"/>
      <c r="AC74" s="114" t="s">
        <v>48</v>
      </c>
      <c r="AD74" s="108" t="b">
        <f>IF(AI74&gt;0,(+AG74+AI74+AK74+IF(U74="y",+$Q$18)))</f>
        <v>0</v>
      </c>
      <c r="AE74" s="109"/>
      <c r="AF74" s="38"/>
      <c r="AG74" s="112">
        <f>IF(AC74="STR",$E$13)+IF(AC74="DEX",$E$16)+IF(AC74="CON",$E$19)+IF(AC74="INT",$E$22)+IF(AC74="WIS",$E$25)+IF(AC74="CHA",$E$28)</f>
        <v>-0.25</v>
      </c>
      <c r="AH74" s="64"/>
      <c r="AI74" s="100">
        <v>0</v>
      </c>
      <c r="AJ74" s="38"/>
      <c r="AK74" s="100">
        <v>0</v>
      </c>
      <c r="AL74" s="100"/>
    </row>
    <row r="75" spans="20:38" ht="6.75" customHeight="1" thickBot="1">
      <c r="T75" s="63" t="s">
        <v>60</v>
      </c>
      <c r="U75" s="302" t="s">
        <v>131</v>
      </c>
      <c r="V75" s="302"/>
      <c r="W75" s="104"/>
      <c r="X75" s="105"/>
      <c r="Y75" s="105"/>
      <c r="Z75" s="105"/>
      <c r="AA75" s="105"/>
      <c r="AB75" s="74"/>
      <c r="AC75" s="99"/>
      <c r="AD75" s="110"/>
      <c r="AE75" s="111"/>
      <c r="AF75" s="38"/>
      <c r="AG75" s="113"/>
      <c r="AH75" s="64"/>
      <c r="AI75" s="101"/>
      <c r="AJ75" s="38"/>
      <c r="AK75" s="101"/>
      <c r="AL75" s="101"/>
    </row>
    <row r="76" spans="1:38" ht="6.75" customHeight="1">
      <c r="A76" s="296" t="s">
        <v>83</v>
      </c>
      <c r="B76" s="297"/>
      <c r="C76" s="297"/>
      <c r="D76" s="297"/>
      <c r="E76" s="297"/>
      <c r="F76" s="297"/>
      <c r="G76" s="298"/>
      <c r="H76" s="157" t="s">
        <v>80</v>
      </c>
      <c r="I76" s="157"/>
      <c r="J76" s="157"/>
      <c r="K76" s="157" t="s">
        <v>10</v>
      </c>
      <c r="L76" s="157"/>
      <c r="M76" s="157"/>
      <c r="N76" s="157"/>
      <c r="O76" s="303" t="s">
        <v>84</v>
      </c>
      <c r="P76" s="304"/>
      <c r="Q76" s="304"/>
      <c r="R76" s="304"/>
      <c r="S76" s="305"/>
      <c r="T76" s="63" t="s">
        <v>56</v>
      </c>
      <c r="U76" s="302" t="s">
        <v>131</v>
      </c>
      <c r="V76" s="302"/>
      <c r="W76" s="102" t="s">
        <v>147</v>
      </c>
      <c r="X76" s="103"/>
      <c r="Y76" s="103"/>
      <c r="Z76" s="103"/>
      <c r="AA76" s="103"/>
      <c r="AB76" s="73"/>
      <c r="AC76" s="114" t="s">
        <v>36</v>
      </c>
      <c r="AD76" s="108">
        <f>+AG76+AI76+AK76+IF(U76="y",+$Q$18)</f>
        <v>-0.25</v>
      </c>
      <c r="AE76" s="109"/>
      <c r="AF76" s="38"/>
      <c r="AG76" s="112">
        <f>IF(AC76="STR",$E$13)+IF(AC76="DEX",$E$16)+IF(AC76="CON",$E$19)+IF(AC76="INT",$E$22)+IF(AC76="WIS",$E$25)+IF(AC76="CHA",$E$28)</f>
        <v>-0.25</v>
      </c>
      <c r="AH76" s="64"/>
      <c r="AI76" s="100">
        <v>0</v>
      </c>
      <c r="AJ76" s="38"/>
      <c r="AK76" s="100">
        <v>0</v>
      </c>
      <c r="AL76" s="100"/>
    </row>
    <row r="77" spans="1:38" ht="6.75" customHeight="1" thickBot="1">
      <c r="A77" s="299"/>
      <c r="B77" s="300"/>
      <c r="C77" s="300"/>
      <c r="D77" s="300"/>
      <c r="E77" s="300"/>
      <c r="F77" s="300"/>
      <c r="G77" s="301"/>
      <c r="H77" s="158"/>
      <c r="I77" s="158"/>
      <c r="J77" s="158"/>
      <c r="K77" s="158"/>
      <c r="L77" s="158"/>
      <c r="M77" s="158"/>
      <c r="N77" s="158"/>
      <c r="O77" s="306"/>
      <c r="P77" s="307"/>
      <c r="Q77" s="307"/>
      <c r="R77" s="307"/>
      <c r="S77" s="308"/>
      <c r="T77" s="63" t="s">
        <v>60</v>
      </c>
      <c r="U77" s="302" t="s">
        <v>131</v>
      </c>
      <c r="V77" s="302"/>
      <c r="W77" s="104"/>
      <c r="X77" s="105"/>
      <c r="Y77" s="105"/>
      <c r="Z77" s="105"/>
      <c r="AA77" s="105"/>
      <c r="AB77" s="74"/>
      <c r="AC77" s="99"/>
      <c r="AD77" s="110"/>
      <c r="AE77" s="111"/>
      <c r="AF77" s="38"/>
      <c r="AG77" s="113"/>
      <c r="AH77" s="64"/>
      <c r="AI77" s="101"/>
      <c r="AJ77" s="38"/>
      <c r="AK77" s="101"/>
      <c r="AL77" s="101"/>
    </row>
    <row r="78" spans="1:38" ht="6.75" customHeight="1" thickTop="1">
      <c r="A78" s="153"/>
      <c r="B78" s="90"/>
      <c r="C78" s="90"/>
      <c r="D78" s="90"/>
      <c r="E78" s="90"/>
      <c r="F78" s="90"/>
      <c r="G78" s="154"/>
      <c r="H78" s="138"/>
      <c r="I78" s="138"/>
      <c r="J78" s="138"/>
      <c r="K78" s="140"/>
      <c r="L78" s="140"/>
      <c r="M78" s="140"/>
      <c r="N78" s="140"/>
      <c r="O78" s="142"/>
      <c r="P78" s="143"/>
      <c r="Q78" s="143"/>
      <c r="R78" s="143"/>
      <c r="S78" s="144"/>
      <c r="T78" s="63" t="s">
        <v>56</v>
      </c>
      <c r="U78" s="302" t="s">
        <v>131</v>
      </c>
      <c r="V78" s="302"/>
      <c r="W78" s="102" t="s">
        <v>122</v>
      </c>
      <c r="X78" s="103"/>
      <c r="Y78" s="103"/>
      <c r="Z78" s="103"/>
      <c r="AA78" s="103"/>
      <c r="AB78" s="73"/>
      <c r="AC78" s="114" t="s">
        <v>44</v>
      </c>
      <c r="AD78" s="108">
        <f>+AG78+AI78+AK78+IF(U78="y",+$Q$18)</f>
        <v>-0.25</v>
      </c>
      <c r="AE78" s="109"/>
      <c r="AF78" s="38"/>
      <c r="AG78" s="112">
        <f>IF(AC78="STR",$E$13)+IF(AC78="DEX",$E$16)+IF(AC78="CON",$E$19)+IF(AC78="INT",$E$22)+IF(AC78="WIS",$E$25)+IF(AC78="CHA",$E$28)</f>
        <v>-0.25</v>
      </c>
      <c r="AH78" s="64"/>
      <c r="AI78" s="100">
        <v>0</v>
      </c>
      <c r="AJ78" s="38"/>
      <c r="AK78" s="100">
        <v>0</v>
      </c>
      <c r="AL78" s="100"/>
    </row>
    <row r="79" spans="1:38" ht="6.75" customHeight="1">
      <c r="A79" s="155"/>
      <c r="B79" s="101"/>
      <c r="C79" s="101"/>
      <c r="D79" s="101"/>
      <c r="E79" s="101"/>
      <c r="F79" s="101"/>
      <c r="G79" s="156"/>
      <c r="H79" s="139"/>
      <c r="I79" s="139"/>
      <c r="J79" s="139"/>
      <c r="K79" s="141"/>
      <c r="L79" s="141"/>
      <c r="M79" s="141"/>
      <c r="N79" s="141"/>
      <c r="O79" s="145"/>
      <c r="P79" s="146"/>
      <c r="Q79" s="146"/>
      <c r="R79" s="146"/>
      <c r="S79" s="147"/>
      <c r="T79" s="63" t="s">
        <v>60</v>
      </c>
      <c r="U79" s="302" t="s">
        <v>131</v>
      </c>
      <c r="V79" s="302"/>
      <c r="W79" s="104"/>
      <c r="X79" s="105"/>
      <c r="Y79" s="105"/>
      <c r="Z79" s="105"/>
      <c r="AA79" s="105"/>
      <c r="AB79" s="74"/>
      <c r="AC79" s="99"/>
      <c r="AD79" s="110"/>
      <c r="AE79" s="111"/>
      <c r="AF79" s="38"/>
      <c r="AG79" s="113"/>
      <c r="AH79" s="64"/>
      <c r="AI79" s="101"/>
      <c r="AJ79" s="38"/>
      <c r="AK79" s="101"/>
      <c r="AL79" s="101"/>
    </row>
    <row r="80" spans="1:38" ht="6.75" customHeight="1">
      <c r="A80" s="148" t="s">
        <v>40</v>
      </c>
      <c r="B80" s="149"/>
      <c r="C80" s="149"/>
      <c r="D80" s="150"/>
      <c r="E80" s="151" t="s">
        <v>85</v>
      </c>
      <c r="F80" s="149"/>
      <c r="G80" s="149"/>
      <c r="H80" s="150"/>
      <c r="I80" s="151" t="s">
        <v>32</v>
      </c>
      <c r="J80" s="150"/>
      <c r="K80" s="71" t="s">
        <v>30</v>
      </c>
      <c r="L80" s="151" t="s">
        <v>82</v>
      </c>
      <c r="M80" s="149"/>
      <c r="N80" s="149"/>
      <c r="O80" s="149"/>
      <c r="P80" s="149"/>
      <c r="Q80" s="149"/>
      <c r="R80" s="149"/>
      <c r="S80" s="152"/>
      <c r="T80" s="63" t="s">
        <v>56</v>
      </c>
      <c r="U80" s="302" t="s">
        <v>131</v>
      </c>
      <c r="V80" s="302"/>
      <c r="W80" s="102" t="s">
        <v>123</v>
      </c>
      <c r="X80" s="103"/>
      <c r="Y80" s="103"/>
      <c r="Z80" s="103"/>
      <c r="AA80" s="103"/>
      <c r="AB80" s="73"/>
      <c r="AC80" s="114" t="s">
        <v>48</v>
      </c>
      <c r="AD80" s="108">
        <f>+AG80+AI80+AK80+IF(U80="y",+$Q$18)</f>
        <v>-0.25</v>
      </c>
      <c r="AE80" s="109"/>
      <c r="AF80" s="38"/>
      <c r="AG80" s="112">
        <f>IF(AC80="STR",$E$13)+IF(AC80="DEX",$E$16)+IF(AC80="CON",$E$19)+IF(AC80="INT",$E$22)+IF(AC80="WIS",$E$25)+IF(AC80="CHA",$E$28)</f>
        <v>-0.25</v>
      </c>
      <c r="AH80" s="64"/>
      <c r="AI80" s="100">
        <v>0</v>
      </c>
      <c r="AJ80" s="38"/>
      <c r="AK80" s="100">
        <v>0</v>
      </c>
      <c r="AL80" s="100"/>
    </row>
    <row r="81" spans="1:38" ht="6.75" customHeight="1">
      <c r="A81" s="126"/>
      <c r="B81" s="127"/>
      <c r="C81" s="100"/>
      <c r="D81" s="128"/>
      <c r="E81" s="131"/>
      <c r="F81" s="127"/>
      <c r="G81" s="127"/>
      <c r="H81" s="132"/>
      <c r="I81" s="91"/>
      <c r="J81" s="128"/>
      <c r="K81" s="136"/>
      <c r="L81" s="91"/>
      <c r="M81" s="100"/>
      <c r="N81" s="100"/>
      <c r="O81" s="100"/>
      <c r="P81" s="100"/>
      <c r="Q81" s="100"/>
      <c r="R81" s="100"/>
      <c r="S81" s="92"/>
      <c r="T81" s="63" t="s">
        <v>60</v>
      </c>
      <c r="U81" s="302" t="s">
        <v>131</v>
      </c>
      <c r="V81" s="302"/>
      <c r="W81" s="104"/>
      <c r="X81" s="105"/>
      <c r="Y81" s="105"/>
      <c r="Z81" s="105"/>
      <c r="AA81" s="105"/>
      <c r="AB81" s="74"/>
      <c r="AC81" s="99"/>
      <c r="AD81" s="110"/>
      <c r="AE81" s="111"/>
      <c r="AF81" s="38"/>
      <c r="AG81" s="113"/>
      <c r="AH81" s="64"/>
      <c r="AI81" s="101"/>
      <c r="AJ81" s="38"/>
      <c r="AK81" s="101"/>
      <c r="AL81" s="101"/>
    </row>
    <row r="82" spans="1:38" ht="6.75" customHeight="1" thickBot="1">
      <c r="A82" s="129"/>
      <c r="B82" s="94"/>
      <c r="C82" s="94"/>
      <c r="D82" s="130"/>
      <c r="E82" s="133"/>
      <c r="F82" s="134"/>
      <c r="G82" s="134"/>
      <c r="H82" s="135"/>
      <c r="I82" s="93"/>
      <c r="J82" s="130"/>
      <c r="K82" s="137"/>
      <c r="L82" s="93"/>
      <c r="M82" s="94"/>
      <c r="N82" s="94"/>
      <c r="O82" s="94"/>
      <c r="P82" s="94"/>
      <c r="Q82" s="94"/>
      <c r="R82" s="94"/>
      <c r="S82" s="115"/>
      <c r="T82" s="63" t="s">
        <v>56</v>
      </c>
      <c r="U82" s="302" t="s">
        <v>57</v>
      </c>
      <c r="V82" s="302"/>
      <c r="W82" s="102" t="s">
        <v>142</v>
      </c>
      <c r="X82" s="103"/>
      <c r="Y82" s="103"/>
      <c r="Z82" s="103"/>
      <c r="AA82" s="103"/>
      <c r="AB82" s="73"/>
      <c r="AC82" s="114" t="s">
        <v>36</v>
      </c>
      <c r="AD82" s="108" t="b">
        <f>IF(AI82&gt;0,(+AG82+AI82+AK82+IF(U82="y",+$Q$18)))</f>
        <v>0</v>
      </c>
      <c r="AE82" s="109"/>
      <c r="AF82" s="38"/>
      <c r="AG82" s="112">
        <f>IF(AC82="STR",$E$13)+IF(AC82="DEX",$E$16)+IF(AC82="CON",$E$19)+IF(AC82="INT",$E$22)+IF(AC82="WIS",$E$25)+IF(AC82="CHA",$E$28)</f>
        <v>-0.25</v>
      </c>
      <c r="AH82" s="64"/>
      <c r="AI82" s="100">
        <v>0</v>
      </c>
      <c r="AJ82" s="38"/>
      <c r="AK82" s="100">
        <v>0</v>
      </c>
      <c r="AL82" s="100"/>
    </row>
    <row r="83" spans="20:38" ht="6.75" customHeight="1" thickBot="1">
      <c r="T83" s="63" t="s">
        <v>60</v>
      </c>
      <c r="U83" s="302" t="s">
        <v>131</v>
      </c>
      <c r="V83" s="302"/>
      <c r="W83" s="104"/>
      <c r="X83" s="105"/>
      <c r="Y83" s="105"/>
      <c r="Z83" s="105"/>
      <c r="AA83" s="105"/>
      <c r="AB83" s="74"/>
      <c r="AC83" s="99"/>
      <c r="AD83" s="110"/>
      <c r="AE83" s="111"/>
      <c r="AF83" s="38"/>
      <c r="AG83" s="113"/>
      <c r="AH83" s="64"/>
      <c r="AI83" s="101"/>
      <c r="AJ83" s="38"/>
      <c r="AK83" s="101"/>
      <c r="AL83" s="101"/>
    </row>
    <row r="84" spans="1:38" ht="6.75" customHeight="1">
      <c r="A84" s="296" t="s">
        <v>90</v>
      </c>
      <c r="B84" s="297"/>
      <c r="C84" s="297"/>
      <c r="D84" s="297"/>
      <c r="E84" s="297"/>
      <c r="F84" s="297"/>
      <c r="G84" s="298"/>
      <c r="H84" s="157" t="s">
        <v>80</v>
      </c>
      <c r="I84" s="157"/>
      <c r="J84" s="157"/>
      <c r="K84" s="157" t="s">
        <v>10</v>
      </c>
      <c r="L84" s="157"/>
      <c r="M84" s="157"/>
      <c r="N84" s="157"/>
      <c r="O84" s="303" t="s">
        <v>84</v>
      </c>
      <c r="P84" s="304"/>
      <c r="Q84" s="304"/>
      <c r="R84" s="304"/>
      <c r="S84" s="305"/>
      <c r="T84" s="63" t="s">
        <v>56</v>
      </c>
      <c r="U84" s="302" t="s">
        <v>131</v>
      </c>
      <c r="V84" s="302"/>
      <c r="W84" s="102" t="s">
        <v>130</v>
      </c>
      <c r="X84" s="103"/>
      <c r="Y84" s="103"/>
      <c r="Z84" s="103"/>
      <c r="AA84" s="103"/>
      <c r="AB84" s="73"/>
      <c r="AC84" s="114" t="s">
        <v>44</v>
      </c>
      <c r="AD84" s="108" t="b">
        <f>IF(AI84&gt;0,(+AG84+AI84+AK84+IF(U84="y",+$Q$18)))</f>
        <v>0</v>
      </c>
      <c r="AE84" s="109"/>
      <c r="AF84" s="38"/>
      <c r="AG84" s="112">
        <f>IF(AC84="STR",$E$13)+IF(AC84="DEX",$E$16)+IF(AC84="CON",$E$19)+IF(AC84="INT",$E$22)+IF(AC84="WIS",$E$25)+IF(AC84="CHA",$E$28)</f>
        <v>-0.25</v>
      </c>
      <c r="AH84" s="64"/>
      <c r="AI84" s="100">
        <v>0</v>
      </c>
      <c r="AJ84" s="38"/>
      <c r="AK84" s="100">
        <v>0</v>
      </c>
      <c r="AL84" s="100"/>
    </row>
    <row r="85" spans="1:38" ht="6.75" customHeight="1" thickBot="1">
      <c r="A85" s="299"/>
      <c r="B85" s="300"/>
      <c r="C85" s="300"/>
      <c r="D85" s="300"/>
      <c r="E85" s="300"/>
      <c r="F85" s="300"/>
      <c r="G85" s="301"/>
      <c r="H85" s="158"/>
      <c r="I85" s="158"/>
      <c r="J85" s="158"/>
      <c r="K85" s="158"/>
      <c r="L85" s="158"/>
      <c r="M85" s="158"/>
      <c r="N85" s="158"/>
      <c r="O85" s="306"/>
      <c r="P85" s="307"/>
      <c r="Q85" s="307"/>
      <c r="R85" s="307"/>
      <c r="S85" s="308"/>
      <c r="T85" s="63" t="s">
        <v>60</v>
      </c>
      <c r="U85" s="302" t="s">
        <v>131</v>
      </c>
      <c r="V85" s="302"/>
      <c r="W85" s="104"/>
      <c r="X85" s="105"/>
      <c r="Y85" s="105"/>
      <c r="Z85" s="105"/>
      <c r="AA85" s="105"/>
      <c r="AB85" s="74"/>
      <c r="AC85" s="99"/>
      <c r="AD85" s="110"/>
      <c r="AE85" s="111"/>
      <c r="AF85" s="38"/>
      <c r="AG85" s="113"/>
      <c r="AH85" s="64"/>
      <c r="AI85" s="101"/>
      <c r="AJ85" s="38"/>
      <c r="AK85" s="101"/>
      <c r="AL85" s="101"/>
    </row>
    <row r="86" spans="1:38" ht="6.75" customHeight="1" thickTop="1">
      <c r="A86" s="153"/>
      <c r="B86" s="90"/>
      <c r="C86" s="90"/>
      <c r="D86" s="90"/>
      <c r="E86" s="90"/>
      <c r="F86" s="90"/>
      <c r="G86" s="154"/>
      <c r="H86" s="138"/>
      <c r="I86" s="138"/>
      <c r="J86" s="138"/>
      <c r="K86" s="140"/>
      <c r="L86" s="140"/>
      <c r="M86" s="140"/>
      <c r="N86" s="140"/>
      <c r="O86" s="142"/>
      <c r="P86" s="143"/>
      <c r="Q86" s="143"/>
      <c r="R86" s="143"/>
      <c r="S86" s="144"/>
      <c r="T86" s="63" t="s">
        <v>56</v>
      </c>
      <c r="U86" s="97" t="s">
        <v>131</v>
      </c>
      <c r="V86" s="98"/>
      <c r="W86" s="102" t="s">
        <v>124</v>
      </c>
      <c r="X86" s="103"/>
      <c r="Y86" s="103"/>
      <c r="Z86" s="103"/>
      <c r="AA86" s="103"/>
      <c r="AB86" s="73"/>
      <c r="AC86" s="114" t="s">
        <v>48</v>
      </c>
      <c r="AD86" s="108">
        <f>+AG86+AI86+AK86+IF(U86="y",+$Q$18)</f>
        <v>-0.25</v>
      </c>
      <c r="AE86" s="109"/>
      <c r="AF86" s="38"/>
      <c r="AG86" s="112">
        <f>IF(AC86="STR",$E$13)+IF(AC86="DEX",$E$16)+IF(AC86="CON",$E$19)+IF(AC86="INT",$E$22)+IF(AC86="WIS",$E$25)+IF(AC86="CHA",$E$28)</f>
        <v>-0.25</v>
      </c>
      <c r="AH86" s="64"/>
      <c r="AI86" s="100">
        <v>0</v>
      </c>
      <c r="AJ86" s="38"/>
      <c r="AK86" s="100">
        <v>0</v>
      </c>
      <c r="AL86" s="100"/>
    </row>
    <row r="87" spans="1:38" ht="6.75" customHeight="1">
      <c r="A87" s="155"/>
      <c r="B87" s="101"/>
      <c r="C87" s="101"/>
      <c r="D87" s="101"/>
      <c r="E87" s="101"/>
      <c r="F87" s="101"/>
      <c r="G87" s="156"/>
      <c r="H87" s="139"/>
      <c r="I87" s="139"/>
      <c r="J87" s="139"/>
      <c r="K87" s="141"/>
      <c r="L87" s="141"/>
      <c r="M87" s="141"/>
      <c r="N87" s="141"/>
      <c r="O87" s="145"/>
      <c r="P87" s="146"/>
      <c r="Q87" s="146"/>
      <c r="R87" s="146"/>
      <c r="S87" s="147"/>
      <c r="T87" s="63" t="s">
        <v>60</v>
      </c>
      <c r="U87" s="97" t="s">
        <v>131</v>
      </c>
      <c r="V87" s="98"/>
      <c r="W87" s="104"/>
      <c r="X87" s="105"/>
      <c r="Y87" s="105"/>
      <c r="Z87" s="105"/>
      <c r="AA87" s="105"/>
      <c r="AB87" s="74"/>
      <c r="AC87" s="99"/>
      <c r="AD87" s="110"/>
      <c r="AE87" s="111"/>
      <c r="AF87" s="38"/>
      <c r="AG87" s="113"/>
      <c r="AH87" s="64"/>
      <c r="AI87" s="101"/>
      <c r="AJ87" s="38"/>
      <c r="AK87" s="101"/>
      <c r="AL87" s="101"/>
    </row>
    <row r="88" spans="1:38" s="45" customFormat="1" ht="6.75" customHeight="1">
      <c r="A88" s="148" t="s">
        <v>40</v>
      </c>
      <c r="B88" s="149"/>
      <c r="C88" s="149"/>
      <c r="D88" s="150"/>
      <c r="E88" s="151" t="s">
        <v>85</v>
      </c>
      <c r="F88" s="149"/>
      <c r="G88" s="149"/>
      <c r="H88" s="150"/>
      <c r="I88" s="151" t="s">
        <v>32</v>
      </c>
      <c r="J88" s="150"/>
      <c r="K88" s="71" t="s">
        <v>30</v>
      </c>
      <c r="L88" s="151" t="s">
        <v>82</v>
      </c>
      <c r="M88" s="149"/>
      <c r="N88" s="149"/>
      <c r="O88" s="149"/>
      <c r="P88" s="149"/>
      <c r="Q88" s="149"/>
      <c r="R88" s="149"/>
      <c r="S88" s="152"/>
      <c r="T88" s="63" t="s">
        <v>56</v>
      </c>
      <c r="U88" s="97" t="s">
        <v>131</v>
      </c>
      <c r="V88" s="98"/>
      <c r="W88" s="102" t="s">
        <v>125</v>
      </c>
      <c r="X88" s="103"/>
      <c r="Y88" s="103"/>
      <c r="Z88" s="103"/>
      <c r="AA88" s="103"/>
      <c r="AB88" s="73"/>
      <c r="AC88" s="114" t="s">
        <v>48</v>
      </c>
      <c r="AD88" s="108">
        <f>+AG88+AI88+AK88+IF(U88="y",+$Q$18)</f>
        <v>-0.25</v>
      </c>
      <c r="AE88" s="109"/>
      <c r="AF88" s="38"/>
      <c r="AG88" s="112">
        <f>IF(AC88="STR",$E$13)+IF(AC88="DEX",$E$16)+IF(AC88="CON",$E$19)+IF(AC88="INT",$E$22)+IF(AC88="WIS",$E$25)+IF(AC88="CHA",$E$28)</f>
        <v>-0.25</v>
      </c>
      <c r="AH88" s="64"/>
      <c r="AI88" s="100">
        <v>0</v>
      </c>
      <c r="AJ88" s="38"/>
      <c r="AK88" s="100">
        <v>0</v>
      </c>
      <c r="AL88" s="100"/>
    </row>
    <row r="89" spans="1:38" ht="6.75" customHeight="1">
      <c r="A89" s="126"/>
      <c r="B89" s="127"/>
      <c r="C89" s="100"/>
      <c r="D89" s="128"/>
      <c r="E89" s="131"/>
      <c r="F89" s="127"/>
      <c r="G89" s="127"/>
      <c r="H89" s="132"/>
      <c r="I89" s="91"/>
      <c r="J89" s="128"/>
      <c r="K89" s="136"/>
      <c r="L89" s="91"/>
      <c r="M89" s="100"/>
      <c r="N89" s="100"/>
      <c r="O89" s="100"/>
      <c r="P89" s="100"/>
      <c r="Q89" s="100"/>
      <c r="R89" s="100"/>
      <c r="S89" s="92"/>
      <c r="T89" s="63" t="s">
        <v>60</v>
      </c>
      <c r="U89" s="97" t="s">
        <v>131</v>
      </c>
      <c r="V89" s="98"/>
      <c r="W89" s="104"/>
      <c r="X89" s="105"/>
      <c r="Y89" s="105"/>
      <c r="Z89" s="105"/>
      <c r="AA89" s="105"/>
      <c r="AB89" s="74"/>
      <c r="AC89" s="99"/>
      <c r="AD89" s="110"/>
      <c r="AE89" s="111"/>
      <c r="AF89" s="38"/>
      <c r="AG89" s="113"/>
      <c r="AH89" s="64"/>
      <c r="AI89" s="101"/>
      <c r="AJ89" s="38"/>
      <c r="AK89" s="101"/>
      <c r="AL89" s="101"/>
    </row>
    <row r="90" spans="1:38" ht="6.75" customHeight="1" thickBot="1">
      <c r="A90" s="129"/>
      <c r="B90" s="94"/>
      <c r="C90" s="94"/>
      <c r="D90" s="130"/>
      <c r="E90" s="133"/>
      <c r="F90" s="134"/>
      <c r="G90" s="134"/>
      <c r="H90" s="135"/>
      <c r="I90" s="93"/>
      <c r="J90" s="130"/>
      <c r="K90" s="137"/>
      <c r="L90" s="93"/>
      <c r="M90" s="94"/>
      <c r="N90" s="94"/>
      <c r="O90" s="94"/>
      <c r="P90" s="94"/>
      <c r="Q90" s="94"/>
      <c r="R90" s="94"/>
      <c r="S90" s="115"/>
      <c r="T90" s="63" t="s">
        <v>56</v>
      </c>
      <c r="U90" s="97" t="s">
        <v>57</v>
      </c>
      <c r="V90" s="98"/>
      <c r="W90" s="102" t="s">
        <v>126</v>
      </c>
      <c r="X90" s="103"/>
      <c r="Y90" s="103"/>
      <c r="Z90" s="103"/>
      <c r="AA90" s="103"/>
      <c r="AB90" s="73"/>
      <c r="AC90" s="114" t="s">
        <v>31</v>
      </c>
      <c r="AD90" s="108">
        <f>+AG90+AI90+AK90+IF(U90="y",+$Q$18)</f>
        <v>-0.25</v>
      </c>
      <c r="AE90" s="109"/>
      <c r="AF90" s="38"/>
      <c r="AG90" s="112">
        <f>IF(AC90="STR",$E$13)+IF(AC90="DEX",$E$16)+IF(AC90="CON",$E$19)+IF(AC90="INT",$E$22)+IF(AC90="WIS",$E$25)+IF(AC90="CHA",$E$28)</f>
        <v>-0.25</v>
      </c>
      <c r="AH90" s="64"/>
      <c r="AI90" s="100">
        <v>0</v>
      </c>
      <c r="AJ90" s="38"/>
      <c r="AK90" s="100">
        <v>0</v>
      </c>
      <c r="AL90" s="100"/>
    </row>
    <row r="91" spans="20:38" ht="6.75" customHeight="1" thickBot="1">
      <c r="T91" s="63" t="s">
        <v>60</v>
      </c>
      <c r="U91" s="97" t="s">
        <v>131</v>
      </c>
      <c r="V91" s="98"/>
      <c r="W91" s="104"/>
      <c r="X91" s="105"/>
      <c r="Y91" s="105"/>
      <c r="Z91" s="105"/>
      <c r="AA91" s="105"/>
      <c r="AB91" s="74"/>
      <c r="AC91" s="99"/>
      <c r="AD91" s="110"/>
      <c r="AE91" s="111"/>
      <c r="AF91" s="38"/>
      <c r="AG91" s="113"/>
      <c r="AH91" s="64"/>
      <c r="AI91" s="101"/>
      <c r="AJ91" s="38"/>
      <c r="AK91" s="101"/>
      <c r="AL91" s="101"/>
    </row>
    <row r="92" spans="1:38" ht="6.75" customHeight="1">
      <c r="A92" s="290" t="s">
        <v>86</v>
      </c>
      <c r="B92" s="291"/>
      <c r="C92" s="291"/>
      <c r="D92" s="291"/>
      <c r="E92" s="291"/>
      <c r="F92" s="291"/>
      <c r="G92" s="291"/>
      <c r="H92" s="291" t="s">
        <v>80</v>
      </c>
      <c r="I92" s="291"/>
      <c r="J92" s="291"/>
      <c r="K92" s="291"/>
      <c r="L92" s="291"/>
      <c r="M92" s="291" t="s">
        <v>87</v>
      </c>
      <c r="N92" s="291"/>
      <c r="O92" s="291"/>
      <c r="P92" s="291"/>
      <c r="Q92" s="291"/>
      <c r="R92" s="291" t="s">
        <v>88</v>
      </c>
      <c r="S92" s="294"/>
      <c r="T92" s="63" t="s">
        <v>56</v>
      </c>
      <c r="U92" s="97" t="s">
        <v>57</v>
      </c>
      <c r="V92" s="98"/>
      <c r="W92" s="102" t="s">
        <v>127</v>
      </c>
      <c r="X92" s="103"/>
      <c r="Y92" s="103"/>
      <c r="Z92" s="103"/>
      <c r="AA92" s="103"/>
      <c r="AB92" s="73"/>
      <c r="AC92" s="114" t="s">
        <v>36</v>
      </c>
      <c r="AD92" s="108" t="b">
        <f>IF(AI92&gt;0,(+AG92+AI92+AK92+IF(U92="y",+$Q$18)))</f>
        <v>0</v>
      </c>
      <c r="AE92" s="109"/>
      <c r="AF92" s="38"/>
      <c r="AG92" s="112">
        <f>IF(AC92="STR",$E$13)+IF(AC92="DEX",$E$16)+IF(AC92="CON",$E$19)+IF(AC92="INT",$E$22)+IF(AC92="WIS",$E$25)+IF(AC92="CHA",$E$28)</f>
        <v>-0.25</v>
      </c>
      <c r="AH92" s="64"/>
      <c r="AI92" s="100">
        <v>0</v>
      </c>
      <c r="AJ92" s="38"/>
      <c r="AK92" s="100">
        <v>0</v>
      </c>
      <c r="AL92" s="100"/>
    </row>
    <row r="93" spans="1:38" ht="6.75" customHeight="1" thickBot="1">
      <c r="A93" s="292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5"/>
      <c r="T93" s="63" t="s">
        <v>60</v>
      </c>
      <c r="U93" s="97" t="s">
        <v>131</v>
      </c>
      <c r="V93" s="98"/>
      <c r="W93" s="104"/>
      <c r="X93" s="105"/>
      <c r="Y93" s="105"/>
      <c r="Z93" s="105"/>
      <c r="AA93" s="105"/>
      <c r="AB93" s="74"/>
      <c r="AC93" s="99"/>
      <c r="AD93" s="110"/>
      <c r="AE93" s="111"/>
      <c r="AF93" s="38"/>
      <c r="AG93" s="113"/>
      <c r="AH93" s="64"/>
      <c r="AI93" s="101"/>
      <c r="AJ93" s="38"/>
      <c r="AK93" s="101"/>
      <c r="AL93" s="101"/>
    </row>
    <row r="94" spans="1:38" ht="6.75" customHeight="1" thickTop="1">
      <c r="A94" s="285"/>
      <c r="B94" s="139"/>
      <c r="C94" s="139"/>
      <c r="D94" s="139"/>
      <c r="E94" s="139"/>
      <c r="F94" s="139"/>
      <c r="G94" s="139"/>
      <c r="H94" s="286" t="s">
        <v>89</v>
      </c>
      <c r="I94" s="286"/>
      <c r="J94" s="286"/>
      <c r="K94" s="286"/>
      <c r="L94" s="286"/>
      <c r="M94" s="287"/>
      <c r="N94" s="288"/>
      <c r="O94" s="288"/>
      <c r="P94" s="288"/>
      <c r="Q94" s="288"/>
      <c r="R94" s="139"/>
      <c r="S94" s="289"/>
      <c r="T94" s="63" t="s">
        <v>56</v>
      </c>
      <c r="U94" s="97" t="s">
        <v>131</v>
      </c>
      <c r="V94" s="98"/>
      <c r="W94" s="102" t="s">
        <v>143</v>
      </c>
      <c r="X94" s="103"/>
      <c r="Y94" s="103"/>
      <c r="Z94" s="103"/>
      <c r="AA94" s="103"/>
      <c r="AB94" s="73"/>
      <c r="AC94" s="114" t="s">
        <v>58</v>
      </c>
      <c r="AD94" s="108" t="b">
        <f>IF(AI94&gt;0,(+AG94+AI94+AK94+IF(U94="y",+$Q$18)))</f>
        <v>0</v>
      </c>
      <c r="AE94" s="109"/>
      <c r="AF94" s="38"/>
      <c r="AG94" s="112">
        <f>IF(AC94="STR",$E$13)+IF(AC94="DEX",$E$16)+IF(AC94="CON",$E$19)+IF(AC94="INT",$E$22)+IF(AC94="WIS",$E$25)+IF(AC94="CHA",$E$28)</f>
        <v>-0.25</v>
      </c>
      <c r="AH94" s="64"/>
      <c r="AI94" s="100">
        <v>0</v>
      </c>
      <c r="AJ94" s="38"/>
      <c r="AK94" s="100">
        <v>0</v>
      </c>
      <c r="AL94" s="100"/>
    </row>
    <row r="95" spans="1:38" ht="6.75" customHeight="1">
      <c r="A95" s="279"/>
      <c r="B95" s="227"/>
      <c r="C95" s="227"/>
      <c r="D95" s="227"/>
      <c r="E95" s="227"/>
      <c r="F95" s="227"/>
      <c r="G95" s="227"/>
      <c r="H95" s="280"/>
      <c r="I95" s="280"/>
      <c r="J95" s="280"/>
      <c r="K95" s="280"/>
      <c r="L95" s="280"/>
      <c r="M95" s="283"/>
      <c r="N95" s="283"/>
      <c r="O95" s="283"/>
      <c r="P95" s="283"/>
      <c r="Q95" s="283"/>
      <c r="R95" s="227"/>
      <c r="S95" s="282"/>
      <c r="T95" s="63" t="s">
        <v>60</v>
      </c>
      <c r="U95" s="97" t="s">
        <v>131</v>
      </c>
      <c r="V95" s="98"/>
      <c r="W95" s="104"/>
      <c r="X95" s="105"/>
      <c r="Y95" s="105"/>
      <c r="Z95" s="105"/>
      <c r="AA95" s="105"/>
      <c r="AB95" s="74"/>
      <c r="AC95" s="99"/>
      <c r="AD95" s="110"/>
      <c r="AE95" s="111"/>
      <c r="AF95" s="38"/>
      <c r="AG95" s="113"/>
      <c r="AH95" s="64"/>
      <c r="AI95" s="101"/>
      <c r="AJ95" s="38"/>
      <c r="AK95" s="101"/>
      <c r="AL95" s="101"/>
    </row>
    <row r="96" spans="1:38" ht="6.75" customHeight="1">
      <c r="A96" s="279"/>
      <c r="B96" s="227"/>
      <c r="C96" s="227"/>
      <c r="D96" s="227"/>
      <c r="E96" s="227"/>
      <c r="F96" s="227"/>
      <c r="G96" s="227"/>
      <c r="H96" s="280" t="s">
        <v>14</v>
      </c>
      <c r="I96" s="280"/>
      <c r="J96" s="280"/>
      <c r="K96" s="280"/>
      <c r="L96" s="280"/>
      <c r="M96" s="283"/>
      <c r="N96" s="284"/>
      <c r="O96" s="284"/>
      <c r="P96" s="284"/>
      <c r="Q96" s="284"/>
      <c r="R96" s="227"/>
      <c r="S96" s="282"/>
      <c r="T96" s="63" t="s">
        <v>56</v>
      </c>
      <c r="U96" s="97" t="s">
        <v>131</v>
      </c>
      <c r="V96" s="98"/>
      <c r="W96" s="102" t="s">
        <v>128</v>
      </c>
      <c r="X96" s="103"/>
      <c r="Y96" s="103"/>
      <c r="Z96" s="103"/>
      <c r="AA96" s="103"/>
      <c r="AB96" s="73"/>
      <c r="AC96" s="114" t="s">
        <v>36</v>
      </c>
      <c r="AD96" s="108">
        <f>+AG96+AI96+AK96+IF(U96="y",+$Q$18)</f>
        <v>-0.25</v>
      </c>
      <c r="AE96" s="109"/>
      <c r="AF96" s="38"/>
      <c r="AG96" s="112">
        <f>IF(AC96="STR",$E$13)+IF(AC96="DEX",$E$16)+IF(AC96="CON",$E$19)+IF(AC96="INT",$E$22)+IF(AC96="WIS",$E$25)+IF(AC96="CHA",$E$28)</f>
        <v>-0.25</v>
      </c>
      <c r="AH96" s="64"/>
      <c r="AI96" s="100">
        <v>0</v>
      </c>
      <c r="AJ96" s="38"/>
      <c r="AK96" s="100">
        <v>0</v>
      </c>
      <c r="AL96" s="100"/>
    </row>
    <row r="97" spans="1:38" ht="6.75" customHeight="1">
      <c r="A97" s="279"/>
      <c r="B97" s="227"/>
      <c r="C97" s="227"/>
      <c r="D97" s="227"/>
      <c r="E97" s="227"/>
      <c r="F97" s="227"/>
      <c r="G97" s="227"/>
      <c r="H97" s="280"/>
      <c r="I97" s="280"/>
      <c r="J97" s="280"/>
      <c r="K97" s="280"/>
      <c r="L97" s="280"/>
      <c r="M97" s="284"/>
      <c r="N97" s="284"/>
      <c r="O97" s="284"/>
      <c r="P97" s="284"/>
      <c r="Q97" s="284"/>
      <c r="R97" s="227"/>
      <c r="S97" s="282"/>
      <c r="T97" s="63" t="s">
        <v>60</v>
      </c>
      <c r="U97" s="97" t="s">
        <v>131</v>
      </c>
      <c r="V97" s="98"/>
      <c r="W97" s="104"/>
      <c r="X97" s="105"/>
      <c r="Y97" s="105"/>
      <c r="Z97" s="105"/>
      <c r="AA97" s="105"/>
      <c r="AB97" s="74"/>
      <c r="AC97" s="99"/>
      <c r="AD97" s="110"/>
      <c r="AE97" s="111"/>
      <c r="AF97" s="38"/>
      <c r="AG97" s="113"/>
      <c r="AH97" s="64"/>
      <c r="AI97" s="101"/>
      <c r="AJ97" s="38"/>
      <c r="AK97" s="101"/>
      <c r="AL97" s="101"/>
    </row>
    <row r="98" spans="1:38" ht="6.75" customHeight="1">
      <c r="A98" s="279"/>
      <c r="B98" s="227"/>
      <c r="C98" s="227"/>
      <c r="D98" s="227"/>
      <c r="E98" s="227"/>
      <c r="F98" s="227"/>
      <c r="G98" s="227"/>
      <c r="H98" s="280" t="s">
        <v>14</v>
      </c>
      <c r="I98" s="280"/>
      <c r="J98" s="280"/>
      <c r="K98" s="280"/>
      <c r="L98" s="280"/>
      <c r="M98" s="281"/>
      <c r="N98" s="281"/>
      <c r="O98" s="281"/>
      <c r="P98" s="281"/>
      <c r="Q98" s="281"/>
      <c r="R98" s="227"/>
      <c r="S98" s="282"/>
      <c r="T98" s="63" t="s">
        <v>56</v>
      </c>
      <c r="U98" s="97" t="s">
        <v>131</v>
      </c>
      <c r="V98" s="98"/>
      <c r="W98" s="102" t="s">
        <v>151</v>
      </c>
      <c r="X98" s="103"/>
      <c r="Y98" s="103"/>
      <c r="Z98" s="103"/>
      <c r="AA98" s="103"/>
      <c r="AB98" s="78"/>
      <c r="AC98" s="106" t="s">
        <v>44</v>
      </c>
      <c r="AD98" s="108">
        <f>+AG98+AI98+AK98+IF(U98="y",+$Q$18)</f>
        <v>-0.25</v>
      </c>
      <c r="AE98" s="109"/>
      <c r="AF98" s="38"/>
      <c r="AG98" s="112">
        <f>IF(AC98="STR",$E$13)+IF(AC98="DEX",$E$16)+IF(AC98="CON",$E$19)+IF(AC98="INT",$E$22)+IF(AC98="WIS",$E$25)+IF(AC98="CHA",$E$28)</f>
        <v>-0.25</v>
      </c>
      <c r="AH98" s="64"/>
      <c r="AI98" s="100">
        <v>0</v>
      </c>
      <c r="AJ98" s="38"/>
      <c r="AK98" s="100">
        <v>0</v>
      </c>
      <c r="AL98" s="100"/>
    </row>
    <row r="99" spans="1:38" ht="6.75" customHeight="1">
      <c r="A99" s="279"/>
      <c r="B99" s="227"/>
      <c r="C99" s="227"/>
      <c r="D99" s="227"/>
      <c r="E99" s="227"/>
      <c r="F99" s="227"/>
      <c r="G99" s="227"/>
      <c r="H99" s="280"/>
      <c r="I99" s="280"/>
      <c r="J99" s="280"/>
      <c r="K99" s="280"/>
      <c r="L99" s="280"/>
      <c r="M99" s="281"/>
      <c r="N99" s="281"/>
      <c r="O99" s="281"/>
      <c r="P99" s="281"/>
      <c r="Q99" s="281"/>
      <c r="R99" s="227"/>
      <c r="S99" s="282"/>
      <c r="T99" s="63" t="s">
        <v>60</v>
      </c>
      <c r="U99" s="97" t="s">
        <v>131</v>
      </c>
      <c r="V99" s="98"/>
      <c r="W99" s="104"/>
      <c r="X99" s="105"/>
      <c r="Y99" s="105"/>
      <c r="Z99" s="105"/>
      <c r="AA99" s="105"/>
      <c r="AB99" s="79"/>
      <c r="AC99" s="107"/>
      <c r="AD99" s="110"/>
      <c r="AE99" s="111"/>
      <c r="AF99" s="38"/>
      <c r="AG99" s="113"/>
      <c r="AH99" s="64"/>
      <c r="AI99" s="101"/>
      <c r="AJ99" s="38"/>
      <c r="AK99" s="101"/>
      <c r="AL99" s="101"/>
    </row>
    <row r="100" spans="1:38" ht="6.75" customHeight="1">
      <c r="A100" s="267"/>
      <c r="B100" s="268"/>
      <c r="C100" s="268"/>
      <c r="D100" s="268"/>
      <c r="E100" s="268"/>
      <c r="F100" s="268"/>
      <c r="G100" s="268"/>
      <c r="H100" s="271" t="s">
        <v>92</v>
      </c>
      <c r="I100" s="271"/>
      <c r="J100" s="271"/>
      <c r="K100" s="271"/>
      <c r="L100" s="271"/>
      <c r="M100" s="273" t="s">
        <v>91</v>
      </c>
      <c r="N100" s="273"/>
      <c r="O100" s="273"/>
      <c r="P100" s="273"/>
      <c r="Q100" s="273"/>
      <c r="R100" s="275"/>
      <c r="S100" s="276"/>
      <c r="U100" s="76"/>
      <c r="V100" s="77"/>
      <c r="W100" s="116" t="s">
        <v>129</v>
      </c>
      <c r="X100" s="117"/>
      <c r="Y100" s="117"/>
      <c r="Z100" s="117"/>
      <c r="AA100" s="117"/>
      <c r="AC100" s="120">
        <f>(E5+3)*(G5+(ROUND(E22,0)))+(IF(I3="Irish",1*(E5+3)))+K5*(M5+(ROUND(E22,0)))+(IF(I3="Irish",1*K5))</f>
        <v>0</v>
      </c>
      <c r="AD100" s="122"/>
      <c r="AE100" s="123"/>
      <c r="AF100" s="38"/>
      <c r="AG100" s="96"/>
      <c r="AH100" s="64"/>
      <c r="AI100" s="100">
        <f>SUM(AI18:AI98)+IF(U19="N",AI18)+IF(U21="N",AI20)+IF(U23="N",AI22)+IF(U25="N",AI24)+IF(U27="N",AI26)+IF(U29="N",AI28)+IF(U31="N",AI30)+IF(U33="N",AI32)+IF(U35="N",AI34)+IF(U37="N",AI36)+IF(U39="N",AI38)+IF(U41="N",AI40)+IF(U43="N",AI42)+IF(U45="N",AI44)+IF(U47="N",AI46)+IF(U49="N",AI48)+IF(U51="N",AI50)+IF(U53="N",AI52)+IF(U55="N",AI54)+IF(U57="N",AI56)+IF(U59="N",AI58)+IF(U61="N",AI60)+IF(U63="N",AI62)+IF(U65="N",AI64)+IF(U67="N",AI66)+IF(U69="N",AI68)+IF(U71="N",AI70)+IF(U73="N",AI72)+IF(U75="N",AI74)+IF(U77="N",AI76)+IF(U79="N",AI78)+IF(U81="N",AI80)+IF(U83="N",AI82)+IF(U85="N",AI84)+IF(U87="N",AI86)+IF(U89="N",AI88)+IF(U91="N",AI90)+IF(U93="N",AI92)+IF(U95="N",AI94)+IF(U97="N",AI96)+IF(U99="N",AI98)</f>
        <v>0</v>
      </c>
      <c r="AJ100" s="38"/>
      <c r="AK100" s="100">
        <v>0</v>
      </c>
      <c r="AL100" s="100"/>
    </row>
    <row r="101" spans="1:38" ht="6.75" customHeight="1" thickBot="1">
      <c r="A101" s="269"/>
      <c r="B101" s="270"/>
      <c r="C101" s="270"/>
      <c r="D101" s="270"/>
      <c r="E101" s="270"/>
      <c r="F101" s="270"/>
      <c r="G101" s="270"/>
      <c r="H101" s="272"/>
      <c r="I101" s="272"/>
      <c r="J101" s="272"/>
      <c r="K101" s="272"/>
      <c r="L101" s="272"/>
      <c r="M101" s="274"/>
      <c r="N101" s="274"/>
      <c r="O101" s="274"/>
      <c r="P101" s="274"/>
      <c r="Q101" s="274"/>
      <c r="R101" s="277"/>
      <c r="S101" s="278"/>
      <c r="U101" s="76"/>
      <c r="V101" s="76"/>
      <c r="W101" s="118"/>
      <c r="X101" s="119"/>
      <c r="Y101" s="119"/>
      <c r="Z101" s="119"/>
      <c r="AA101" s="119"/>
      <c r="AB101" s="45"/>
      <c r="AC101" s="121"/>
      <c r="AD101" s="124"/>
      <c r="AE101" s="125"/>
      <c r="AF101" s="38"/>
      <c r="AG101" s="95"/>
      <c r="AH101" s="64"/>
      <c r="AI101" s="90"/>
      <c r="AJ101" s="38"/>
      <c r="AK101" s="90"/>
      <c r="AL101" s="90"/>
    </row>
    <row r="102" spans="1:38" ht="6.75" customHeight="1">
      <c r="A102" s="254" t="s">
        <v>93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6"/>
      <c r="U102" s="257" t="s">
        <v>171</v>
      </c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</row>
    <row r="103" spans="1:38" ht="6.75" customHeight="1">
      <c r="A103" s="254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6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</row>
    <row r="104" spans="1:38" ht="6.75" customHeight="1" thickBot="1">
      <c r="A104" s="259" t="s">
        <v>94</v>
      </c>
      <c r="B104" s="260"/>
      <c r="C104" s="260"/>
      <c r="D104" s="260"/>
      <c r="E104" s="260"/>
      <c r="F104" s="260"/>
      <c r="G104" s="260"/>
      <c r="H104" s="261"/>
      <c r="I104" s="262" t="s">
        <v>30</v>
      </c>
      <c r="J104" s="263"/>
      <c r="K104" s="264" t="s">
        <v>94</v>
      </c>
      <c r="L104" s="262"/>
      <c r="M104" s="262"/>
      <c r="N104" s="262"/>
      <c r="O104" s="262"/>
      <c r="P104" s="262"/>
      <c r="Q104" s="262"/>
      <c r="R104" s="262"/>
      <c r="S104" s="89" t="s">
        <v>30</v>
      </c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</row>
    <row r="105" spans="1:38" ht="6.75" customHeight="1" thickTop="1">
      <c r="A105" s="265"/>
      <c r="B105" s="266"/>
      <c r="C105" s="266"/>
      <c r="D105" s="266"/>
      <c r="E105" s="266"/>
      <c r="F105" s="266"/>
      <c r="G105" s="266"/>
      <c r="H105" s="266"/>
      <c r="I105" s="461"/>
      <c r="J105" s="462"/>
      <c r="K105" s="464"/>
      <c r="L105" s="465"/>
      <c r="M105" s="465"/>
      <c r="N105" s="465"/>
      <c r="O105" s="465"/>
      <c r="P105" s="465"/>
      <c r="Q105" s="465"/>
      <c r="R105" s="465"/>
      <c r="S105" s="258"/>
      <c r="U105" s="100" t="s">
        <v>155</v>
      </c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</row>
    <row r="106" spans="1:38" ht="6.75" customHeight="1">
      <c r="A106" s="244"/>
      <c r="B106" s="232"/>
      <c r="C106" s="232"/>
      <c r="D106" s="232"/>
      <c r="E106" s="232"/>
      <c r="F106" s="232"/>
      <c r="G106" s="232"/>
      <c r="H106" s="232"/>
      <c r="I106" s="252"/>
      <c r="J106" s="463"/>
      <c r="K106" s="225"/>
      <c r="L106" s="226"/>
      <c r="M106" s="226"/>
      <c r="N106" s="226"/>
      <c r="O106" s="226"/>
      <c r="P106" s="226"/>
      <c r="Q106" s="226"/>
      <c r="R106" s="226"/>
      <c r="S106" s="236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</row>
    <row r="107" spans="1:38" ht="6.75" customHeight="1">
      <c r="A107" s="243"/>
      <c r="B107" s="230"/>
      <c r="C107" s="230"/>
      <c r="D107" s="230"/>
      <c r="E107" s="230"/>
      <c r="F107" s="230"/>
      <c r="G107" s="230"/>
      <c r="H107" s="230"/>
      <c r="I107" s="91"/>
      <c r="J107" s="251"/>
      <c r="K107" s="240"/>
      <c r="L107" s="241"/>
      <c r="M107" s="241"/>
      <c r="N107" s="241"/>
      <c r="O107" s="241"/>
      <c r="P107" s="241"/>
      <c r="Q107" s="241"/>
      <c r="R107" s="241"/>
      <c r="S107" s="209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</row>
    <row r="108" spans="1:38" ht="6.75" customHeight="1">
      <c r="A108" s="244"/>
      <c r="B108" s="232"/>
      <c r="C108" s="232"/>
      <c r="D108" s="232"/>
      <c r="E108" s="232"/>
      <c r="F108" s="232"/>
      <c r="G108" s="232"/>
      <c r="H108" s="232"/>
      <c r="I108" s="252"/>
      <c r="J108" s="253"/>
      <c r="K108" s="225"/>
      <c r="L108" s="226"/>
      <c r="M108" s="226"/>
      <c r="N108" s="226"/>
      <c r="O108" s="226"/>
      <c r="P108" s="226"/>
      <c r="Q108" s="226"/>
      <c r="R108" s="226"/>
      <c r="S108" s="236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</row>
    <row r="109" spans="1:38" ht="6.75" customHeight="1">
      <c r="A109" s="243"/>
      <c r="B109" s="230"/>
      <c r="C109" s="230"/>
      <c r="D109" s="230"/>
      <c r="E109" s="230"/>
      <c r="F109" s="230"/>
      <c r="G109" s="230"/>
      <c r="H109" s="230"/>
      <c r="I109" s="91"/>
      <c r="J109" s="251"/>
      <c r="K109" s="225"/>
      <c r="L109" s="226"/>
      <c r="M109" s="226"/>
      <c r="N109" s="226"/>
      <c r="O109" s="226"/>
      <c r="P109" s="226"/>
      <c r="Q109" s="226"/>
      <c r="R109" s="226"/>
      <c r="S109" s="236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</row>
    <row r="110" spans="1:38" ht="6.75" customHeight="1">
      <c r="A110" s="244"/>
      <c r="B110" s="232"/>
      <c r="C110" s="232"/>
      <c r="D110" s="232"/>
      <c r="E110" s="232"/>
      <c r="F110" s="232"/>
      <c r="G110" s="232"/>
      <c r="H110" s="232"/>
      <c r="I110" s="252"/>
      <c r="J110" s="253"/>
      <c r="K110" s="225"/>
      <c r="L110" s="226"/>
      <c r="M110" s="226"/>
      <c r="N110" s="226"/>
      <c r="O110" s="226"/>
      <c r="P110" s="226"/>
      <c r="Q110" s="226"/>
      <c r="R110" s="226"/>
      <c r="S110" s="236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</row>
    <row r="111" spans="1:38" ht="6.75" customHeight="1">
      <c r="A111" s="243"/>
      <c r="B111" s="230"/>
      <c r="C111" s="230"/>
      <c r="D111" s="230"/>
      <c r="E111" s="230"/>
      <c r="F111" s="230"/>
      <c r="G111" s="230"/>
      <c r="H111" s="230"/>
      <c r="I111" s="91"/>
      <c r="J111" s="251"/>
      <c r="K111" s="225"/>
      <c r="L111" s="226"/>
      <c r="M111" s="226"/>
      <c r="N111" s="226"/>
      <c r="O111" s="226"/>
      <c r="P111" s="226"/>
      <c r="Q111" s="226"/>
      <c r="R111" s="226"/>
      <c r="S111" s="236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</row>
    <row r="112" spans="1:38" ht="6.75" customHeight="1">
      <c r="A112" s="244"/>
      <c r="B112" s="232"/>
      <c r="C112" s="232"/>
      <c r="D112" s="232"/>
      <c r="E112" s="232"/>
      <c r="F112" s="232"/>
      <c r="G112" s="232"/>
      <c r="H112" s="232"/>
      <c r="I112" s="252"/>
      <c r="J112" s="253"/>
      <c r="K112" s="225"/>
      <c r="L112" s="226"/>
      <c r="M112" s="226"/>
      <c r="N112" s="226"/>
      <c r="O112" s="226"/>
      <c r="P112" s="226"/>
      <c r="Q112" s="226"/>
      <c r="R112" s="226"/>
      <c r="S112" s="236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</row>
    <row r="113" spans="1:38" ht="6.75" customHeight="1">
      <c r="A113" s="243"/>
      <c r="B113" s="230"/>
      <c r="C113" s="230"/>
      <c r="D113" s="230"/>
      <c r="E113" s="230"/>
      <c r="F113" s="230"/>
      <c r="G113" s="230"/>
      <c r="H113" s="230"/>
      <c r="I113" s="91"/>
      <c r="J113" s="251"/>
      <c r="K113" s="225"/>
      <c r="L113" s="226"/>
      <c r="M113" s="226"/>
      <c r="N113" s="226"/>
      <c r="O113" s="226"/>
      <c r="P113" s="226"/>
      <c r="Q113" s="226"/>
      <c r="R113" s="226"/>
      <c r="S113" s="236"/>
      <c r="U113" s="100" t="s">
        <v>156</v>
      </c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</row>
    <row r="114" spans="1:38" ht="6.75" customHeight="1">
      <c r="A114" s="244"/>
      <c r="B114" s="232"/>
      <c r="C114" s="232"/>
      <c r="D114" s="232"/>
      <c r="E114" s="232"/>
      <c r="F114" s="232"/>
      <c r="G114" s="232"/>
      <c r="H114" s="232"/>
      <c r="I114" s="252"/>
      <c r="J114" s="253"/>
      <c r="K114" s="225"/>
      <c r="L114" s="226"/>
      <c r="M114" s="226"/>
      <c r="N114" s="226"/>
      <c r="O114" s="226"/>
      <c r="P114" s="226"/>
      <c r="Q114" s="226"/>
      <c r="R114" s="226"/>
      <c r="S114" s="236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</row>
    <row r="115" spans="1:38" ht="6.75" customHeight="1">
      <c r="A115" s="243"/>
      <c r="B115" s="230"/>
      <c r="C115" s="230"/>
      <c r="D115" s="230"/>
      <c r="E115" s="230"/>
      <c r="F115" s="230"/>
      <c r="G115" s="230"/>
      <c r="H115" s="230"/>
      <c r="I115" s="245"/>
      <c r="J115" s="246"/>
      <c r="K115" s="225"/>
      <c r="L115" s="226"/>
      <c r="M115" s="226"/>
      <c r="N115" s="226"/>
      <c r="O115" s="226"/>
      <c r="P115" s="226"/>
      <c r="Q115" s="226"/>
      <c r="R115" s="226"/>
      <c r="S115" s="236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</row>
    <row r="116" spans="1:38" ht="6.75" customHeight="1">
      <c r="A116" s="244"/>
      <c r="B116" s="232"/>
      <c r="C116" s="232"/>
      <c r="D116" s="232"/>
      <c r="E116" s="232"/>
      <c r="F116" s="232"/>
      <c r="G116" s="232"/>
      <c r="H116" s="232"/>
      <c r="I116" s="247"/>
      <c r="J116" s="248"/>
      <c r="K116" s="225"/>
      <c r="L116" s="226"/>
      <c r="M116" s="226"/>
      <c r="N116" s="226"/>
      <c r="O116" s="226"/>
      <c r="P116" s="226"/>
      <c r="Q116" s="226"/>
      <c r="R116" s="226"/>
      <c r="S116" s="236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</row>
    <row r="117" spans="1:38" ht="6.75" customHeight="1">
      <c r="A117" s="243"/>
      <c r="B117" s="230"/>
      <c r="C117" s="230"/>
      <c r="D117" s="230"/>
      <c r="E117" s="230"/>
      <c r="F117" s="230"/>
      <c r="G117" s="230"/>
      <c r="H117" s="230"/>
      <c r="I117" s="245"/>
      <c r="J117" s="246"/>
      <c r="K117" s="225"/>
      <c r="L117" s="226"/>
      <c r="M117" s="226"/>
      <c r="N117" s="226"/>
      <c r="O117" s="226"/>
      <c r="P117" s="226"/>
      <c r="Q117" s="226"/>
      <c r="R117" s="226"/>
      <c r="S117" s="236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</row>
    <row r="118" spans="1:38" ht="6.75" customHeight="1">
      <c r="A118" s="244"/>
      <c r="B118" s="232"/>
      <c r="C118" s="232"/>
      <c r="D118" s="232"/>
      <c r="E118" s="232"/>
      <c r="F118" s="232"/>
      <c r="G118" s="232"/>
      <c r="H118" s="232"/>
      <c r="I118" s="247"/>
      <c r="J118" s="248"/>
      <c r="K118" s="225"/>
      <c r="L118" s="226"/>
      <c r="M118" s="226"/>
      <c r="N118" s="226"/>
      <c r="O118" s="226"/>
      <c r="P118" s="226"/>
      <c r="Q118" s="226"/>
      <c r="R118" s="226"/>
      <c r="S118" s="236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</row>
    <row r="119" spans="1:38" ht="6.75" customHeight="1">
      <c r="A119" s="243"/>
      <c r="B119" s="230"/>
      <c r="C119" s="230"/>
      <c r="D119" s="230"/>
      <c r="E119" s="230"/>
      <c r="F119" s="230"/>
      <c r="G119" s="230"/>
      <c r="H119" s="230"/>
      <c r="I119" s="245"/>
      <c r="J119" s="246"/>
      <c r="K119" s="225"/>
      <c r="L119" s="226"/>
      <c r="M119" s="226"/>
      <c r="N119" s="226"/>
      <c r="O119" s="226"/>
      <c r="P119" s="226"/>
      <c r="Q119" s="226"/>
      <c r="R119" s="226"/>
      <c r="S119" s="236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</row>
    <row r="120" spans="1:38" ht="6.75" customHeight="1">
      <c r="A120" s="244"/>
      <c r="B120" s="232"/>
      <c r="C120" s="232"/>
      <c r="D120" s="232"/>
      <c r="E120" s="232"/>
      <c r="F120" s="232"/>
      <c r="G120" s="232"/>
      <c r="H120" s="232"/>
      <c r="I120" s="247"/>
      <c r="J120" s="248"/>
      <c r="K120" s="225"/>
      <c r="L120" s="226"/>
      <c r="M120" s="226"/>
      <c r="N120" s="226"/>
      <c r="O120" s="226"/>
      <c r="P120" s="226"/>
      <c r="Q120" s="226"/>
      <c r="R120" s="226"/>
      <c r="S120" s="236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</row>
    <row r="121" spans="1:38" ht="6.75" customHeight="1">
      <c r="A121" s="243"/>
      <c r="B121" s="230"/>
      <c r="C121" s="230"/>
      <c r="D121" s="230"/>
      <c r="E121" s="230"/>
      <c r="F121" s="230"/>
      <c r="G121" s="230"/>
      <c r="H121" s="230"/>
      <c r="I121" s="245"/>
      <c r="J121" s="246"/>
      <c r="K121" s="225"/>
      <c r="L121" s="226"/>
      <c r="M121" s="226"/>
      <c r="N121" s="226"/>
      <c r="O121" s="226"/>
      <c r="P121" s="226"/>
      <c r="Q121" s="226"/>
      <c r="R121" s="226"/>
      <c r="S121" s="236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</row>
    <row r="122" spans="1:38" ht="6.75" customHeight="1">
      <c r="A122" s="249"/>
      <c r="B122" s="250"/>
      <c r="C122" s="250"/>
      <c r="D122" s="250"/>
      <c r="E122" s="250"/>
      <c r="F122" s="250"/>
      <c r="G122" s="250"/>
      <c r="H122" s="250"/>
      <c r="I122" s="466"/>
      <c r="J122" s="467"/>
      <c r="K122" s="225"/>
      <c r="L122" s="226"/>
      <c r="M122" s="226"/>
      <c r="N122" s="226"/>
      <c r="O122" s="226"/>
      <c r="P122" s="226"/>
      <c r="Q122" s="226"/>
      <c r="R122" s="226"/>
      <c r="S122" s="236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</row>
    <row r="123" spans="1:38" ht="6.75" customHeight="1">
      <c r="A123" s="225"/>
      <c r="B123" s="226"/>
      <c r="C123" s="226"/>
      <c r="D123" s="226"/>
      <c r="E123" s="226"/>
      <c r="F123" s="226"/>
      <c r="G123" s="226"/>
      <c r="H123" s="226"/>
      <c r="I123" s="237"/>
      <c r="J123" s="238"/>
      <c r="K123" s="225"/>
      <c r="L123" s="226"/>
      <c r="M123" s="226"/>
      <c r="N123" s="226"/>
      <c r="O123" s="226"/>
      <c r="P123" s="226"/>
      <c r="Q123" s="226"/>
      <c r="R123" s="226"/>
      <c r="S123" s="236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</row>
    <row r="124" spans="1:38" ht="6.75" customHeight="1">
      <c r="A124" s="225"/>
      <c r="B124" s="226"/>
      <c r="C124" s="226"/>
      <c r="D124" s="226"/>
      <c r="E124" s="226"/>
      <c r="F124" s="226"/>
      <c r="G124" s="226"/>
      <c r="H124" s="226"/>
      <c r="I124" s="239"/>
      <c r="J124" s="238"/>
      <c r="K124" s="225"/>
      <c r="L124" s="226"/>
      <c r="M124" s="226"/>
      <c r="N124" s="226"/>
      <c r="O124" s="226"/>
      <c r="P124" s="226"/>
      <c r="Q124" s="226"/>
      <c r="R124" s="226"/>
      <c r="S124" s="236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</row>
    <row r="125" spans="1:38" ht="6.75" customHeight="1">
      <c r="A125" s="225"/>
      <c r="B125" s="226"/>
      <c r="C125" s="226"/>
      <c r="D125" s="226"/>
      <c r="E125" s="226"/>
      <c r="F125" s="226"/>
      <c r="G125" s="226"/>
      <c r="H125" s="226"/>
      <c r="I125" s="237"/>
      <c r="J125" s="242"/>
      <c r="K125" s="225"/>
      <c r="L125" s="226"/>
      <c r="M125" s="226"/>
      <c r="N125" s="226"/>
      <c r="O125" s="226"/>
      <c r="P125" s="226"/>
      <c r="Q125" s="226"/>
      <c r="R125" s="226"/>
      <c r="S125" s="236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</row>
    <row r="126" spans="1:38" ht="6.75" customHeight="1">
      <c r="A126" s="225"/>
      <c r="B126" s="226"/>
      <c r="C126" s="226"/>
      <c r="D126" s="226"/>
      <c r="E126" s="226"/>
      <c r="F126" s="226"/>
      <c r="G126" s="226"/>
      <c r="H126" s="226"/>
      <c r="I126" s="239"/>
      <c r="J126" s="242"/>
      <c r="K126" s="225"/>
      <c r="L126" s="226"/>
      <c r="M126" s="226"/>
      <c r="N126" s="226"/>
      <c r="O126" s="226"/>
      <c r="P126" s="226"/>
      <c r="Q126" s="226"/>
      <c r="R126" s="226"/>
      <c r="S126" s="236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</row>
    <row r="127" spans="1:38" ht="6.75" customHeight="1">
      <c r="A127" s="225"/>
      <c r="B127" s="226"/>
      <c r="C127" s="226"/>
      <c r="D127" s="226"/>
      <c r="E127" s="226"/>
      <c r="F127" s="226"/>
      <c r="G127" s="226"/>
      <c r="H127" s="226"/>
      <c r="I127" s="237"/>
      <c r="J127" s="238"/>
      <c r="K127" s="225"/>
      <c r="L127" s="226"/>
      <c r="M127" s="226"/>
      <c r="N127" s="226"/>
      <c r="O127" s="226"/>
      <c r="P127" s="226"/>
      <c r="Q127" s="226"/>
      <c r="R127" s="226"/>
      <c r="S127" s="236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</row>
    <row r="128" spans="1:38" ht="6.75" customHeight="1">
      <c r="A128" s="225"/>
      <c r="B128" s="226"/>
      <c r="C128" s="226"/>
      <c r="D128" s="226"/>
      <c r="E128" s="226"/>
      <c r="F128" s="226"/>
      <c r="G128" s="226"/>
      <c r="H128" s="226"/>
      <c r="I128" s="239"/>
      <c r="J128" s="238"/>
      <c r="K128" s="225"/>
      <c r="L128" s="226"/>
      <c r="M128" s="226"/>
      <c r="N128" s="226"/>
      <c r="O128" s="226"/>
      <c r="P128" s="226"/>
      <c r="Q128" s="226"/>
      <c r="R128" s="226"/>
      <c r="S128" s="236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</row>
    <row r="129" spans="1:38" ht="6.75" customHeight="1">
      <c r="A129" s="240"/>
      <c r="B129" s="241"/>
      <c r="C129" s="241"/>
      <c r="D129" s="241"/>
      <c r="E129" s="241"/>
      <c r="F129" s="241"/>
      <c r="G129" s="241"/>
      <c r="H129" s="241"/>
      <c r="I129" s="139"/>
      <c r="J129" s="252"/>
      <c r="K129" s="225"/>
      <c r="L129" s="226"/>
      <c r="M129" s="226"/>
      <c r="N129" s="226"/>
      <c r="O129" s="226"/>
      <c r="P129" s="226"/>
      <c r="Q129" s="226"/>
      <c r="R129" s="226"/>
      <c r="S129" s="236"/>
      <c r="U129" s="100" t="s">
        <v>150</v>
      </c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</row>
    <row r="130" spans="1:38" ht="6.75" customHeight="1">
      <c r="A130" s="225"/>
      <c r="B130" s="226"/>
      <c r="C130" s="226"/>
      <c r="D130" s="226"/>
      <c r="E130" s="226"/>
      <c r="F130" s="226"/>
      <c r="G130" s="226"/>
      <c r="H130" s="226"/>
      <c r="I130" s="229"/>
      <c r="J130" s="468"/>
      <c r="K130" s="225"/>
      <c r="L130" s="226"/>
      <c r="M130" s="226"/>
      <c r="N130" s="226"/>
      <c r="O130" s="226"/>
      <c r="P130" s="226"/>
      <c r="Q130" s="226"/>
      <c r="R130" s="226"/>
      <c r="S130" s="236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</row>
    <row r="131" spans="1:38" ht="6.75" customHeight="1">
      <c r="A131" s="225"/>
      <c r="B131" s="226"/>
      <c r="C131" s="226"/>
      <c r="D131" s="226"/>
      <c r="E131" s="226"/>
      <c r="F131" s="226"/>
      <c r="G131" s="226"/>
      <c r="H131" s="226"/>
      <c r="I131" s="227"/>
      <c r="J131" s="468"/>
      <c r="K131" s="225"/>
      <c r="L131" s="226"/>
      <c r="M131" s="226"/>
      <c r="N131" s="226"/>
      <c r="O131" s="226"/>
      <c r="P131" s="226"/>
      <c r="Q131" s="226"/>
      <c r="R131" s="226"/>
      <c r="S131" s="236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</row>
    <row r="132" spans="1:38" ht="6.75" customHeight="1">
      <c r="A132" s="225"/>
      <c r="B132" s="226"/>
      <c r="C132" s="226"/>
      <c r="D132" s="226"/>
      <c r="E132" s="226"/>
      <c r="F132" s="226"/>
      <c r="G132" s="226"/>
      <c r="H132" s="226"/>
      <c r="I132" s="229"/>
      <c r="J132" s="468"/>
      <c r="K132" s="225"/>
      <c r="L132" s="226"/>
      <c r="M132" s="226"/>
      <c r="N132" s="226"/>
      <c r="O132" s="226"/>
      <c r="P132" s="226"/>
      <c r="Q132" s="226"/>
      <c r="R132" s="226"/>
      <c r="S132" s="236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</row>
    <row r="133" spans="1:38" ht="6.75" customHeight="1">
      <c r="A133" s="225"/>
      <c r="B133" s="226"/>
      <c r="C133" s="226"/>
      <c r="D133" s="226"/>
      <c r="E133" s="226"/>
      <c r="F133" s="226"/>
      <c r="G133" s="226"/>
      <c r="H133" s="226"/>
      <c r="I133" s="227"/>
      <c r="J133" s="228"/>
      <c r="K133" s="225"/>
      <c r="L133" s="226"/>
      <c r="M133" s="226"/>
      <c r="N133" s="226"/>
      <c r="O133" s="226"/>
      <c r="P133" s="226"/>
      <c r="Q133" s="226"/>
      <c r="R133" s="226"/>
      <c r="S133" s="236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</row>
    <row r="134" spans="1:38" ht="6.75" customHeight="1">
      <c r="A134" s="225"/>
      <c r="B134" s="226"/>
      <c r="C134" s="226"/>
      <c r="D134" s="226"/>
      <c r="E134" s="226"/>
      <c r="F134" s="226"/>
      <c r="G134" s="226"/>
      <c r="H134" s="226"/>
      <c r="I134" s="229"/>
      <c r="J134" s="228"/>
      <c r="K134" s="225"/>
      <c r="L134" s="226"/>
      <c r="M134" s="226"/>
      <c r="N134" s="226"/>
      <c r="O134" s="226"/>
      <c r="P134" s="226"/>
      <c r="Q134" s="226"/>
      <c r="R134" s="226"/>
      <c r="S134" s="236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</row>
    <row r="135" spans="1:38" ht="6.75" customHeight="1">
      <c r="A135" s="225"/>
      <c r="B135" s="226"/>
      <c r="C135" s="226"/>
      <c r="D135" s="226"/>
      <c r="E135" s="226"/>
      <c r="F135" s="226"/>
      <c r="G135" s="226"/>
      <c r="H135" s="226"/>
      <c r="I135" s="227"/>
      <c r="J135" s="228"/>
      <c r="K135" s="225"/>
      <c r="L135" s="226"/>
      <c r="M135" s="226"/>
      <c r="N135" s="226"/>
      <c r="O135" s="226"/>
      <c r="P135" s="226"/>
      <c r="Q135" s="226"/>
      <c r="R135" s="226"/>
      <c r="S135" s="236"/>
      <c r="T135" s="161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</row>
    <row r="136" spans="1:38" ht="6.75" customHeight="1">
      <c r="A136" s="225"/>
      <c r="B136" s="226"/>
      <c r="C136" s="226"/>
      <c r="D136" s="226"/>
      <c r="E136" s="226"/>
      <c r="F136" s="226"/>
      <c r="G136" s="226"/>
      <c r="H136" s="226"/>
      <c r="I136" s="229"/>
      <c r="J136" s="228"/>
      <c r="K136" s="225"/>
      <c r="L136" s="226"/>
      <c r="M136" s="226"/>
      <c r="N136" s="226"/>
      <c r="O136" s="226"/>
      <c r="P136" s="226"/>
      <c r="Q136" s="226"/>
      <c r="R136" s="226"/>
      <c r="S136" s="236"/>
      <c r="T136" s="16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</row>
    <row r="137" spans="1:38" ht="6.75" customHeight="1">
      <c r="A137" s="225"/>
      <c r="B137" s="226"/>
      <c r="C137" s="226"/>
      <c r="D137" s="226"/>
      <c r="E137" s="226"/>
      <c r="F137" s="226"/>
      <c r="G137" s="226"/>
      <c r="H137" s="226"/>
      <c r="I137" s="227"/>
      <c r="J137" s="228"/>
      <c r="K137" s="230"/>
      <c r="L137" s="230"/>
      <c r="M137" s="230"/>
      <c r="N137" s="230"/>
      <c r="O137" s="230"/>
      <c r="P137" s="230"/>
      <c r="Q137" s="230"/>
      <c r="R137" s="231"/>
      <c r="S137" s="223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</row>
    <row r="138" spans="1:38" ht="6.75" customHeight="1">
      <c r="A138" s="225"/>
      <c r="B138" s="226"/>
      <c r="C138" s="226"/>
      <c r="D138" s="226"/>
      <c r="E138" s="226"/>
      <c r="F138" s="226"/>
      <c r="G138" s="226"/>
      <c r="H138" s="226"/>
      <c r="I138" s="229"/>
      <c r="J138" s="228"/>
      <c r="K138" s="232"/>
      <c r="L138" s="232"/>
      <c r="M138" s="232"/>
      <c r="N138" s="232"/>
      <c r="O138" s="232"/>
      <c r="P138" s="232"/>
      <c r="Q138" s="232"/>
      <c r="R138" s="233"/>
      <c r="S138" s="209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</row>
    <row r="139" spans="1:38" ht="6.75" customHeight="1">
      <c r="A139" s="225"/>
      <c r="B139" s="226"/>
      <c r="C139" s="226"/>
      <c r="D139" s="226"/>
      <c r="E139" s="226"/>
      <c r="F139" s="226"/>
      <c r="G139" s="226"/>
      <c r="H139" s="226"/>
      <c r="I139" s="227"/>
      <c r="J139" s="228"/>
      <c r="K139" s="230"/>
      <c r="L139" s="230"/>
      <c r="M139" s="230"/>
      <c r="N139" s="230"/>
      <c r="O139" s="230"/>
      <c r="P139" s="230"/>
      <c r="Q139" s="230"/>
      <c r="R139" s="231"/>
      <c r="S139" s="223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</row>
    <row r="140" spans="1:38" ht="6.75" customHeight="1">
      <c r="A140" s="225"/>
      <c r="B140" s="226"/>
      <c r="C140" s="226"/>
      <c r="D140" s="226"/>
      <c r="E140" s="226"/>
      <c r="F140" s="226"/>
      <c r="G140" s="226"/>
      <c r="H140" s="226"/>
      <c r="I140" s="229"/>
      <c r="J140" s="228"/>
      <c r="K140" s="232"/>
      <c r="L140" s="232"/>
      <c r="M140" s="232"/>
      <c r="N140" s="232"/>
      <c r="O140" s="232"/>
      <c r="P140" s="232"/>
      <c r="Q140" s="232"/>
      <c r="R140" s="233"/>
      <c r="S140" s="209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</row>
    <row r="141" spans="1:38" ht="6.75" customHeight="1">
      <c r="A141" s="225"/>
      <c r="B141" s="226"/>
      <c r="C141" s="226"/>
      <c r="D141" s="226"/>
      <c r="E141" s="226"/>
      <c r="F141" s="226"/>
      <c r="G141" s="226"/>
      <c r="H141" s="226"/>
      <c r="I141" s="227"/>
      <c r="J141" s="228"/>
      <c r="K141" s="230"/>
      <c r="L141" s="230"/>
      <c r="M141" s="230"/>
      <c r="N141" s="230"/>
      <c r="O141" s="230"/>
      <c r="P141" s="230"/>
      <c r="Q141" s="230"/>
      <c r="R141" s="231"/>
      <c r="S141" s="223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</row>
    <row r="142" spans="1:38" ht="6.75" customHeight="1">
      <c r="A142" s="225"/>
      <c r="B142" s="226"/>
      <c r="C142" s="226"/>
      <c r="D142" s="226"/>
      <c r="E142" s="226"/>
      <c r="F142" s="226"/>
      <c r="G142" s="226"/>
      <c r="H142" s="226"/>
      <c r="I142" s="229"/>
      <c r="J142" s="228"/>
      <c r="K142" s="232"/>
      <c r="L142" s="232"/>
      <c r="M142" s="232"/>
      <c r="N142" s="232"/>
      <c r="O142" s="232"/>
      <c r="P142" s="232"/>
      <c r="Q142" s="232"/>
      <c r="R142" s="233"/>
      <c r="S142" s="209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</row>
    <row r="143" spans="1:38" ht="6.75" customHeight="1">
      <c r="A143" s="225"/>
      <c r="B143" s="226"/>
      <c r="C143" s="226"/>
      <c r="D143" s="226"/>
      <c r="E143" s="226"/>
      <c r="F143" s="226"/>
      <c r="G143" s="226"/>
      <c r="H143" s="226"/>
      <c r="I143" s="227"/>
      <c r="J143" s="228"/>
      <c r="K143" s="230"/>
      <c r="L143" s="230"/>
      <c r="M143" s="230"/>
      <c r="N143" s="230"/>
      <c r="O143" s="230"/>
      <c r="P143" s="230"/>
      <c r="Q143" s="230"/>
      <c r="R143" s="231"/>
      <c r="S143" s="223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</row>
    <row r="144" spans="1:38" ht="6.75" customHeight="1">
      <c r="A144" s="225"/>
      <c r="B144" s="226"/>
      <c r="C144" s="226"/>
      <c r="D144" s="226"/>
      <c r="E144" s="226"/>
      <c r="F144" s="226"/>
      <c r="G144" s="226"/>
      <c r="H144" s="226"/>
      <c r="I144" s="229"/>
      <c r="J144" s="228"/>
      <c r="K144" s="232"/>
      <c r="L144" s="232"/>
      <c r="M144" s="232"/>
      <c r="N144" s="232"/>
      <c r="O144" s="232"/>
      <c r="P144" s="232"/>
      <c r="Q144" s="232"/>
      <c r="R144" s="233"/>
      <c r="S144" s="20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</row>
    <row r="145" spans="1:38" ht="6.75" customHeight="1">
      <c r="A145" s="225"/>
      <c r="B145" s="226"/>
      <c r="C145" s="226"/>
      <c r="D145" s="226"/>
      <c r="E145" s="226"/>
      <c r="F145" s="226"/>
      <c r="G145" s="226"/>
      <c r="H145" s="226"/>
      <c r="I145" s="227"/>
      <c r="J145" s="228"/>
      <c r="K145" s="230"/>
      <c r="L145" s="230"/>
      <c r="M145" s="230"/>
      <c r="N145" s="230"/>
      <c r="O145" s="230"/>
      <c r="P145" s="230"/>
      <c r="Q145" s="230"/>
      <c r="R145" s="231"/>
      <c r="S145" s="223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</row>
    <row r="146" spans="1:38" ht="6.75" customHeight="1" thickBot="1">
      <c r="A146" s="469"/>
      <c r="B146" s="470"/>
      <c r="C146" s="470"/>
      <c r="D146" s="470"/>
      <c r="E146" s="470"/>
      <c r="F146" s="470"/>
      <c r="G146" s="470"/>
      <c r="H146" s="470"/>
      <c r="I146" s="471"/>
      <c r="J146" s="472"/>
      <c r="K146" s="250"/>
      <c r="L146" s="250"/>
      <c r="M146" s="250"/>
      <c r="N146" s="250"/>
      <c r="O146" s="473"/>
      <c r="P146" s="473"/>
      <c r="Q146" s="473"/>
      <c r="R146" s="474"/>
      <c r="S146" s="224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20"/>
      <c r="AL146" s="220"/>
    </row>
    <row r="147" spans="1:38" ht="6.75" customHeight="1">
      <c r="A147" s="177" t="s">
        <v>95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9"/>
      <c r="O147" s="234">
        <v>0</v>
      </c>
      <c r="P147" s="90"/>
      <c r="Q147" s="90"/>
      <c r="R147" s="235"/>
      <c r="S147" s="221">
        <f>+O147/50</f>
        <v>0</v>
      </c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</row>
    <row r="148" spans="1:38" ht="6.75" customHeight="1">
      <c r="A148" s="172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4"/>
      <c r="O148" s="175"/>
      <c r="P148" s="101"/>
      <c r="Q148" s="101"/>
      <c r="R148" s="176"/>
      <c r="S148" s="222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</row>
    <row r="149" spans="1:38" ht="6.75" customHeight="1">
      <c r="A149" s="169" t="s">
        <v>96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1"/>
      <c r="O149" s="91">
        <v>0</v>
      </c>
      <c r="P149" s="100"/>
      <c r="Q149" s="100"/>
      <c r="R149" s="92"/>
      <c r="S149" s="162">
        <f>+O149/50</f>
        <v>0</v>
      </c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</row>
    <row r="150" spans="1:38" ht="6.75" customHeight="1">
      <c r="A150" s="172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4"/>
      <c r="O150" s="175"/>
      <c r="P150" s="101"/>
      <c r="Q150" s="101"/>
      <c r="R150" s="176"/>
      <c r="S150" s="216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20"/>
      <c r="AK150" s="220"/>
      <c r="AL150" s="220"/>
    </row>
    <row r="151" spans="1:38" ht="6.75" customHeight="1">
      <c r="A151" s="169" t="s">
        <v>97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1"/>
      <c r="O151" s="91">
        <v>0</v>
      </c>
      <c r="P151" s="100"/>
      <c r="Q151" s="100"/>
      <c r="R151" s="92"/>
      <c r="S151" s="162">
        <f>+O151/50</f>
        <v>0</v>
      </c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100"/>
      <c r="AK151" s="100"/>
      <c r="AL151" s="196"/>
    </row>
    <row r="152" spans="1:38" ht="6.75" customHeight="1" thickBot="1">
      <c r="A152" s="172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4"/>
      <c r="O152" s="175"/>
      <c r="P152" s="101"/>
      <c r="Q152" s="101"/>
      <c r="R152" s="176"/>
      <c r="S152" s="216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75"/>
      <c r="AI152" s="475"/>
      <c r="AJ152" s="197"/>
      <c r="AK152" s="197"/>
      <c r="AL152" s="198"/>
    </row>
    <row r="153" spans="1:38" ht="6.75" customHeight="1" thickTop="1">
      <c r="A153" s="169" t="s">
        <v>98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1"/>
      <c r="O153" s="91">
        <v>0</v>
      </c>
      <c r="P153" s="100"/>
      <c r="Q153" s="100"/>
      <c r="R153" s="92"/>
      <c r="S153" s="162">
        <f>+O153/50</f>
        <v>0</v>
      </c>
      <c r="U153" s="164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6"/>
    </row>
    <row r="154" spans="1:38" ht="6.75" customHeight="1" thickBot="1">
      <c r="A154" s="199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1"/>
      <c r="O154" s="93"/>
      <c r="P154" s="94"/>
      <c r="Q154" s="94"/>
      <c r="R154" s="115"/>
      <c r="S154" s="163"/>
      <c r="U154" s="167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68"/>
    </row>
    <row r="155" spans="1:38" ht="6.75" customHeight="1">
      <c r="A155" s="206" t="s">
        <v>132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154"/>
      <c r="S155" s="208">
        <f>C57+C65+C73+K81+K89</f>
        <v>0</v>
      </c>
      <c r="U155" s="210">
        <f>+A5*1000+((A5-1)*A5*0.5*1000)</f>
        <v>1000</v>
      </c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2"/>
    </row>
    <row r="156" spans="1:38" ht="6.75" customHeight="1" thickBot="1">
      <c r="A156" s="207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56"/>
      <c r="S156" s="209"/>
      <c r="U156" s="213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5"/>
    </row>
    <row r="157" spans="1:38" ht="6.75" customHeight="1" thickTop="1">
      <c r="A157" s="182" t="s">
        <v>99</v>
      </c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4"/>
      <c r="S157" s="188">
        <f>SUM(S105:S156)</f>
        <v>0</v>
      </c>
      <c r="U157" s="190" t="s">
        <v>158</v>
      </c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2"/>
    </row>
    <row r="158" spans="1:38" ht="6.75" customHeight="1" thickBot="1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7"/>
      <c r="S158" s="189"/>
      <c r="U158" s="193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5"/>
    </row>
    <row r="159" spans="1:38" ht="6.75" customHeight="1" thickTop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</row>
    <row r="160" spans="1:38" ht="6.75" customHeight="1">
      <c r="A160" s="450" t="s">
        <v>100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50"/>
      <c r="R160" s="450"/>
      <c r="S160" s="450"/>
      <c r="T160" s="450"/>
      <c r="U160" s="450"/>
      <c r="V160" s="450"/>
      <c r="W160" s="450"/>
      <c r="X160" s="450"/>
      <c r="Y160" s="450"/>
      <c r="Z160" s="450"/>
      <c r="AA160" s="450"/>
      <c r="AB160" s="450"/>
      <c r="AC160" s="450"/>
      <c r="AD160" s="450"/>
      <c r="AE160" s="450"/>
      <c r="AF160" s="450"/>
      <c r="AG160" s="450"/>
      <c r="AH160" s="450"/>
      <c r="AI160" s="450"/>
      <c r="AJ160" s="450"/>
      <c r="AK160" s="450"/>
      <c r="AL160" s="450"/>
    </row>
    <row r="161" spans="1:38" ht="6.75" customHeight="1">
      <c r="A161" s="450"/>
      <c r="B161" s="450"/>
      <c r="C161" s="450"/>
      <c r="D161" s="450"/>
      <c r="E161" s="450"/>
      <c r="F161" s="450"/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50"/>
      <c r="R161" s="450"/>
      <c r="S161" s="450"/>
      <c r="T161" s="450"/>
      <c r="U161" s="450"/>
      <c r="V161" s="450"/>
      <c r="W161" s="450"/>
      <c r="X161" s="450"/>
      <c r="Y161" s="450"/>
      <c r="Z161" s="450"/>
      <c r="AA161" s="450"/>
      <c r="AB161" s="450"/>
      <c r="AC161" s="450"/>
      <c r="AD161" s="450"/>
      <c r="AE161" s="450"/>
      <c r="AF161" s="450"/>
      <c r="AG161" s="450"/>
      <c r="AH161" s="450"/>
      <c r="AI161" s="450"/>
      <c r="AJ161" s="450"/>
      <c r="AK161" s="450"/>
      <c r="AL161" s="450"/>
    </row>
    <row r="162" spans="1:38" ht="6.75" customHeight="1">
      <c r="A162" s="451" t="s">
        <v>157</v>
      </c>
      <c r="B162" s="451"/>
      <c r="C162" s="451"/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  <c r="O162" s="451"/>
      <c r="P162" s="451"/>
      <c r="Q162" s="451"/>
      <c r="R162" s="451"/>
      <c r="S162" s="451"/>
      <c r="T162" s="451"/>
      <c r="U162" s="451"/>
      <c r="V162" s="451"/>
      <c r="W162" s="451"/>
      <c r="X162" s="451"/>
      <c r="Y162" s="451"/>
      <c r="Z162" s="451"/>
      <c r="AA162" s="451"/>
      <c r="AB162" s="451"/>
      <c r="AC162" s="451"/>
      <c r="AD162" s="451"/>
      <c r="AE162" s="451"/>
      <c r="AF162" s="451"/>
      <c r="AG162" s="451"/>
      <c r="AH162" s="451"/>
      <c r="AI162" s="451"/>
      <c r="AJ162" s="451"/>
      <c r="AK162" s="451"/>
      <c r="AL162" s="451"/>
    </row>
    <row r="163" spans="1:38" ht="6.75" customHeight="1">
      <c r="A163" s="452"/>
      <c r="B163" s="452"/>
      <c r="C163" s="452"/>
      <c r="D163" s="452"/>
      <c r="E163" s="452"/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52"/>
      <c r="R163" s="452"/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</row>
    <row r="164" spans="1:38" s="44" customFormat="1" ht="6.7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</row>
    <row r="165" spans="1:38" s="44" customFormat="1" ht="6.75" customHeight="1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</row>
    <row r="166" spans="1:38" s="44" customFormat="1" ht="6.7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</row>
    <row r="167" spans="1:38" s="44" customFormat="1" ht="6.75" customHeight="1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</row>
    <row r="168" spans="1:38" s="44" customFormat="1" ht="6.7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</row>
    <row r="169" spans="1:38" s="44" customFormat="1" ht="6.75" customHeight="1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</row>
    <row r="170" spans="1:38" s="44" customFormat="1" ht="6.7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</row>
    <row r="171" spans="1:38" s="44" customFormat="1" ht="6.75" customHeight="1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</row>
    <row r="172" spans="1:38" s="44" customFormat="1" ht="6.7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</row>
    <row r="173" spans="1:38" s="44" customFormat="1" ht="6.75" customHeight="1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</row>
    <row r="174" spans="1:38" s="44" customFormat="1" ht="6.75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</row>
    <row r="175" spans="1:38" s="44" customFormat="1" ht="6.75" customHeight="1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</row>
    <row r="176" spans="1:38" s="44" customFormat="1" ht="6.75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</row>
    <row r="177" spans="1:38" s="44" customFormat="1" ht="6.75" customHeight="1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</row>
    <row r="178" spans="1:38" s="44" customFormat="1" ht="6.75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</row>
    <row r="179" spans="1:38" s="44" customFormat="1" ht="6.75" customHeight="1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</row>
    <row r="180" spans="1:38" s="44" customFormat="1" ht="6.75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</row>
    <row r="181" spans="1:38" s="44" customFormat="1" ht="6.75" customHeight="1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</row>
    <row r="182" spans="1:38" s="44" customFormat="1" ht="6.75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</row>
    <row r="183" spans="1:38" s="44" customFormat="1" ht="6.75" customHeight="1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</row>
    <row r="184" spans="1:38" s="44" customFormat="1" ht="6.75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</row>
    <row r="185" spans="1:38" s="44" customFormat="1" ht="6.75" customHeight="1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</row>
    <row r="186" spans="1:38" s="44" customFormat="1" ht="6.75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</row>
    <row r="187" spans="1:38" s="44" customFormat="1" ht="6.75" customHeight="1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</row>
    <row r="188" spans="1:38" s="44" customFormat="1" ht="6.75" customHeight="1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</row>
    <row r="189" spans="1:38" s="44" customFormat="1" ht="6.75" customHeight="1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</row>
    <row r="190" spans="1:38" s="44" customFormat="1" ht="6.75" customHeight="1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</row>
    <row r="191" spans="1:38" s="44" customFormat="1" ht="6.75" customHeight="1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</row>
    <row r="192" spans="1:38" s="44" customFormat="1" ht="6.75" customHeight="1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</row>
    <row r="193" spans="1:38" s="44" customFormat="1" ht="6.75" customHeight="1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</row>
    <row r="194" spans="1:38" s="44" customFormat="1" ht="6.75" customHeight="1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</row>
    <row r="195" spans="1:38" s="44" customFormat="1" ht="6.75" customHeight="1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</row>
    <row r="196" spans="1:38" s="44" customFormat="1" ht="6.75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</row>
    <row r="197" spans="1:38" s="44" customFormat="1" ht="6.75" customHeight="1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</row>
    <row r="198" spans="1:38" s="44" customFormat="1" ht="6.7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</row>
    <row r="199" spans="1:38" s="44" customFormat="1" ht="6.75" customHeight="1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</row>
    <row r="200" spans="1:38" s="44" customFormat="1" ht="6.7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</row>
    <row r="201" spans="1:38" s="44" customFormat="1" ht="6.75" customHeight="1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</row>
    <row r="202" spans="1:38" s="44" customFormat="1" ht="6.7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</row>
    <row r="203" spans="1:38" s="44" customFormat="1" ht="6.75" customHeight="1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</row>
    <row r="204" spans="1:38" s="44" customFormat="1" ht="6.7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</row>
    <row r="205" spans="1:38" s="44" customFormat="1" ht="6.75" customHeight="1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</row>
    <row r="206" spans="1:38" s="44" customFormat="1" ht="6.7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</row>
    <row r="207" spans="1:38" s="44" customFormat="1" ht="6.75" customHeight="1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</row>
    <row r="208" spans="1:19" ht="6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6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6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6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6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6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6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6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6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6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6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6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6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6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6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6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8" ht="6.75" customHeight="1">
      <c r="A224" s="51"/>
      <c r="B224" s="51"/>
      <c r="C224" s="51"/>
      <c r="D224" s="51"/>
      <c r="E224" s="51"/>
      <c r="F224" s="51"/>
      <c r="G224" s="51"/>
      <c r="H224" s="51"/>
    </row>
    <row r="225" spans="1:8" ht="6.75" customHeight="1">
      <c r="A225" s="51"/>
      <c r="B225" s="51"/>
      <c r="C225" s="51"/>
      <c r="D225" s="51"/>
      <c r="E225" s="51"/>
      <c r="F225" s="51"/>
      <c r="G225" s="51"/>
      <c r="H225" s="51"/>
    </row>
    <row r="226" spans="1:8" ht="12.75">
      <c r="A226" s="51"/>
      <c r="B226" s="51"/>
      <c r="C226" s="51"/>
      <c r="D226" s="51"/>
      <c r="E226" s="51"/>
      <c r="F226" s="51"/>
      <c r="G226" s="51"/>
      <c r="H226" s="51"/>
    </row>
    <row r="227" spans="1:8" ht="12.75">
      <c r="A227" s="51"/>
      <c r="B227" s="51"/>
      <c r="C227" s="51"/>
      <c r="D227" s="51"/>
      <c r="E227" s="51"/>
      <c r="F227" s="51"/>
      <c r="G227" s="51"/>
      <c r="H227" s="51"/>
    </row>
    <row r="228" spans="1:8" ht="12.75">
      <c r="A228" s="51"/>
      <c r="B228" s="51"/>
      <c r="C228" s="51"/>
      <c r="D228" s="51"/>
      <c r="E228" s="51"/>
      <c r="F228" s="51"/>
      <c r="G228" s="51"/>
      <c r="H228" s="51"/>
    </row>
  </sheetData>
  <sheetProtection/>
  <mergeCells count="742">
    <mergeCell ref="A139:H140"/>
    <mergeCell ref="I139:J140"/>
    <mergeCell ref="K139:R140"/>
    <mergeCell ref="I143:J144"/>
    <mergeCell ref="K143:R144"/>
    <mergeCell ref="A131:H132"/>
    <mergeCell ref="I131:J132"/>
    <mergeCell ref="K131:R132"/>
    <mergeCell ref="I137:J138"/>
    <mergeCell ref="K137:R138"/>
    <mergeCell ref="A123:H124"/>
    <mergeCell ref="I123:J124"/>
    <mergeCell ref="K123:R124"/>
    <mergeCell ref="I129:J130"/>
    <mergeCell ref="K129:R130"/>
    <mergeCell ref="A115:H116"/>
    <mergeCell ref="I115:J116"/>
    <mergeCell ref="K115:R116"/>
    <mergeCell ref="I121:J122"/>
    <mergeCell ref="K121:R122"/>
    <mergeCell ref="A107:H108"/>
    <mergeCell ref="I107:J108"/>
    <mergeCell ref="K107:R108"/>
    <mergeCell ref="I113:J114"/>
    <mergeCell ref="K113:R114"/>
    <mergeCell ref="AA9:AB10"/>
    <mergeCell ref="W18:Y19"/>
    <mergeCell ref="A160:AL161"/>
    <mergeCell ref="A162:AL163"/>
    <mergeCell ref="Q18:Q19"/>
    <mergeCell ref="S18:S19"/>
    <mergeCell ref="AF17:AG18"/>
    <mergeCell ref="AB19:AC21"/>
    <mergeCell ref="AF19:AG21"/>
    <mergeCell ref="AJ17:AL18"/>
    <mergeCell ref="A164:AL165"/>
    <mergeCell ref="A166:AL167"/>
    <mergeCell ref="A168:AL169"/>
    <mergeCell ref="A170:AL171"/>
    <mergeCell ref="A172:AL173"/>
    <mergeCell ref="Q15:Q16"/>
    <mergeCell ref="S15:S16"/>
    <mergeCell ref="A198:AL199"/>
    <mergeCell ref="A186:AL187"/>
    <mergeCell ref="A188:AL189"/>
    <mergeCell ref="A182:AL183"/>
    <mergeCell ref="A184:AL185"/>
    <mergeCell ref="A178:AL179"/>
    <mergeCell ref="A180:AL181"/>
    <mergeCell ref="A200:AL201"/>
    <mergeCell ref="A194:AL195"/>
    <mergeCell ref="A196:AL197"/>
    <mergeCell ref="A190:AL191"/>
    <mergeCell ref="A192:AL193"/>
    <mergeCell ref="A174:AL175"/>
    <mergeCell ref="A176:AL177"/>
    <mergeCell ref="Y1:AA2"/>
    <mergeCell ref="U66:V66"/>
    <mergeCell ref="W66:AA67"/>
    <mergeCell ref="U67:V67"/>
    <mergeCell ref="AC1:AC2"/>
    <mergeCell ref="V5:W5"/>
    <mergeCell ref="V8:W8"/>
    <mergeCell ref="AE1:AE2"/>
    <mergeCell ref="AG1:AL2"/>
    <mergeCell ref="A3:G3"/>
    <mergeCell ref="I3:K3"/>
    <mergeCell ref="M3:R3"/>
    <mergeCell ref="V3:W3"/>
    <mergeCell ref="A1:K1"/>
    <mergeCell ref="M1:R1"/>
    <mergeCell ref="V1:W2"/>
    <mergeCell ref="AC9:AD10"/>
    <mergeCell ref="AK5:AL5"/>
    <mergeCell ref="V6:W7"/>
    <mergeCell ref="Y6:Y7"/>
    <mergeCell ref="AA6:AA7"/>
    <mergeCell ref="AC6:AC7"/>
    <mergeCell ref="AE6:AE7"/>
    <mergeCell ref="AG6:AG7"/>
    <mergeCell ref="AI6:AJ7"/>
    <mergeCell ref="AK6:AL7"/>
    <mergeCell ref="C11:C12"/>
    <mergeCell ref="E11:E12"/>
    <mergeCell ref="G11:G12"/>
    <mergeCell ref="AK8:AL8"/>
    <mergeCell ref="V9:W10"/>
    <mergeCell ref="Y9:Y10"/>
    <mergeCell ref="AE9:AE10"/>
    <mergeCell ref="AG9:AG10"/>
    <mergeCell ref="AI9:AI10"/>
    <mergeCell ref="AK9:AL10"/>
    <mergeCell ref="I11:I12"/>
    <mergeCell ref="AD11:AI12"/>
    <mergeCell ref="A13:A14"/>
    <mergeCell ref="C13:C14"/>
    <mergeCell ref="E13:E14"/>
    <mergeCell ref="G13:G14"/>
    <mergeCell ref="I13:I14"/>
    <mergeCell ref="M13:M14"/>
    <mergeCell ref="O13:O14"/>
    <mergeCell ref="A11:A12"/>
    <mergeCell ref="AJ13:AL13"/>
    <mergeCell ref="W14:Y15"/>
    <mergeCell ref="AB14:AC15"/>
    <mergeCell ref="AF14:AG15"/>
    <mergeCell ref="AJ14:AL15"/>
    <mergeCell ref="I16:I17"/>
    <mergeCell ref="Q13:S14"/>
    <mergeCell ref="AB13:AC13"/>
    <mergeCell ref="AF13:AG13"/>
    <mergeCell ref="W16:Y16"/>
    <mergeCell ref="M15:M16"/>
    <mergeCell ref="O15:O16"/>
    <mergeCell ref="AB17:AC18"/>
    <mergeCell ref="M18:M19"/>
    <mergeCell ref="O18:O19"/>
    <mergeCell ref="A16:A17"/>
    <mergeCell ref="C16:C17"/>
    <mergeCell ref="E16:E17"/>
    <mergeCell ref="G16:G17"/>
    <mergeCell ref="A19:A20"/>
    <mergeCell ref="C19:C20"/>
    <mergeCell ref="E19:E20"/>
    <mergeCell ref="G19:G20"/>
    <mergeCell ref="I19:I20"/>
    <mergeCell ref="M20:M21"/>
    <mergeCell ref="O20:O21"/>
    <mergeCell ref="Q20:Q21"/>
    <mergeCell ref="S20:S21"/>
    <mergeCell ref="AF24:AG25"/>
    <mergeCell ref="U26:V26"/>
    <mergeCell ref="W26:AA27"/>
    <mergeCell ref="AC26:AC27"/>
    <mergeCell ref="AD26:AE27"/>
    <mergeCell ref="U27:V27"/>
    <mergeCell ref="AG26:AG27"/>
    <mergeCell ref="AJ19:AL21"/>
    <mergeCell ref="A22:A23"/>
    <mergeCell ref="C22:C23"/>
    <mergeCell ref="E22:E23"/>
    <mergeCell ref="G22:G23"/>
    <mergeCell ref="I22:I23"/>
    <mergeCell ref="U22:AE23"/>
    <mergeCell ref="AF22:AJ23"/>
    <mergeCell ref="AK22:AK23"/>
    <mergeCell ref="AL22:AL23"/>
    <mergeCell ref="K24:M25"/>
    <mergeCell ref="O24:O25"/>
    <mergeCell ref="Q24:Q25"/>
    <mergeCell ref="S24:S25"/>
    <mergeCell ref="AH24:AI25"/>
    <mergeCell ref="AJ24:AL25"/>
    <mergeCell ref="A25:A26"/>
    <mergeCell ref="C25:C26"/>
    <mergeCell ref="E25:E26"/>
    <mergeCell ref="G25:G26"/>
    <mergeCell ref="I25:I26"/>
    <mergeCell ref="U24:AA25"/>
    <mergeCell ref="AB24:AC25"/>
    <mergeCell ref="AD24:AE25"/>
    <mergeCell ref="AI26:AI27"/>
    <mergeCell ref="AK26:AL27"/>
    <mergeCell ref="A28:A29"/>
    <mergeCell ref="C28:C29"/>
    <mergeCell ref="E28:E29"/>
    <mergeCell ref="G28:G29"/>
    <mergeCell ref="I28:I29"/>
    <mergeCell ref="K28:O29"/>
    <mergeCell ref="Q28:S29"/>
    <mergeCell ref="AG28:AG29"/>
    <mergeCell ref="AI28:AI29"/>
    <mergeCell ref="AK28:AL29"/>
    <mergeCell ref="U29:V29"/>
    <mergeCell ref="U28:V28"/>
    <mergeCell ref="W28:AA29"/>
    <mergeCell ref="AC28:AC29"/>
    <mergeCell ref="AD28:AE29"/>
    <mergeCell ref="A31:C32"/>
    <mergeCell ref="E31:E32"/>
    <mergeCell ref="G31:G32"/>
    <mergeCell ref="I31:I32"/>
    <mergeCell ref="K31:K32"/>
    <mergeCell ref="M31:M32"/>
    <mergeCell ref="O31:O32"/>
    <mergeCell ref="U30:V30"/>
    <mergeCell ref="AI30:AI31"/>
    <mergeCell ref="AK30:AL31"/>
    <mergeCell ref="Q32:S32"/>
    <mergeCell ref="U31:V31"/>
    <mergeCell ref="W30:AA31"/>
    <mergeCell ref="AC30:AC31"/>
    <mergeCell ref="AD30:AE31"/>
    <mergeCell ref="AG30:AG31"/>
    <mergeCell ref="AG32:AG33"/>
    <mergeCell ref="AI32:AI33"/>
    <mergeCell ref="A33:C34"/>
    <mergeCell ref="E33:E34"/>
    <mergeCell ref="G33:G34"/>
    <mergeCell ref="I33:I34"/>
    <mergeCell ref="K33:K34"/>
    <mergeCell ref="M33:M34"/>
    <mergeCell ref="O33:O34"/>
    <mergeCell ref="Q33:S40"/>
    <mergeCell ref="K39:K40"/>
    <mergeCell ref="M39:M40"/>
    <mergeCell ref="O39:O40"/>
    <mergeCell ref="AK32:AL33"/>
    <mergeCell ref="U33:V33"/>
    <mergeCell ref="U32:V32"/>
    <mergeCell ref="W32:AA33"/>
    <mergeCell ref="AC32:AC33"/>
    <mergeCell ref="AD32:AE33"/>
    <mergeCell ref="W34:AA35"/>
    <mergeCell ref="AC34:AC35"/>
    <mergeCell ref="AD34:AE35"/>
    <mergeCell ref="U35:V35"/>
    <mergeCell ref="U34:V34"/>
    <mergeCell ref="AG34:AG35"/>
    <mergeCell ref="AI34:AI35"/>
    <mergeCell ref="AK34:AL35"/>
    <mergeCell ref="A36:C37"/>
    <mergeCell ref="E36:E37"/>
    <mergeCell ref="G36:G37"/>
    <mergeCell ref="I36:I37"/>
    <mergeCell ref="K36:K37"/>
    <mergeCell ref="M36:M37"/>
    <mergeCell ref="O36:O37"/>
    <mergeCell ref="AG36:AG37"/>
    <mergeCell ref="AI36:AI37"/>
    <mergeCell ref="AK36:AL37"/>
    <mergeCell ref="U37:V37"/>
    <mergeCell ref="U36:V36"/>
    <mergeCell ref="W36:AA37"/>
    <mergeCell ref="AC36:AC37"/>
    <mergeCell ref="AD36:AE37"/>
    <mergeCell ref="A39:C40"/>
    <mergeCell ref="E39:E40"/>
    <mergeCell ref="G39:G40"/>
    <mergeCell ref="I39:I40"/>
    <mergeCell ref="AG38:AG39"/>
    <mergeCell ref="AI38:AI39"/>
    <mergeCell ref="AK38:AL39"/>
    <mergeCell ref="U39:V39"/>
    <mergeCell ref="U38:V38"/>
    <mergeCell ref="W38:AA39"/>
    <mergeCell ref="AC38:AC39"/>
    <mergeCell ref="AD38:AE39"/>
    <mergeCell ref="U40:V40"/>
    <mergeCell ref="W40:AA41"/>
    <mergeCell ref="AC40:AC41"/>
    <mergeCell ref="AD40:AE41"/>
    <mergeCell ref="AG40:AG41"/>
    <mergeCell ref="AI40:AI41"/>
    <mergeCell ref="AK40:AL41"/>
    <mergeCell ref="G42:I43"/>
    <mergeCell ref="K42:K43"/>
    <mergeCell ref="M42:M43"/>
    <mergeCell ref="O42:O43"/>
    <mergeCell ref="Q42:Q43"/>
    <mergeCell ref="S42:S43"/>
    <mergeCell ref="U41:V41"/>
    <mergeCell ref="U42:V42"/>
    <mergeCell ref="W42:AA43"/>
    <mergeCell ref="AC42:AC43"/>
    <mergeCell ref="AD42:AE43"/>
    <mergeCell ref="U43:V43"/>
    <mergeCell ref="AG42:AG43"/>
    <mergeCell ref="AI42:AI43"/>
    <mergeCell ref="AK42:AL43"/>
    <mergeCell ref="A44:E45"/>
    <mergeCell ref="G44:I45"/>
    <mergeCell ref="K44:K45"/>
    <mergeCell ref="M44:M45"/>
    <mergeCell ref="O44:O45"/>
    <mergeCell ref="Q44:Q45"/>
    <mergeCell ref="S44:S45"/>
    <mergeCell ref="AG44:AG45"/>
    <mergeCell ref="AI44:AI45"/>
    <mergeCell ref="AK44:AL45"/>
    <mergeCell ref="U45:V45"/>
    <mergeCell ref="U44:V44"/>
    <mergeCell ref="W44:AA45"/>
    <mergeCell ref="AC44:AC45"/>
    <mergeCell ref="AD44:AE45"/>
    <mergeCell ref="U46:V46"/>
    <mergeCell ref="A47:E48"/>
    <mergeCell ref="G47:I48"/>
    <mergeCell ref="K47:K48"/>
    <mergeCell ref="M47:M48"/>
    <mergeCell ref="U47:V47"/>
    <mergeCell ref="W46:AA47"/>
    <mergeCell ref="AC46:AC47"/>
    <mergeCell ref="AD46:AE47"/>
    <mergeCell ref="AG46:AG47"/>
    <mergeCell ref="G49:I50"/>
    <mergeCell ref="K49:K50"/>
    <mergeCell ref="M49:M50"/>
    <mergeCell ref="O49:O50"/>
    <mergeCell ref="Q49:Q50"/>
    <mergeCell ref="S49:S50"/>
    <mergeCell ref="U48:V48"/>
    <mergeCell ref="O47:O48"/>
    <mergeCell ref="Q47:Q48"/>
    <mergeCell ref="U49:V49"/>
    <mergeCell ref="U50:V50"/>
    <mergeCell ref="S47:S48"/>
    <mergeCell ref="AD48:AE49"/>
    <mergeCell ref="AG48:AG49"/>
    <mergeCell ref="AI46:AI47"/>
    <mergeCell ref="AK46:AL47"/>
    <mergeCell ref="AI48:AI49"/>
    <mergeCell ref="AK48:AL49"/>
    <mergeCell ref="AI50:AI51"/>
    <mergeCell ref="AK50:AL51"/>
    <mergeCell ref="W50:AA51"/>
    <mergeCell ref="AC50:AC51"/>
    <mergeCell ref="AD50:AE51"/>
    <mergeCell ref="AG50:AG51"/>
    <mergeCell ref="U51:V51"/>
    <mergeCell ref="U52:V52"/>
    <mergeCell ref="W48:AA49"/>
    <mergeCell ref="AC48:AC49"/>
    <mergeCell ref="U53:V53"/>
    <mergeCell ref="R54:S55"/>
    <mergeCell ref="M52:Q53"/>
    <mergeCell ref="R52:S53"/>
    <mergeCell ref="AI52:AI53"/>
    <mergeCell ref="AK52:AL53"/>
    <mergeCell ref="AD52:AE53"/>
    <mergeCell ref="W52:AA53"/>
    <mergeCell ref="AC52:AC53"/>
    <mergeCell ref="A52:G53"/>
    <mergeCell ref="H52:L53"/>
    <mergeCell ref="AG54:AG55"/>
    <mergeCell ref="W54:AA55"/>
    <mergeCell ref="AC54:AC55"/>
    <mergeCell ref="AD54:AE55"/>
    <mergeCell ref="A54:G55"/>
    <mergeCell ref="H54:L55"/>
    <mergeCell ref="M54:Q55"/>
    <mergeCell ref="AG52:AG53"/>
    <mergeCell ref="AI54:AI55"/>
    <mergeCell ref="AK54:AL55"/>
    <mergeCell ref="A56:B56"/>
    <mergeCell ref="C56:D56"/>
    <mergeCell ref="E56:G56"/>
    <mergeCell ref="H56:I56"/>
    <mergeCell ref="J56:S56"/>
    <mergeCell ref="U55:V55"/>
    <mergeCell ref="U54:V54"/>
    <mergeCell ref="AD56:AE57"/>
    <mergeCell ref="A57:B58"/>
    <mergeCell ref="C57:D58"/>
    <mergeCell ref="E57:G58"/>
    <mergeCell ref="H57:I58"/>
    <mergeCell ref="J57:S58"/>
    <mergeCell ref="U56:V56"/>
    <mergeCell ref="W56:AA57"/>
    <mergeCell ref="AC56:AC57"/>
    <mergeCell ref="U57:V57"/>
    <mergeCell ref="AG56:AG57"/>
    <mergeCell ref="AI56:AI57"/>
    <mergeCell ref="AK56:AL57"/>
    <mergeCell ref="U58:V58"/>
    <mergeCell ref="W58:AA59"/>
    <mergeCell ref="AC58:AC59"/>
    <mergeCell ref="AD58:AE59"/>
    <mergeCell ref="AG58:AG59"/>
    <mergeCell ref="AI58:AI59"/>
    <mergeCell ref="AK58:AL59"/>
    <mergeCell ref="A60:G61"/>
    <mergeCell ref="H60:L61"/>
    <mergeCell ref="M60:Q61"/>
    <mergeCell ref="R60:S61"/>
    <mergeCell ref="U59:V59"/>
    <mergeCell ref="U60:V60"/>
    <mergeCell ref="W60:AA61"/>
    <mergeCell ref="AC60:AC61"/>
    <mergeCell ref="U61:V61"/>
    <mergeCell ref="AD60:AE61"/>
    <mergeCell ref="AG60:AG61"/>
    <mergeCell ref="AI60:AI61"/>
    <mergeCell ref="AK60:AL61"/>
    <mergeCell ref="A62:G63"/>
    <mergeCell ref="H62:L63"/>
    <mergeCell ref="M62:Q63"/>
    <mergeCell ref="R62:S63"/>
    <mergeCell ref="U62:V62"/>
    <mergeCell ref="W62:AA63"/>
    <mergeCell ref="AC62:AC63"/>
    <mergeCell ref="AD62:AE63"/>
    <mergeCell ref="AG62:AG63"/>
    <mergeCell ref="AI62:AI63"/>
    <mergeCell ref="AK62:AL63"/>
    <mergeCell ref="A64:B64"/>
    <mergeCell ref="C64:D64"/>
    <mergeCell ref="E64:G64"/>
    <mergeCell ref="H64:I64"/>
    <mergeCell ref="J64:S64"/>
    <mergeCell ref="U63:V63"/>
    <mergeCell ref="AD64:AE65"/>
    <mergeCell ref="A65:B66"/>
    <mergeCell ref="C65:D66"/>
    <mergeCell ref="E65:G66"/>
    <mergeCell ref="H65:I66"/>
    <mergeCell ref="J65:S66"/>
    <mergeCell ref="U64:V64"/>
    <mergeCell ref="W64:AA65"/>
    <mergeCell ref="AC64:AC65"/>
    <mergeCell ref="U65:V65"/>
    <mergeCell ref="AC66:AC67"/>
    <mergeCell ref="AG64:AG65"/>
    <mergeCell ref="AI64:AI65"/>
    <mergeCell ref="AK64:AL65"/>
    <mergeCell ref="U68:V68"/>
    <mergeCell ref="W68:AA69"/>
    <mergeCell ref="AC68:AC69"/>
    <mergeCell ref="AD68:AE69"/>
    <mergeCell ref="AG68:AG69"/>
    <mergeCell ref="AI68:AI69"/>
    <mergeCell ref="AK68:AL69"/>
    <mergeCell ref="A68:G69"/>
    <mergeCell ref="H68:L69"/>
    <mergeCell ref="M68:Q69"/>
    <mergeCell ref="R68:S69"/>
    <mergeCell ref="U69:V69"/>
    <mergeCell ref="U70:V70"/>
    <mergeCell ref="W70:AA71"/>
    <mergeCell ref="AC70:AC71"/>
    <mergeCell ref="U71:V71"/>
    <mergeCell ref="AD70:AE71"/>
    <mergeCell ref="AG70:AG71"/>
    <mergeCell ref="AI70:AI71"/>
    <mergeCell ref="AK70:AL71"/>
    <mergeCell ref="A70:G71"/>
    <mergeCell ref="H70:L71"/>
    <mergeCell ref="M70:Q71"/>
    <mergeCell ref="R70:S71"/>
    <mergeCell ref="U72:V72"/>
    <mergeCell ref="W72:AA73"/>
    <mergeCell ref="AC72:AC73"/>
    <mergeCell ref="AD72:AE73"/>
    <mergeCell ref="AG72:AG73"/>
    <mergeCell ref="AI72:AI73"/>
    <mergeCell ref="AK72:AL73"/>
    <mergeCell ref="A72:B72"/>
    <mergeCell ref="C72:D72"/>
    <mergeCell ref="E72:G72"/>
    <mergeCell ref="H72:I72"/>
    <mergeCell ref="J72:S72"/>
    <mergeCell ref="U73:V73"/>
    <mergeCell ref="A73:B74"/>
    <mergeCell ref="C73:D74"/>
    <mergeCell ref="E73:G74"/>
    <mergeCell ref="H73:I74"/>
    <mergeCell ref="J73:S74"/>
    <mergeCell ref="U74:V74"/>
    <mergeCell ref="W74:AA75"/>
    <mergeCell ref="AC74:AC75"/>
    <mergeCell ref="U75:V75"/>
    <mergeCell ref="AD74:AE75"/>
    <mergeCell ref="AG74:AG75"/>
    <mergeCell ref="AI74:AI75"/>
    <mergeCell ref="AK74:AL75"/>
    <mergeCell ref="AK76:AL77"/>
    <mergeCell ref="A76:G77"/>
    <mergeCell ref="U77:V77"/>
    <mergeCell ref="U76:V76"/>
    <mergeCell ref="W76:AA77"/>
    <mergeCell ref="AC76:AC77"/>
    <mergeCell ref="AD76:AE77"/>
    <mergeCell ref="AG76:AG77"/>
    <mergeCell ref="AI76:AI77"/>
    <mergeCell ref="O76:S77"/>
    <mergeCell ref="AK78:AL79"/>
    <mergeCell ref="A78:G79"/>
    <mergeCell ref="U79:V79"/>
    <mergeCell ref="U78:V78"/>
    <mergeCell ref="W78:AA79"/>
    <mergeCell ref="AC78:AC79"/>
    <mergeCell ref="AD78:AE79"/>
    <mergeCell ref="O78:S79"/>
    <mergeCell ref="U85:V85"/>
    <mergeCell ref="U84:V84"/>
    <mergeCell ref="AG78:AG79"/>
    <mergeCell ref="AI78:AI79"/>
    <mergeCell ref="AI80:AI81"/>
    <mergeCell ref="W84:AA85"/>
    <mergeCell ref="AK80:AL81"/>
    <mergeCell ref="U81:V81"/>
    <mergeCell ref="U80:V80"/>
    <mergeCell ref="W80:AA81"/>
    <mergeCell ref="AC80:AC81"/>
    <mergeCell ref="AD80:AE81"/>
    <mergeCell ref="A81:D82"/>
    <mergeCell ref="E81:H82"/>
    <mergeCell ref="I81:J82"/>
    <mergeCell ref="K81:K82"/>
    <mergeCell ref="A84:G85"/>
    <mergeCell ref="AK82:AL83"/>
    <mergeCell ref="U82:V82"/>
    <mergeCell ref="W82:AA83"/>
    <mergeCell ref="AC82:AC83"/>
    <mergeCell ref="U83:V83"/>
    <mergeCell ref="L81:S82"/>
    <mergeCell ref="H84:J85"/>
    <mergeCell ref="K84:N85"/>
    <mergeCell ref="O84:S85"/>
    <mergeCell ref="AI88:AI89"/>
    <mergeCell ref="AK88:AL89"/>
    <mergeCell ref="AC84:AC85"/>
    <mergeCell ref="AD84:AE85"/>
    <mergeCell ref="AI84:AI85"/>
    <mergeCell ref="AK84:AL85"/>
    <mergeCell ref="AG92:AG93"/>
    <mergeCell ref="AI92:AI93"/>
    <mergeCell ref="AK92:AL93"/>
    <mergeCell ref="AG90:AG91"/>
    <mergeCell ref="AI90:AI91"/>
    <mergeCell ref="AK90:AL91"/>
    <mergeCell ref="A92:G93"/>
    <mergeCell ref="H92:L93"/>
    <mergeCell ref="M92:Q93"/>
    <mergeCell ref="R92:S93"/>
    <mergeCell ref="W92:AA93"/>
    <mergeCell ref="AC92:AC93"/>
    <mergeCell ref="AD92:AE93"/>
    <mergeCell ref="U93:V93"/>
    <mergeCell ref="U92:V92"/>
    <mergeCell ref="H96:L97"/>
    <mergeCell ref="M96:Q97"/>
    <mergeCell ref="R96:S97"/>
    <mergeCell ref="A94:G95"/>
    <mergeCell ref="H94:L95"/>
    <mergeCell ref="M94:Q95"/>
    <mergeCell ref="R94:S95"/>
    <mergeCell ref="A96:G97"/>
    <mergeCell ref="A98:G99"/>
    <mergeCell ref="H98:L99"/>
    <mergeCell ref="M98:Q99"/>
    <mergeCell ref="R98:S99"/>
    <mergeCell ref="A100:G101"/>
    <mergeCell ref="H100:L101"/>
    <mergeCell ref="M100:Q101"/>
    <mergeCell ref="R100:S101"/>
    <mergeCell ref="A102:S103"/>
    <mergeCell ref="U102:AL104"/>
    <mergeCell ref="S105:S106"/>
    <mergeCell ref="U105:AL106"/>
    <mergeCell ref="A104:H104"/>
    <mergeCell ref="I104:J104"/>
    <mergeCell ref="K104:R104"/>
    <mergeCell ref="A105:H106"/>
    <mergeCell ref="I105:J106"/>
    <mergeCell ref="K105:R106"/>
    <mergeCell ref="S107:S108"/>
    <mergeCell ref="U107:AL108"/>
    <mergeCell ref="S109:S110"/>
    <mergeCell ref="U109:AL110"/>
    <mergeCell ref="A109:H110"/>
    <mergeCell ref="I109:J110"/>
    <mergeCell ref="K109:R110"/>
    <mergeCell ref="S111:S112"/>
    <mergeCell ref="U111:AL112"/>
    <mergeCell ref="S113:S114"/>
    <mergeCell ref="U113:AL114"/>
    <mergeCell ref="A111:H112"/>
    <mergeCell ref="I111:J112"/>
    <mergeCell ref="K111:R112"/>
    <mergeCell ref="A113:H114"/>
    <mergeCell ref="S115:S116"/>
    <mergeCell ref="U115:AL116"/>
    <mergeCell ref="S117:S118"/>
    <mergeCell ref="U117:AL118"/>
    <mergeCell ref="A117:H118"/>
    <mergeCell ref="I117:J118"/>
    <mergeCell ref="K117:R118"/>
    <mergeCell ref="S119:S120"/>
    <mergeCell ref="U119:AL120"/>
    <mergeCell ref="S121:S122"/>
    <mergeCell ref="U121:AL122"/>
    <mergeCell ref="A119:H120"/>
    <mergeCell ref="I119:J120"/>
    <mergeCell ref="K119:R120"/>
    <mergeCell ref="A121:H122"/>
    <mergeCell ref="S123:S124"/>
    <mergeCell ref="U123:AL124"/>
    <mergeCell ref="S125:S126"/>
    <mergeCell ref="U125:AL126"/>
    <mergeCell ref="A125:H126"/>
    <mergeCell ref="I125:J126"/>
    <mergeCell ref="K125:R126"/>
    <mergeCell ref="S127:S128"/>
    <mergeCell ref="U127:AL128"/>
    <mergeCell ref="S129:S130"/>
    <mergeCell ref="U129:AL130"/>
    <mergeCell ref="A127:H128"/>
    <mergeCell ref="I127:J128"/>
    <mergeCell ref="K127:R128"/>
    <mergeCell ref="A129:H130"/>
    <mergeCell ref="S131:S132"/>
    <mergeCell ref="U131:AL132"/>
    <mergeCell ref="S133:S134"/>
    <mergeCell ref="U133:AL134"/>
    <mergeCell ref="A133:H134"/>
    <mergeCell ref="I133:J134"/>
    <mergeCell ref="K133:R134"/>
    <mergeCell ref="S135:S136"/>
    <mergeCell ref="U135:AL136"/>
    <mergeCell ref="S137:S138"/>
    <mergeCell ref="U137:AL138"/>
    <mergeCell ref="A135:H136"/>
    <mergeCell ref="I135:J136"/>
    <mergeCell ref="K135:R136"/>
    <mergeCell ref="A137:H138"/>
    <mergeCell ref="S139:S140"/>
    <mergeCell ref="U139:AL140"/>
    <mergeCell ref="S141:S142"/>
    <mergeCell ref="U141:AL142"/>
    <mergeCell ref="A141:H142"/>
    <mergeCell ref="I141:J142"/>
    <mergeCell ref="K141:R142"/>
    <mergeCell ref="O147:R148"/>
    <mergeCell ref="A143:H144"/>
    <mergeCell ref="A145:H146"/>
    <mergeCell ref="I145:J146"/>
    <mergeCell ref="K145:R146"/>
    <mergeCell ref="S147:S148"/>
    <mergeCell ref="U147:AL148"/>
    <mergeCell ref="S143:S144"/>
    <mergeCell ref="U143:AL144"/>
    <mergeCell ref="S145:S146"/>
    <mergeCell ref="U145:AL146"/>
    <mergeCell ref="AK66:AL67"/>
    <mergeCell ref="A155:R156"/>
    <mergeCell ref="S155:S156"/>
    <mergeCell ref="U155:AL156"/>
    <mergeCell ref="S151:S152"/>
    <mergeCell ref="U151:AI152"/>
    <mergeCell ref="A149:N150"/>
    <mergeCell ref="O149:R150"/>
    <mergeCell ref="S149:S150"/>
    <mergeCell ref="U149:AL150"/>
    <mergeCell ref="A5:C5"/>
    <mergeCell ref="A6:C6"/>
    <mergeCell ref="G6:G7"/>
    <mergeCell ref="K6:K7"/>
    <mergeCell ref="AD66:AE67"/>
    <mergeCell ref="AG66:AG67"/>
    <mergeCell ref="AI66:AI67"/>
    <mergeCell ref="AD86:AE87"/>
    <mergeCell ref="AG86:AG87"/>
    <mergeCell ref="AG84:AG85"/>
    <mergeCell ref="AD82:AE83"/>
    <mergeCell ref="AG82:AG83"/>
    <mergeCell ref="AI82:AI83"/>
    <mergeCell ref="AG80:AG81"/>
    <mergeCell ref="O6:O7"/>
    <mergeCell ref="W86:AA87"/>
    <mergeCell ref="AC86:AC87"/>
    <mergeCell ref="A157:R158"/>
    <mergeCell ref="S157:S158"/>
    <mergeCell ref="U157:AL158"/>
    <mergeCell ref="AJ151:AL152"/>
    <mergeCell ref="A153:N154"/>
    <mergeCell ref="AK86:AL87"/>
    <mergeCell ref="AI86:AI87"/>
    <mergeCell ref="A202:AL203"/>
    <mergeCell ref="A204:AL205"/>
    <mergeCell ref="A206:AL207"/>
    <mergeCell ref="T135:T136"/>
    <mergeCell ref="O153:R154"/>
    <mergeCell ref="S153:S154"/>
    <mergeCell ref="U153:AL154"/>
    <mergeCell ref="A151:N152"/>
    <mergeCell ref="O151:R152"/>
    <mergeCell ref="A147:N148"/>
    <mergeCell ref="H76:J77"/>
    <mergeCell ref="H78:J79"/>
    <mergeCell ref="K76:N77"/>
    <mergeCell ref="K78:N79"/>
    <mergeCell ref="A80:D80"/>
    <mergeCell ref="E80:H80"/>
    <mergeCell ref="I80:J80"/>
    <mergeCell ref="L80:S80"/>
    <mergeCell ref="H86:J87"/>
    <mergeCell ref="K86:N87"/>
    <mergeCell ref="O86:S87"/>
    <mergeCell ref="A88:D88"/>
    <mergeCell ref="E88:H88"/>
    <mergeCell ref="I88:J88"/>
    <mergeCell ref="L88:S88"/>
    <mergeCell ref="A86:G87"/>
    <mergeCell ref="A89:D90"/>
    <mergeCell ref="E89:H90"/>
    <mergeCell ref="I89:J90"/>
    <mergeCell ref="K89:K90"/>
    <mergeCell ref="L89:S90"/>
    <mergeCell ref="W100:AA101"/>
    <mergeCell ref="AC100:AC101"/>
    <mergeCell ref="AD100:AE101"/>
    <mergeCell ref="U89:V89"/>
    <mergeCell ref="U90:V90"/>
    <mergeCell ref="W90:AA91"/>
    <mergeCell ref="AC90:AC91"/>
    <mergeCell ref="AD90:AE91"/>
    <mergeCell ref="U91:V91"/>
    <mergeCell ref="AG100:AG101"/>
    <mergeCell ref="AI100:AI101"/>
    <mergeCell ref="AK100:AL101"/>
    <mergeCell ref="U86:V86"/>
    <mergeCell ref="U87:V87"/>
    <mergeCell ref="U88:V88"/>
    <mergeCell ref="W88:AA89"/>
    <mergeCell ref="AC88:AC89"/>
    <mergeCell ref="AD88:AE89"/>
    <mergeCell ref="AG88:AG89"/>
    <mergeCell ref="AK94:AL95"/>
    <mergeCell ref="U99:V99"/>
    <mergeCell ref="W94:AA95"/>
    <mergeCell ref="W96:AA97"/>
    <mergeCell ref="U95:V95"/>
    <mergeCell ref="U96:V96"/>
    <mergeCell ref="U97:V97"/>
    <mergeCell ref="U98:V98"/>
    <mergeCell ref="U94:V94"/>
    <mergeCell ref="AC94:AC95"/>
    <mergeCell ref="AI96:AI97"/>
    <mergeCell ref="AD94:AE95"/>
    <mergeCell ref="AG94:AG95"/>
    <mergeCell ref="AI94:AI95"/>
    <mergeCell ref="AK96:AL97"/>
    <mergeCell ref="W98:AA99"/>
    <mergeCell ref="AC98:AC99"/>
    <mergeCell ref="AD98:AE99"/>
    <mergeCell ref="AG98:AG99"/>
    <mergeCell ref="AI98:AI99"/>
    <mergeCell ref="AK98:AL99"/>
    <mergeCell ref="AC96:AC97"/>
    <mergeCell ref="AD96:AE97"/>
    <mergeCell ref="AG96:AG97"/>
  </mergeCells>
  <printOptions/>
  <pageMargins left="0.75" right="0.75" top="0.75" bottom="0.75" header="0.5" footer="0.5"/>
  <pageSetup horizontalDpi="300" verticalDpi="300" orientation="portrait" scale="88" r:id="rId1"/>
  <rowBreaks count="1" manualBreakCount="1">
    <brk id="10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pv6320</dc:creator>
  <cp:keywords/>
  <dc:description/>
  <cp:lastModifiedBy>Scott Metzger</cp:lastModifiedBy>
  <cp:lastPrinted>2005-07-25T02:55:04Z</cp:lastPrinted>
  <dcterms:created xsi:type="dcterms:W3CDTF">2004-03-15T16:26:50Z</dcterms:created>
  <dcterms:modified xsi:type="dcterms:W3CDTF">2006-02-07T17:02:03Z</dcterms:modified>
  <cp:category/>
  <cp:version/>
  <cp:contentType/>
  <cp:contentStatus/>
</cp:coreProperties>
</file>