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67847E3-CBD1-4094-839C-F0A355B5790D}" xr6:coauthVersionLast="45" xr6:coauthVersionMax="45" xr10:uidLastSave="{00000000-0000-0000-0000-000000000000}"/>
  <bookViews>
    <workbookView xWindow="375" yWindow="375" windowWidth="19875" windowHeight="10530" activeTab="2" xr2:uid="{00000000-000D-0000-FFFF-FFFF00000000}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E21" i="7" s="1"/>
  <c r="D20" i="7"/>
  <c r="C20" i="7"/>
  <c r="D19" i="7"/>
  <c r="C19" i="7"/>
  <c r="D18" i="7"/>
  <c r="C18" i="7"/>
  <c r="D17" i="7"/>
  <c r="C17" i="7"/>
  <c r="D16" i="7"/>
  <c r="C16" i="7"/>
  <c r="D15" i="7"/>
  <c r="C15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18" i="7" l="1"/>
  <c r="E23" i="7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I22" i="7" s="1"/>
  <c r="E31" i="7"/>
  <c r="H14" i="7"/>
  <c r="I14" i="7" s="1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</calcChain>
</file>

<file path=xl/sharedStrings.xml><?xml version="1.0" encoding="utf-8"?>
<sst xmlns="http://schemas.openxmlformats.org/spreadsheetml/2006/main" count="4107" uniqueCount="1991">
  <si>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</si>
  <si>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</si>
  <si>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</si>
  <si>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</si>
  <si>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</si>
  <si>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</si>
  <si>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</si>
  <si>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</si>
  <si>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</si>
  <si>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</si>
  <si>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</si>
  <si>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</si>
  <si>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</si>
  <si>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</si>
  <si>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</si>
  <si>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</si>
  <si>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</si>
  <si>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</si>
  <si>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</si>
  <si>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</si>
  <si>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</si>
  <si>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</si>
  <si>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</si>
  <si>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</si>
  <si>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</si>
  <si>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</si>
  <si>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</si>
  <si>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</si>
  <si>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</si>
  <si>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</si>
  <si>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</si>
  <si>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</si>
  <si>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</si>
  <si>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</si>
  <si>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</si>
  <si>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</si>
  <si>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</si>
  <si>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</si>
  <si>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</si>
  <si>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</si>
  <si>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</si>
  <si>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</si>
  <si>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</si>
  <si>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</si>
  <si>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</si>
  <si>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</si>
  <si>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</si>
  <si>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</si>
  <si>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</si>
  <si>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</si>
  <si>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</si>
  <si>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</si>
  <si>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</si>
  <si>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</si>
  <si>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</si>
  <si>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</si>
  <si>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</si>
  <si>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</si>
  <si>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</si>
  <si>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</si>
  <si>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</si>
  <si>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</si>
  <si>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</si>
  <si>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</si>
  <si>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</si>
  <si>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</si>
  <si>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</si>
  <si>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</si>
  <si>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</si>
  <si>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</si>
  <si>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</si>
  <si>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</si>
  <si>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</si>
  <si>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</si>
  <si>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</si>
  <si>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</si>
  <si>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</si>
  <si>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</si>
  <si>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</si>
  <si>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</si>
  <si>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</si>
  <si>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</si>
  <si>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</si>
  <si>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</si>
  <si>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</si>
  <si>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</si>
  <si>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</si>
  <si>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</si>
  <si>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</si>
  <si>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</si>
  <si>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</si>
  <si>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</si>
  <si>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</si>
  <si>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</si>
  <si>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</si>
  <si>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</si>
  <si>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</si>
  <si>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</si>
  <si>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</si>
  <si>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</si>
  <si>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</si>
  <si>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</si>
  <si>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</si>
  <si>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</si>
  <si>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</si>
  <si>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</si>
  <si>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</si>
  <si>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</si>
  <si>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</si>
  <si>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</si>
  <si>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</si>
  <si>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</si>
  <si>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</si>
  <si>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</si>
  <si>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</si>
  <si>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</si>
  <si>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</si>
  <si>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</si>
  <si>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</si>
  <si>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</si>
  <si>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</si>
  <si>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</si>
  <si>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</si>
  <si>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</si>
  <si>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</si>
  <si>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</si>
  <si>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</si>
  <si>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</si>
  <si>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</si>
  <si>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</si>
  <si>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</si>
  <si>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</si>
  <si>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</si>
  <si>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</si>
  <si>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</si>
  <si>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</si>
  <si>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</si>
  <si>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</si>
  <si>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</si>
  <si>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</si>
  <si>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</si>
  <si>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</si>
  <si>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</si>
  <si>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</si>
  <si>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</si>
  <si>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</si>
  <si>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</si>
  <si>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</si>
  <si>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</si>
  <si>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</si>
  <si>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</si>
  <si>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</si>
  <si>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</si>
  <si>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</si>
  <si>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</si>
  <si>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</si>
  <si>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</si>
  <si>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</si>
  <si>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</si>
  <si>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</si>
  <si>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</si>
  <si>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</si>
  <si>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</si>
  <si>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</si>
  <si>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</si>
  <si>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</si>
  <si>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</si>
  <si>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</si>
  <si>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</si>
  <si>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</si>
  <si>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Dra. NURUL HUDA</t>
  </si>
  <si>
    <t>NELLY, S.Pd.</t>
  </si>
  <si>
    <t>RAHMA SRI IMAWATI, S.Pd</t>
  </si>
  <si>
    <t>HASANAH, S.Pd.</t>
  </si>
  <si>
    <t>DAFTAR HADIR PESERTA DIDIK</t>
  </si>
  <si>
    <t>PERTEMUAN KE :</t>
  </si>
  <si>
    <t>KET</t>
  </si>
  <si>
    <t>Acara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</si>
  <si>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</si>
  <si>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</si>
  <si>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</si>
  <si>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</si>
  <si>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</si>
  <si>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</si>
  <si>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</si>
  <si>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</si>
  <si>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</si>
  <si>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</si>
  <si>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</si>
  <si>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</si>
  <si>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</si>
  <si>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</si>
  <si>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</si>
  <si>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</si>
  <si>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</si>
  <si>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</si>
  <si>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</si>
  <si>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</si>
  <si>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</si>
  <si>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</si>
  <si>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</si>
  <si>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</si>
  <si>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</si>
  <si>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</si>
  <si>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</si>
  <si>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</si>
  <si>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</si>
  <si>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</si>
  <si>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</si>
  <si>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</si>
  <si>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</si>
  <si>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</si>
  <si>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</si>
  <si>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</si>
  <si>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</si>
  <si>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</si>
  <si>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</si>
  <si>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</si>
  <si>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</si>
  <si>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</si>
  <si>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</si>
  <si>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</si>
  <si>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</si>
  <si>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</si>
  <si>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</si>
  <si>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</si>
  <si>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</si>
  <si>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</si>
  <si>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</si>
  <si>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</si>
  <si>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</si>
  <si>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</si>
  <si>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</si>
  <si>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</si>
  <si>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</si>
  <si>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</si>
  <si>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</si>
  <si>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</si>
  <si>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</si>
  <si>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</si>
  <si>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</si>
  <si>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</si>
  <si>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</si>
  <si>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</si>
  <si>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</si>
  <si>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</si>
  <si>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</si>
  <si>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</si>
  <si>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</si>
  <si>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</si>
  <si>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</si>
  <si>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</si>
  <si>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</si>
  <si>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</si>
  <si>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</si>
  <si>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</si>
  <si>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</si>
  <si>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</si>
  <si>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</si>
  <si>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</si>
  <si>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</si>
  <si>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</si>
  <si>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</si>
  <si>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</si>
  <si>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</si>
  <si>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</si>
  <si>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</si>
  <si>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</si>
  <si>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</si>
  <si>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</si>
  <si>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</si>
  <si>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</si>
  <si>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</si>
  <si>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</si>
  <si>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</si>
  <si>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</si>
  <si>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</si>
  <si>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</si>
  <si>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</si>
  <si>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</si>
  <si>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</si>
  <si>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</si>
  <si>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</si>
  <si>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</si>
  <si>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</si>
  <si>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</si>
  <si>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</si>
  <si>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</si>
  <si>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</si>
  <si>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</si>
  <si>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</si>
  <si>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</si>
  <si>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</si>
  <si>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</si>
  <si>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</si>
  <si>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</si>
  <si>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</si>
  <si>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</si>
  <si>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</si>
  <si>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</si>
  <si>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</si>
  <si>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</si>
  <si>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</si>
  <si>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</si>
  <si>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</si>
  <si>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</si>
  <si>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</si>
  <si>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</si>
  <si>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</si>
  <si>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</si>
  <si>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</si>
  <si>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</si>
  <si>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</si>
  <si>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</si>
  <si>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</si>
  <si>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</si>
  <si>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</si>
  <si>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</si>
  <si>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</si>
  <si>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</si>
  <si>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</si>
  <si>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</si>
  <si>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</si>
  <si>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</si>
  <si>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</si>
  <si>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</si>
  <si>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</si>
  <si>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</si>
  <si>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</si>
  <si>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</si>
  <si>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</si>
  <si>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</si>
  <si>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</si>
  <si>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</si>
  <si>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</si>
  <si>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</si>
  <si>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</si>
  <si>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</si>
  <si>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</si>
  <si>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</si>
  <si>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</si>
  <si>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</si>
  <si>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</si>
  <si>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</si>
  <si>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</si>
  <si>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</si>
  <si>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</si>
  <si>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</si>
  <si>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</si>
  <si>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</si>
  <si>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</si>
  <si>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</si>
  <si>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</si>
  <si>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</si>
  <si>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</si>
  <si>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</si>
  <si>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</si>
  <si>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</si>
  <si>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</si>
  <si>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</si>
  <si>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</si>
  <si>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</si>
  <si>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</si>
  <si>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</si>
  <si>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</si>
  <si>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</si>
  <si>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</si>
  <si>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</si>
  <si>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</si>
  <si>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</si>
  <si>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</si>
  <si>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</si>
  <si>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</si>
  <si>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</si>
  <si>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</si>
  <si>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</si>
  <si>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</si>
  <si>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</si>
  <si>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</si>
  <si>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</si>
  <si>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</si>
  <si>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</si>
  <si>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</si>
  <si>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</si>
  <si>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</si>
  <si>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</si>
  <si>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</si>
  <si>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</si>
  <si>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</si>
  <si>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</si>
  <si>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</si>
  <si>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</si>
  <si>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</si>
  <si>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</si>
  <si>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</si>
  <si>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</si>
  <si>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</si>
  <si>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</si>
  <si>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</si>
  <si>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</si>
  <si>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</si>
  <si>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</si>
  <si>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</si>
  <si>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</si>
  <si>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</si>
  <si>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</si>
  <si>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</si>
  <si>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</si>
  <si>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</si>
  <si>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</si>
  <si>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</si>
  <si>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</si>
  <si>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</si>
  <si>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</si>
  <si>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</si>
  <si>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</si>
  <si>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</si>
  <si>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</si>
  <si>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</si>
  <si>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</si>
  <si>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</si>
  <si>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</si>
  <si>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</si>
  <si>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</si>
  <si>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</si>
  <si>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</si>
  <si>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</si>
  <si>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</si>
  <si>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</si>
  <si>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</si>
  <si>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</si>
  <si>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</si>
  <si>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</si>
  <si>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</si>
  <si>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</si>
  <si>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</si>
  <si>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</si>
  <si>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</si>
  <si>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</si>
  <si>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</si>
  <si>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</si>
  <si>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</si>
  <si>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</si>
  <si>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</si>
  <si>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</si>
  <si>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</si>
  <si>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</si>
  <si>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</si>
  <si>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</si>
  <si>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</si>
  <si>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</si>
  <si>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</si>
  <si>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</si>
  <si>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</si>
  <si>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</si>
  <si>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</si>
  <si>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</si>
  <si>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</si>
  <si>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</si>
  <si>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</si>
  <si>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</si>
  <si>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</si>
  <si>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</si>
  <si>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</si>
  <si>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</si>
  <si>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</si>
  <si>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</si>
  <si>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</si>
  <si>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</si>
  <si>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</si>
  <si>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</si>
  <si>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</si>
  <si>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</si>
  <si>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</si>
  <si>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</si>
  <si>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</si>
  <si>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</si>
  <si>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</si>
  <si>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</si>
  <si>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</si>
  <si>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</si>
  <si>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</si>
  <si>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</si>
  <si>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</si>
  <si>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</si>
  <si>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</si>
  <si>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</si>
  <si>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</si>
  <si>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</si>
  <si>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</si>
  <si>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</si>
  <si>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</si>
  <si>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</si>
  <si>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</si>
  <si>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</si>
  <si>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</si>
  <si>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</si>
  <si>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</si>
  <si>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</si>
  <si>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</si>
  <si>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</si>
  <si>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</si>
  <si>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</si>
  <si>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</si>
  <si>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</si>
  <si>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</si>
  <si>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</si>
  <si>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</si>
  <si>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</si>
  <si>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</si>
  <si>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</si>
  <si>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</si>
  <si>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</si>
  <si>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</si>
  <si>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</si>
  <si>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</si>
  <si>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</si>
  <si>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</si>
  <si>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</si>
  <si>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</si>
  <si>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</si>
  <si>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</si>
  <si>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</si>
  <si>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</si>
  <si>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</si>
  <si>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</si>
  <si>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</si>
  <si>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</si>
  <si>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</si>
  <si>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</si>
  <si>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</si>
  <si>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</si>
  <si>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</si>
  <si>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</si>
  <si>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</si>
  <si>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</si>
  <si>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</si>
  <si>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</si>
  <si>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</si>
  <si>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</si>
  <si>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</si>
  <si>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</si>
  <si>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</si>
  <si>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</si>
  <si>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</si>
  <si>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</si>
  <si>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</si>
  <si>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</si>
  <si>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</si>
  <si>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</si>
  <si>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</si>
  <si>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</si>
  <si>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</si>
  <si>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</si>
  <si>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</si>
  <si>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</si>
  <si>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</si>
  <si>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</si>
  <si>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</si>
  <si>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</si>
  <si>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</si>
  <si>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</si>
  <si>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</si>
  <si>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</si>
  <si>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</si>
  <si>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</si>
  <si>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</si>
  <si>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</si>
  <si>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</si>
  <si>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</si>
  <si>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</si>
  <si>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</si>
  <si>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</si>
  <si>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</si>
  <si>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</si>
  <si>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</si>
  <si>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</si>
  <si>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</si>
  <si>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</si>
  <si>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</si>
  <si>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</si>
  <si>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</si>
  <si>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</si>
  <si>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</si>
  <si>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</si>
  <si>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</si>
  <si>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</si>
  <si>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</si>
  <si>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</si>
  <si>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</si>
  <si>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</si>
  <si>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</si>
  <si>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</si>
  <si>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</si>
  <si>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</si>
  <si>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</si>
  <si>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</si>
  <si>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</si>
  <si>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</si>
  <si>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</si>
  <si>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</si>
  <si>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</si>
  <si>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</si>
  <si>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</si>
  <si>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</si>
  <si>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</si>
  <si>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</si>
  <si>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</si>
  <si>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</si>
  <si>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</si>
  <si>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</si>
  <si>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</si>
  <si>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</si>
  <si>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</si>
  <si>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</si>
  <si>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</si>
  <si>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</si>
  <si>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</si>
  <si>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</si>
  <si>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</si>
  <si>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</si>
  <si>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</si>
  <si>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</si>
  <si>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</si>
  <si>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</si>
  <si>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</si>
  <si>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</si>
  <si>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</si>
  <si>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</si>
  <si>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</si>
  <si>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</si>
  <si>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</si>
  <si>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</si>
  <si>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</si>
  <si>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</si>
  <si>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</si>
  <si>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</si>
  <si>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</si>
  <si>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</si>
  <si>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</si>
  <si>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</si>
  <si>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</si>
  <si>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</si>
  <si>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</si>
  <si>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</si>
  <si>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</si>
  <si>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</si>
  <si>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</si>
  <si>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</si>
  <si>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</si>
  <si>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</si>
  <si>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</si>
  <si>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</si>
  <si>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</si>
  <si>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</si>
  <si>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</si>
  <si>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</si>
  <si>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</si>
  <si>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</si>
  <si>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</si>
  <si>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</si>
  <si>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</si>
  <si>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</si>
  <si>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</si>
  <si>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</si>
  <si>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</si>
  <si>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</si>
  <si>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</si>
  <si>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</si>
  <si>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</si>
  <si>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</si>
  <si>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</si>
  <si>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</si>
  <si>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</si>
  <si>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</si>
  <si>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</si>
  <si>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</si>
  <si>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</si>
  <si>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</si>
  <si>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</si>
  <si>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</si>
  <si>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</si>
  <si>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</si>
  <si>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</si>
  <si>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</si>
  <si>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</si>
  <si>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</si>
  <si>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</si>
  <si>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</si>
  <si>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</si>
  <si>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</si>
  <si>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</si>
  <si>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</si>
  <si>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</si>
  <si>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</si>
  <si>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</si>
  <si>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</si>
  <si>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</si>
  <si>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</si>
  <si>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</si>
  <si>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</si>
  <si>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</si>
  <si>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</si>
  <si>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</si>
  <si>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</si>
  <si>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</si>
  <si>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</si>
  <si>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</si>
  <si>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</si>
  <si>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</si>
  <si>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</si>
  <si>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</si>
  <si>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</si>
  <si>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</si>
  <si>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</si>
  <si>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</si>
  <si>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</si>
  <si>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</si>
  <si>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</si>
  <si>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</si>
  <si>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</si>
  <si>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</si>
  <si>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</si>
  <si>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</si>
  <si>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</si>
  <si>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</si>
  <si>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</si>
  <si>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</si>
  <si>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</si>
  <si>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</si>
  <si>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</si>
  <si>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</si>
  <si>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</si>
  <si>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</si>
  <si>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</si>
  <si>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</si>
  <si>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</si>
  <si>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</si>
  <si>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</si>
  <si>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</si>
  <si>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</si>
  <si>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</si>
  <si>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</si>
  <si>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</si>
  <si>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</si>
  <si>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</si>
  <si>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</si>
  <si>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</si>
  <si>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</si>
  <si>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</si>
  <si>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</si>
  <si>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</si>
  <si>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</si>
  <si>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</si>
  <si>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</si>
  <si>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</si>
  <si>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</si>
  <si>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</si>
  <si>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</si>
  <si>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</si>
  <si>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</si>
  <si>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</si>
  <si>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</si>
  <si>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</si>
  <si>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</si>
  <si>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</si>
  <si>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</si>
  <si>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</si>
  <si>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</si>
  <si>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</si>
  <si>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</si>
  <si>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</si>
  <si>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</si>
  <si>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</si>
  <si>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</si>
  <si>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</si>
  <si>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</si>
  <si>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</si>
  <si>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</si>
  <si>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</si>
  <si>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</si>
  <si>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</si>
  <si>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</si>
  <si>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</si>
  <si>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</si>
  <si>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</si>
  <si>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</si>
  <si>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</si>
  <si>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</si>
  <si>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</si>
  <si>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</si>
  <si>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</si>
  <si>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</si>
  <si>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</si>
  <si>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</si>
  <si>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</si>
  <si>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</si>
  <si>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</si>
  <si>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</si>
  <si>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</si>
  <si>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</si>
  <si>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</si>
  <si>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</si>
  <si>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</si>
  <si>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</si>
  <si>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</si>
  <si>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</si>
  <si>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</si>
  <si>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</si>
  <si>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</si>
  <si>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</si>
  <si>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</si>
  <si>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</si>
  <si>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</si>
  <si>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</si>
  <si>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</si>
  <si>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</si>
  <si>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</si>
  <si>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</si>
  <si>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</si>
  <si>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</si>
  <si>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</si>
  <si>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</si>
  <si>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</si>
  <si>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</si>
  <si>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</si>
  <si>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</si>
  <si>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</si>
  <si>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</si>
  <si>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</si>
  <si>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</si>
  <si>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</si>
  <si>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</si>
  <si>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</si>
  <si>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</si>
  <si>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</si>
  <si>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</si>
  <si>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</si>
  <si>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</si>
  <si>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</si>
  <si>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</si>
  <si>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</si>
  <si>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</si>
  <si>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</si>
  <si>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</si>
  <si>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</si>
  <si>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</si>
  <si>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</si>
  <si>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</si>
  <si>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</si>
  <si>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</si>
  <si>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</si>
  <si>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</si>
  <si>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</si>
  <si>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</si>
  <si>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</si>
  <si>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</si>
  <si>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</si>
  <si>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</si>
  <si>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</si>
  <si>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</si>
  <si>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</si>
  <si>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</si>
  <si>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</si>
  <si>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</si>
  <si>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</si>
  <si>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</si>
  <si>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</si>
  <si>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</si>
  <si>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</si>
  <si>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</si>
  <si>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</si>
  <si>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</si>
  <si>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</si>
  <si>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</si>
  <si>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</si>
  <si>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</si>
  <si>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</si>
  <si>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</si>
  <si>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</si>
  <si>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</si>
  <si>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</si>
  <si>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</si>
  <si>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</si>
  <si>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</si>
  <si>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</si>
  <si>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</si>
  <si>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</si>
  <si>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</si>
  <si>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</si>
  <si>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</si>
  <si>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</si>
  <si>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</si>
  <si>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</si>
  <si>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</si>
  <si>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</si>
  <si>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</si>
  <si>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</si>
  <si>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</si>
  <si>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</si>
  <si>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</si>
  <si>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</si>
  <si>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</si>
  <si>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</si>
  <si>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</si>
  <si>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</si>
  <si>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</si>
  <si>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</si>
  <si>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</si>
  <si>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</si>
  <si>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</si>
  <si>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</si>
  <si>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</si>
  <si>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</si>
  <si>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</si>
  <si>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</si>
  <si>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</si>
  <si>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</si>
  <si>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</si>
  <si>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</si>
  <si>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</si>
  <si>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</si>
  <si>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</si>
  <si>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</si>
  <si>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</si>
  <si>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</si>
  <si>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</si>
  <si>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</si>
  <si>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</si>
  <si>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</si>
  <si>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</si>
  <si>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</si>
  <si>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</si>
  <si>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</si>
  <si>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</si>
  <si>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</si>
  <si>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</si>
  <si>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</si>
  <si>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</si>
  <si>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</si>
  <si>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</si>
  <si>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</si>
  <si>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</si>
  <si>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</si>
  <si>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</si>
  <si>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</si>
  <si>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</si>
  <si>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</si>
  <si>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</si>
  <si>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</si>
  <si>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</si>
  <si>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</si>
  <si>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</si>
  <si>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</si>
  <si>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</si>
  <si>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</si>
  <si>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</si>
  <si>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</si>
  <si>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</si>
  <si>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</si>
  <si>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</si>
  <si>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</si>
  <si>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</si>
  <si>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</si>
  <si>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</si>
  <si>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</si>
  <si>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</si>
  <si>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</si>
  <si>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</si>
  <si>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</si>
  <si>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</si>
  <si>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</si>
  <si>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</si>
  <si>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</si>
  <si>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</si>
  <si>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</si>
  <si>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</si>
  <si>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</si>
  <si>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</si>
  <si>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</si>
  <si>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</si>
  <si>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</si>
  <si>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</si>
  <si>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</si>
  <si>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</si>
  <si>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</si>
  <si>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</si>
  <si>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</si>
  <si>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</si>
  <si>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</si>
  <si>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</si>
  <si>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</si>
  <si>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</si>
  <si>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</si>
  <si>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</si>
  <si>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</si>
  <si>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</si>
  <si>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</si>
  <si>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</si>
  <si>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</si>
  <si>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</si>
  <si>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</si>
  <si>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</si>
  <si>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</si>
  <si>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</si>
  <si>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</si>
  <si>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</si>
  <si>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</si>
  <si>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</si>
  <si>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</si>
  <si>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</si>
  <si>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</si>
  <si>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</si>
  <si>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</si>
  <si>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</si>
  <si>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</si>
  <si>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</si>
  <si>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</si>
  <si>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</si>
  <si>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</si>
  <si>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</si>
  <si>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</si>
  <si>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</si>
  <si>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</si>
  <si>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</si>
  <si>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</si>
  <si>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</si>
  <si>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</si>
  <si>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</si>
  <si>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</si>
  <si>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</si>
  <si>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</si>
  <si>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</si>
  <si>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</si>
  <si>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</si>
  <si>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</si>
  <si>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</si>
  <si>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</si>
  <si>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</si>
  <si>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</si>
  <si>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</si>
  <si>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</si>
  <si>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LAELA AMRIANI, S.Pd</t>
  </si>
  <si>
    <t>CAERUNNISA, M.Pd</t>
  </si>
  <si>
    <t xml:space="preserve">KARTINI, M.Pd </t>
  </si>
  <si>
    <t>MOHAMAD FAIZAL REZA, S.Pd</t>
  </si>
  <si>
    <t>NANANG, S.Pd.</t>
  </si>
  <si>
    <t xml:space="preserve">LISTIYA SUSILAWATI, S.Pd, M.Pd </t>
  </si>
  <si>
    <t>Drs. ROHMANI</t>
  </si>
  <si>
    <t>SRI WAHYUNINGSIH, S.Pd</t>
  </si>
  <si>
    <t>MAMININGSIH PANGAT SAMI, S.Pd.</t>
  </si>
  <si>
    <t xml:space="preserve">IDA AMALIA, S.Pd </t>
  </si>
  <si>
    <t xml:space="preserve">Dra. DWI HARDININGSIH, M.Pd </t>
  </si>
  <si>
    <t>INDAH KUSNIATI, S.Pd</t>
  </si>
  <si>
    <t>FITRI SETYOWATI,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</si>
  <si>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</si>
  <si>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</si>
  <si>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</si>
  <si>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</si>
  <si>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</si>
  <si>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</si>
  <si>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</si>
  <si>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</si>
  <si>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</si>
  <si>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</si>
  <si>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</si>
  <si>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</si>
  <si>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</si>
  <si>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</si>
  <si>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</si>
  <si>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</si>
  <si>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</si>
  <si>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</si>
  <si>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</si>
  <si>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</si>
  <si>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</si>
  <si>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</si>
  <si>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</si>
  <si>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</si>
  <si>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</si>
  <si>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</si>
  <si>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</si>
  <si>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</si>
  <si>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</si>
  <si>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</si>
  <si>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</si>
  <si>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</si>
  <si>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</si>
  <si>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</si>
  <si>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</si>
  <si>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</si>
  <si>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</si>
  <si>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</si>
  <si>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</si>
  <si>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</si>
  <si>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</si>
  <si>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</si>
  <si>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</si>
  <si>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</si>
  <si>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</si>
  <si>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</si>
  <si>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</si>
  <si>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</si>
  <si>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</si>
  <si>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</si>
  <si>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</si>
  <si>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</si>
  <si>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</si>
  <si>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</si>
  <si>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</si>
  <si>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</si>
  <si>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</si>
  <si>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</si>
  <si>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</si>
  <si>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</si>
  <si>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</si>
  <si>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</si>
  <si>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</si>
  <si>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</si>
  <si>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</si>
  <si>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</si>
  <si>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</si>
  <si>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</si>
  <si>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</si>
  <si>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</si>
  <si>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</si>
  <si>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</si>
  <si>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</si>
  <si>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</si>
  <si>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</si>
  <si>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</si>
  <si>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</si>
  <si>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</si>
  <si>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</si>
  <si>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</si>
  <si>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</si>
  <si>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</si>
  <si>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</si>
  <si>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</si>
  <si>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</si>
  <si>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</si>
  <si>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</si>
  <si>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</si>
  <si>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</si>
  <si>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</si>
  <si>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</si>
  <si>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</si>
  <si>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</si>
  <si>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</si>
  <si>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</si>
  <si>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</si>
  <si>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</si>
  <si>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</si>
  <si>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</si>
  <si>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</si>
  <si>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</si>
  <si>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</si>
  <si>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</si>
  <si>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</si>
  <si>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</si>
  <si>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</si>
  <si>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</si>
  <si>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</si>
  <si>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</si>
  <si>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</si>
  <si>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</si>
  <si>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</si>
  <si>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</si>
  <si>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</si>
  <si>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</si>
  <si>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</si>
  <si>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</si>
  <si>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</si>
  <si>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</si>
  <si>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</si>
  <si>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</si>
  <si>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</si>
  <si>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</si>
  <si>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</si>
  <si>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</si>
  <si>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</si>
  <si>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</si>
  <si>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</si>
  <si>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</si>
  <si>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</si>
  <si>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</si>
  <si>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</si>
  <si>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</si>
  <si>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</si>
  <si>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</si>
  <si>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</si>
  <si>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</si>
  <si>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</si>
  <si>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</si>
  <si>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</si>
  <si>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</si>
  <si>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</si>
  <si>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</si>
  <si>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</si>
  <si>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</si>
  <si>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</si>
  <si>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</si>
  <si>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</si>
  <si>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</si>
  <si>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</si>
  <si>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</si>
  <si>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</si>
  <si>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</si>
  <si>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</si>
  <si>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</si>
  <si>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</si>
  <si>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</si>
  <si>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</si>
  <si>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</si>
  <si>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</si>
  <si>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</si>
  <si>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</si>
  <si>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</si>
  <si>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</si>
  <si>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</si>
  <si>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</si>
  <si>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</si>
  <si>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</si>
  <si>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</si>
  <si>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</si>
  <si>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</si>
  <si>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</si>
  <si>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</si>
  <si>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</si>
  <si>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</si>
  <si>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</si>
  <si>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</si>
  <si>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</si>
  <si>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</si>
  <si>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</si>
  <si>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</si>
  <si>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</si>
  <si>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</si>
  <si>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</si>
  <si>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</si>
  <si>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</si>
  <si>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</si>
  <si>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</si>
  <si>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</si>
  <si>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</si>
  <si>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</si>
  <si>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</si>
  <si>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</si>
  <si>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</si>
  <si>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</si>
  <si>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</si>
  <si>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</si>
  <si>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</si>
  <si>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</si>
  <si>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</si>
  <si>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</si>
  <si>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</si>
  <si>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</si>
  <si>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</si>
  <si>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</si>
  <si>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</si>
  <si>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</si>
  <si>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</si>
  <si>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</si>
  <si>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</si>
  <si>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</si>
  <si>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</si>
  <si>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</si>
  <si>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</si>
  <si>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</si>
  <si>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</si>
  <si>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</si>
  <si>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</si>
  <si>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</si>
  <si>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</si>
  <si>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</si>
  <si>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</si>
  <si>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</si>
  <si>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</si>
  <si>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</si>
  <si>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</si>
  <si>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</si>
  <si>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</si>
  <si>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</si>
  <si>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</si>
  <si>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</si>
  <si>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</si>
  <si>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</si>
  <si>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</si>
  <si>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</si>
  <si>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</si>
  <si>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</si>
  <si>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</si>
  <si>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</si>
  <si>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</si>
  <si>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</si>
  <si>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</si>
  <si>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</si>
  <si>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</si>
  <si>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</si>
  <si>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</si>
  <si>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</si>
  <si>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</si>
  <si>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</si>
  <si>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</si>
  <si>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</si>
  <si>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</si>
  <si>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</si>
  <si>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</si>
  <si>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</si>
  <si>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</si>
  <si>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</si>
  <si>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</si>
  <si>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</si>
  <si>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</si>
  <si>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</si>
  <si>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</si>
  <si>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</si>
  <si>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</si>
  <si>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</si>
  <si>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</si>
  <si>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</si>
  <si>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</si>
  <si>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</si>
  <si>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</si>
  <si>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</si>
  <si>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</si>
  <si>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</si>
  <si>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</si>
  <si>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</si>
  <si>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</si>
  <si>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</si>
  <si>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</si>
  <si>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</si>
  <si>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</si>
  <si>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</si>
  <si>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</si>
  <si>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</si>
  <si>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</si>
  <si>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</si>
  <si>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</si>
  <si>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</si>
  <si>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</si>
  <si>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</si>
  <si>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</si>
  <si>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</si>
  <si>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</si>
  <si>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</si>
  <si>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</si>
  <si>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</si>
  <si>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</si>
  <si>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</si>
  <si>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</si>
  <si>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</si>
  <si>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</si>
  <si>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</si>
  <si>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</si>
  <si>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</si>
  <si>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</si>
  <si>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</si>
  <si>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</si>
  <si>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</si>
  <si>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</si>
  <si>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</si>
  <si>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</si>
  <si>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</si>
  <si>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</si>
  <si>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</si>
  <si>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</si>
  <si>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</si>
  <si>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</si>
  <si>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</si>
  <si>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</si>
  <si>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</si>
  <si>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</si>
  <si>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</si>
  <si>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</si>
  <si>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</si>
  <si>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</si>
  <si>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</si>
  <si>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</si>
  <si>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</si>
  <si>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</si>
  <si>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</si>
  <si>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</si>
  <si>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</si>
  <si>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</si>
  <si>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</si>
  <si>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</si>
  <si>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</si>
  <si>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</si>
  <si>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</si>
  <si>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</si>
  <si>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</si>
  <si>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</si>
  <si>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</si>
  <si>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</si>
  <si>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</si>
  <si>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</si>
  <si>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</si>
  <si>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</si>
  <si>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</si>
  <si>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</si>
  <si>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</si>
  <si>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</si>
  <si>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</si>
  <si>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</si>
  <si>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</si>
  <si>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</si>
  <si>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</si>
  <si>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</si>
  <si>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</si>
  <si>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</si>
  <si>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</si>
  <si>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</si>
  <si>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</si>
  <si>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</si>
  <si>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</si>
  <si>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</si>
  <si>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</si>
  <si>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</si>
  <si>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</si>
  <si>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</si>
  <si>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</si>
  <si>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</si>
  <si>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</si>
  <si>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</si>
  <si>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</si>
  <si>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</si>
  <si>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</si>
  <si>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</si>
  <si>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</si>
  <si>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</si>
  <si>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</si>
  <si>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</si>
  <si>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</si>
  <si>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</si>
  <si>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</si>
  <si>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</si>
  <si>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</si>
  <si>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</si>
  <si>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</si>
  <si>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</si>
  <si>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</si>
  <si>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</si>
  <si>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</si>
  <si>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</si>
  <si>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</si>
  <si>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</si>
  <si>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</si>
  <si>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</si>
  <si>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</si>
  <si>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</si>
  <si>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</si>
  <si>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</si>
  <si>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</si>
  <si>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</si>
  <si>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</si>
  <si>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</si>
  <si>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</si>
  <si>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</si>
  <si>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</si>
  <si>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</si>
  <si>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</si>
  <si>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</si>
  <si>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</si>
  <si>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</si>
  <si>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</si>
  <si>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</si>
  <si>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</si>
  <si>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</si>
  <si>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</si>
  <si>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</si>
  <si>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</si>
  <si>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</si>
  <si>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</si>
  <si>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</si>
  <si>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</si>
  <si>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</si>
  <si>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</si>
  <si>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</si>
  <si>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</si>
  <si>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</si>
  <si>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</si>
  <si>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</si>
  <si>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</si>
  <si>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</si>
  <si>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</si>
  <si>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</si>
  <si>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</si>
  <si>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</si>
  <si>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</si>
  <si>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</si>
  <si>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</si>
  <si>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</si>
  <si>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</si>
  <si>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</si>
  <si>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</si>
  <si>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</si>
  <si>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</si>
  <si>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</si>
  <si>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</si>
  <si>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</si>
  <si>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</si>
  <si>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</si>
  <si>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</si>
  <si>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</si>
  <si>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</si>
  <si>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</si>
  <si>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</si>
  <si>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</si>
  <si>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</si>
  <si>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</si>
  <si>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</si>
  <si>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</si>
  <si>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</si>
  <si>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</si>
  <si>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</si>
  <si>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</si>
  <si>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</si>
  <si>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</si>
  <si>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</si>
  <si>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</si>
  <si>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</si>
  <si>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</si>
  <si>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</si>
  <si>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</si>
  <si>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</si>
  <si>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</si>
  <si>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</si>
  <si>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</si>
  <si>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</si>
  <si>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</si>
  <si>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</si>
  <si>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</si>
  <si>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</si>
  <si>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</si>
  <si>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</si>
  <si>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</si>
  <si>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</si>
  <si>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</si>
  <si>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</si>
  <si>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</si>
  <si>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</si>
  <si>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</si>
  <si>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</si>
  <si>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</si>
  <si>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</si>
  <si>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</si>
  <si>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</si>
  <si>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</si>
  <si>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</si>
  <si>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</si>
  <si>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</si>
  <si>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</si>
  <si>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</si>
  <si>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</si>
  <si>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</si>
  <si>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</si>
  <si>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</si>
  <si>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</si>
  <si>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</si>
  <si>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</si>
  <si>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</si>
  <si>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</si>
  <si>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</si>
  <si>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</si>
  <si>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</si>
  <si>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</si>
  <si>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</si>
  <si>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</si>
  <si>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</si>
  <si>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</si>
  <si>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</si>
  <si>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</si>
  <si>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</si>
  <si>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</si>
  <si>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</si>
  <si>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</si>
  <si>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</si>
  <si>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</si>
  <si>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</si>
  <si>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</si>
  <si>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</si>
  <si>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</si>
  <si>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</si>
  <si>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</si>
  <si>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</si>
  <si>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</si>
  <si>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</si>
  <si>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</si>
  <si>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</si>
  <si>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</si>
  <si>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</si>
  <si>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</si>
  <si>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</si>
  <si>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</si>
  <si>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</si>
  <si>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</si>
  <si>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</si>
  <si>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</si>
  <si>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</si>
  <si>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</si>
  <si>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</si>
  <si>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</si>
  <si>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</si>
  <si>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</si>
  <si>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</si>
  <si>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</si>
  <si>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</si>
  <si>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</si>
  <si>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</si>
  <si>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</si>
  <si>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</si>
  <si>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</si>
  <si>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</si>
  <si>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</si>
  <si>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</si>
  <si>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</si>
  <si>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</si>
  <si>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</si>
  <si>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</si>
  <si>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</si>
  <si>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</si>
  <si>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</si>
  <si>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</si>
  <si>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</si>
  <si>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</si>
  <si>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</si>
  <si>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</si>
  <si>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</si>
  <si>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</si>
  <si>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</si>
  <si>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</si>
  <si>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</si>
  <si>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</si>
  <si>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</si>
  <si>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</si>
  <si>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</si>
  <si>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</si>
  <si>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</si>
  <si>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</si>
  <si>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</si>
  <si>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</si>
  <si>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</si>
  <si>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</si>
  <si>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</si>
  <si>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</si>
  <si>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</si>
  <si>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</si>
  <si>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</si>
  <si>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</si>
  <si>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</si>
  <si>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</si>
  <si>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</si>
  <si>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</si>
  <si>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</si>
  <si>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</si>
  <si>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</si>
  <si>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</si>
  <si>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</si>
  <si>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</si>
  <si>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</si>
  <si>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</si>
  <si>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</si>
  <si>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</si>
  <si>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</si>
  <si>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</si>
  <si>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</si>
  <si>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</si>
  <si>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</si>
  <si>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</si>
  <si>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</si>
  <si>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</si>
  <si>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</si>
  <si>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</si>
  <si>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</si>
  <si>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</si>
  <si>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</si>
  <si>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</si>
  <si>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</si>
  <si>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</si>
  <si>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</si>
  <si>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</si>
  <si>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</si>
  <si>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</si>
  <si>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</si>
  <si>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</si>
  <si>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</si>
  <si>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</si>
  <si>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</si>
  <si>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</si>
  <si>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</si>
  <si>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</si>
  <si>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</si>
  <si>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</si>
  <si>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</si>
  <si>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</si>
  <si>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</si>
  <si>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</si>
  <si>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</si>
  <si>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</si>
  <si>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</si>
  <si>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</si>
  <si>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</si>
  <si>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</si>
  <si>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</si>
  <si>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</si>
  <si>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</si>
  <si>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</si>
  <si>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</si>
  <si>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</si>
  <si>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</si>
  <si>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</si>
  <si>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</si>
  <si>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</si>
  <si>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</si>
  <si>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</si>
  <si>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</si>
  <si>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</si>
  <si>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</si>
  <si>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</si>
  <si>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</si>
  <si>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</si>
  <si>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</si>
  <si>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</si>
  <si>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</si>
  <si>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</si>
  <si>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</si>
  <si>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</si>
  <si>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</si>
  <si>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</si>
  <si>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</si>
  <si>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</si>
  <si>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</si>
  <si>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</si>
  <si>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</si>
  <si>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</si>
  <si>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</si>
  <si>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</si>
  <si>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</si>
  <si>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</si>
  <si>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</si>
  <si>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</si>
  <si>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</si>
  <si>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</si>
  <si>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</si>
  <si>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</si>
  <si>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</si>
  <si>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</si>
  <si>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</si>
  <si>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</si>
  <si>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</si>
  <si>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</si>
  <si>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</si>
  <si>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</si>
  <si>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</si>
  <si>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</si>
  <si>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</si>
  <si>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</si>
  <si>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</si>
  <si>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</si>
  <si>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</si>
  <si>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</si>
  <si>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</si>
  <si>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</si>
  <si>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</si>
  <si>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</si>
  <si>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</si>
  <si>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</si>
  <si>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</si>
  <si>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</si>
  <si>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</si>
  <si>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</si>
  <si>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</si>
  <si>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</si>
  <si>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</si>
  <si>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</si>
  <si>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</si>
  <si>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</si>
  <si>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</si>
  <si>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</si>
  <si>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</si>
  <si>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</si>
  <si>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</si>
  <si>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</si>
  <si>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</si>
  <si>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</si>
  <si>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</si>
  <si>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</si>
  <si>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</si>
  <si>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</si>
  <si>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</si>
  <si>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</si>
  <si>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</si>
  <si>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</si>
  <si>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</si>
  <si>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</si>
  <si>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</si>
  <si>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</si>
  <si>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</si>
  <si>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</si>
  <si>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</si>
  <si>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</si>
  <si>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</si>
  <si>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</si>
  <si>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</si>
  <si>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</si>
  <si>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</si>
  <si>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</si>
  <si>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</si>
  <si>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</si>
  <si>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</si>
  <si>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</si>
  <si>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</si>
  <si>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</si>
  <si>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</si>
  <si>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</si>
  <si>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</si>
  <si>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</si>
  <si>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</si>
  <si>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</si>
  <si>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</si>
  <si>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</si>
  <si>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</si>
  <si>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</si>
  <si>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</si>
  <si>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</si>
  <si>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</si>
  <si>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</si>
  <si>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</si>
  <si>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</si>
  <si>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</si>
  <si>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</si>
  <si>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</si>
  <si>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</si>
  <si>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</si>
  <si>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</si>
  <si>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</si>
  <si>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</si>
  <si>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</si>
  <si>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</si>
  <si>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</si>
  <si>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</si>
  <si>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</si>
  <si>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</si>
  <si>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</si>
  <si>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</si>
  <si>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</si>
  <si>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</si>
  <si>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</si>
  <si>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</si>
  <si>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</si>
  <si>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</si>
  <si>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</si>
  <si>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</si>
  <si>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</si>
  <si>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</si>
  <si>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</si>
  <si>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</si>
  <si>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</si>
  <si>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</si>
  <si>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</si>
  <si>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</si>
  <si>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</si>
  <si>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</si>
  <si>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</si>
  <si>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</si>
  <si>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</si>
  <si>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</si>
  <si>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</si>
  <si>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</si>
  <si>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</si>
  <si>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</si>
  <si>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</si>
  <si>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</si>
  <si>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</si>
  <si>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</si>
  <si>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</si>
  <si>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</si>
  <si>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</si>
  <si>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</si>
  <si>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</si>
  <si>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</si>
  <si>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</si>
  <si>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</si>
  <si>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</si>
  <si>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</si>
  <si>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</si>
  <si>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</si>
  <si>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</si>
  <si>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</si>
  <si>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</si>
  <si>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</si>
  <si>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</si>
  <si>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</si>
  <si>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</si>
  <si>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</si>
  <si>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</si>
  <si>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</si>
  <si>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</si>
  <si>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</si>
  <si>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</si>
  <si>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</si>
  <si>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</si>
  <si>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</si>
  <si>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</si>
  <si>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</si>
  <si>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</si>
  <si>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</si>
  <si>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</si>
  <si>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</si>
  <si>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</si>
  <si>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</si>
  <si>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</si>
  <si>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</si>
  <si>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</si>
  <si>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</si>
  <si>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</si>
  <si>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</si>
  <si>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</si>
  <si>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</si>
  <si>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</si>
  <si>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</si>
  <si>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</si>
  <si>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</si>
  <si>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</si>
  <si>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</si>
  <si>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</si>
  <si>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</si>
  <si>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</si>
  <si>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</si>
  <si>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</si>
  <si>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</si>
  <si>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</si>
  <si>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</si>
  <si>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</si>
  <si>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</si>
  <si>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</si>
  <si>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</si>
  <si>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</si>
  <si>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</si>
  <si>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</si>
  <si>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</si>
  <si>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</si>
  <si>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</si>
  <si>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</si>
  <si>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</si>
  <si>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</si>
  <si>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</si>
  <si>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</si>
  <si>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</si>
  <si>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</si>
  <si>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</si>
  <si>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</si>
  <si>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</si>
  <si>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</si>
  <si>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</si>
  <si>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</si>
  <si>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</si>
  <si>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</si>
  <si>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</si>
  <si>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</si>
  <si>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</si>
  <si>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</si>
  <si>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</si>
  <si>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</si>
  <si>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</si>
  <si>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</si>
  <si>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</si>
  <si>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</si>
  <si>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</si>
  <si>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</si>
  <si>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</si>
  <si>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</si>
  <si>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</si>
  <si>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</si>
  <si>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</si>
  <si>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</si>
  <si>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</si>
  <si>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</si>
  <si>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</si>
  <si>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</si>
  <si>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</si>
  <si>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</si>
  <si>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</si>
  <si>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</si>
  <si>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</si>
  <si>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PENDDIDIDKAN AGAMA KRISTEN</t>
  </si>
  <si>
    <t>ANTONIUS NUGROHO</t>
  </si>
  <si>
    <t>PENDIDIKAN AGAMA KRISTEN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</si>
</sst>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2" xfId="2" xr:uid="{00000000-0005-0000-0000-000002000000}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sel="3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sel="1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sel="2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1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sel="1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9.png"/><Relationship Id="rId1" Type="http://schemas.openxmlformats.org/officeDocument/2006/relationships/hyperlink" Target="#data7!G8"/><Relationship Id="rId6" Type="http://schemas.openxmlformats.org/officeDocument/2006/relationships/image" Target="../media/image10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3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8.png"/><Relationship Id="rId2" Type="http://schemas.openxmlformats.org/officeDocument/2006/relationships/image" Target="../media/image15.png"/><Relationship Id="rId1" Type="http://schemas.openxmlformats.org/officeDocument/2006/relationships/image" Target="../media/image17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1"/>
  <sheetViews>
    <sheetView showZeros="0" zoomScale="120" zoomScaleNormal="120" workbookViewId="0">
      <pane xSplit="5" ySplit="7" topLeftCell="G182" activePane="bottomRight" state="frozen"/>
      <selection pane="topRight" activeCell="F1" sqref="F1"/>
      <selection pane="bottomLeft" activeCell="A8" sqref="A8"/>
      <selection pane="bottomRight" activeCell="V186" sqref="V186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1988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1989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1700</v>
      </c>
      <c r="E8" s="120" t="s">
        <v>1408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1701</v>
      </c>
      <c r="E9" s="120" t="s">
        <v>1409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1702</v>
      </c>
      <c r="E10" s="120" t="s">
        <v>1410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1703</v>
      </c>
      <c r="E11" s="120" t="s">
        <v>1411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1704</v>
      </c>
      <c r="E12" s="120" t="s">
        <v>1412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1705</v>
      </c>
      <c r="E13" s="120" t="s">
        <v>1413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1706</v>
      </c>
      <c r="E14" s="120" t="s">
        <v>1414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1707</v>
      </c>
      <c r="E15" s="120" t="s">
        <v>1415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1708</v>
      </c>
      <c r="E16" s="120" t="s">
        <v>1416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1709</v>
      </c>
      <c r="E17" s="120" t="s">
        <v>1417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1710</v>
      </c>
      <c r="E18" s="120" t="s">
        <v>1418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1711</v>
      </c>
      <c r="E19" s="120" t="s">
        <v>1419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1712</v>
      </c>
      <c r="E20" s="120" t="s">
        <v>1420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1714</v>
      </c>
      <c r="E21" s="120" t="s">
        <v>1713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1715</v>
      </c>
      <c r="E22" s="120" t="s">
        <v>1421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1716</v>
      </c>
      <c r="E23" s="120" t="s">
        <v>1422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1717</v>
      </c>
      <c r="E24" s="120" t="s">
        <v>1423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1718</v>
      </c>
      <c r="E25" s="120" t="s">
        <v>1424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1719</v>
      </c>
      <c r="E26" s="120" t="s">
        <v>1425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1720</v>
      </c>
      <c r="E27" s="120" t="s">
        <v>1426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1721</v>
      </c>
      <c r="E28" s="120" t="s">
        <v>1427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1722</v>
      </c>
      <c r="E29" s="120" t="s">
        <v>1428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1723</v>
      </c>
      <c r="E30" s="120" t="s">
        <v>1429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1724</v>
      </c>
      <c r="E31" s="120" t="s">
        <v>1430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1725</v>
      </c>
      <c r="E32" s="120" t="s">
        <v>1431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1726</v>
      </c>
      <c r="E33" s="120" t="s">
        <v>1432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1727</v>
      </c>
      <c r="E34" s="120" t="s">
        <v>1433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1728</v>
      </c>
      <c r="E35" s="120" t="s">
        <v>1434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1729</v>
      </c>
      <c r="E36" s="120" t="s">
        <v>1435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1730</v>
      </c>
      <c r="E37" s="120" t="s">
        <v>1436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1731</v>
      </c>
      <c r="E38" s="120" t="s">
        <v>1437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1732</v>
      </c>
      <c r="E39" s="120" t="s">
        <v>1438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1733</v>
      </c>
      <c r="E40" s="120" t="s">
        <v>1439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1734</v>
      </c>
      <c r="E41" s="120" t="s">
        <v>1440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1735</v>
      </c>
      <c r="E42" s="120" t="s">
        <v>1441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1736</v>
      </c>
      <c r="E43" s="120" t="s">
        <v>1442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1737</v>
      </c>
      <c r="E48" s="120" t="s">
        <v>1443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1738</v>
      </c>
      <c r="E49" s="120" t="s">
        <v>1444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1739</v>
      </c>
      <c r="E50" s="120" t="s">
        <v>1445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1740</v>
      </c>
      <c r="E51" s="120" t="s">
        <v>1446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1741</v>
      </c>
      <c r="E52" s="120" t="s">
        <v>1447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1742</v>
      </c>
      <c r="E53" s="120" t="s">
        <v>1448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1743</v>
      </c>
      <c r="E54" s="120" t="s">
        <v>1449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1744</v>
      </c>
      <c r="E55" s="120" t="s">
        <v>1450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1745</v>
      </c>
      <c r="E56" s="120" t="s">
        <v>1451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1746</v>
      </c>
      <c r="E57" s="120" t="s">
        <v>1452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1747</v>
      </c>
      <c r="E58" s="120" t="s">
        <v>1453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1748</v>
      </c>
      <c r="E59" s="120" t="s">
        <v>1454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1749</v>
      </c>
      <c r="E60" s="120" t="s">
        <v>1455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1750</v>
      </c>
      <c r="E61" s="120" t="s">
        <v>1456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1751</v>
      </c>
      <c r="E62" s="120" t="s">
        <v>1457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1752</v>
      </c>
      <c r="E63" s="120" t="s">
        <v>1458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1753</v>
      </c>
      <c r="E64" s="120" t="s">
        <v>1459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1754</v>
      </c>
      <c r="E65" s="120" t="s">
        <v>1460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1755</v>
      </c>
      <c r="E66" s="120" t="s">
        <v>1461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1756</v>
      </c>
      <c r="E67" s="120" t="s">
        <v>1462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1757</v>
      </c>
      <c r="E68" s="120" t="s">
        <v>1463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1758</v>
      </c>
      <c r="E69" s="120" t="s">
        <v>1464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1759</v>
      </c>
      <c r="E70" s="120" t="s">
        <v>1465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1760</v>
      </c>
      <c r="E71" s="120" t="s">
        <v>1466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1761</v>
      </c>
      <c r="E72" s="120" t="s">
        <v>1467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1762</v>
      </c>
      <c r="E73" s="120" t="s">
        <v>1468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1763</v>
      </c>
      <c r="E74" s="120" t="s">
        <v>1469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1764</v>
      </c>
      <c r="E75" s="120" t="s">
        <v>1470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1765</v>
      </c>
      <c r="E76" s="120" t="s">
        <v>1471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1766</v>
      </c>
      <c r="E77" s="120" t="s">
        <v>1472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1767</v>
      </c>
      <c r="E78" s="120" t="s">
        <v>1473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1768</v>
      </c>
      <c r="E79" s="120" t="s">
        <v>1474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1769</v>
      </c>
      <c r="E80" s="120" t="s">
        <v>1475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1770</v>
      </c>
      <c r="E81" s="120" t="s">
        <v>1476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1771</v>
      </c>
      <c r="E82" s="120" t="s">
        <v>1477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1772</v>
      </c>
      <c r="E83" s="120" t="s">
        <v>1478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1773</v>
      </c>
      <c r="E88" s="120" t="s">
        <v>1479</v>
      </c>
      <c r="F88" s="121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1774</v>
      </c>
      <c r="E89" s="120" t="s">
        <v>1480</v>
      </c>
      <c r="F89" s="121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1775</v>
      </c>
      <c r="E90" s="120" t="s">
        <v>1481</v>
      </c>
      <c r="F90" s="121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1776</v>
      </c>
      <c r="E91" s="120" t="s">
        <v>1482</v>
      </c>
      <c r="F91" s="121" t="s">
        <v>109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1777</v>
      </c>
      <c r="E92" s="120" t="s">
        <v>1483</v>
      </c>
      <c r="F92" s="121" t="s">
        <v>109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1778</v>
      </c>
      <c r="E93" s="120" t="s">
        <v>1484</v>
      </c>
      <c r="F93" s="121" t="s">
        <v>110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1779</v>
      </c>
      <c r="E94" s="120" t="s">
        <v>1485</v>
      </c>
      <c r="F94" s="121" t="s">
        <v>109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1780</v>
      </c>
      <c r="E95" s="120" t="s">
        <v>1486</v>
      </c>
      <c r="F95" s="121" t="s">
        <v>109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1780</v>
      </c>
      <c r="E96" s="120" t="s">
        <v>1487</v>
      </c>
      <c r="F96" s="121" t="s">
        <v>110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1781</v>
      </c>
      <c r="E97" s="120" t="s">
        <v>1488</v>
      </c>
      <c r="F97" s="121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1782</v>
      </c>
      <c r="E98" s="120" t="s">
        <v>1489</v>
      </c>
      <c r="F98" s="121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1783</v>
      </c>
      <c r="E99" s="120" t="s">
        <v>1490</v>
      </c>
      <c r="F99" s="121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1784</v>
      </c>
      <c r="E100" s="120" t="s">
        <v>1491</v>
      </c>
      <c r="F100" s="121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1785</v>
      </c>
      <c r="E101" s="120" t="s">
        <v>1492</v>
      </c>
      <c r="F101" s="121" t="s">
        <v>110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1786</v>
      </c>
      <c r="E102" s="120" t="s">
        <v>1493</v>
      </c>
      <c r="F102" s="121" t="s">
        <v>110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1787</v>
      </c>
      <c r="E103" s="120" t="s">
        <v>1494</v>
      </c>
      <c r="F103" s="121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1788</v>
      </c>
      <c r="E104" s="120" t="s">
        <v>1495</v>
      </c>
      <c r="F104" s="121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1789</v>
      </c>
      <c r="E105" s="120" t="s">
        <v>1496</v>
      </c>
      <c r="F105" s="121" t="s">
        <v>109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1790</v>
      </c>
      <c r="E106" s="120" t="s">
        <v>1497</v>
      </c>
      <c r="F106" s="121" t="s">
        <v>109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1791</v>
      </c>
      <c r="E107" s="120" t="s">
        <v>1498</v>
      </c>
      <c r="F107" s="121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1792</v>
      </c>
      <c r="E108" s="120" t="s">
        <v>1499</v>
      </c>
      <c r="F108" s="121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1793</v>
      </c>
      <c r="E109" s="120" t="s">
        <v>1500</v>
      </c>
      <c r="F109" s="121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1794</v>
      </c>
      <c r="E110" s="120" t="s">
        <v>1501</v>
      </c>
      <c r="F110" s="121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1795</v>
      </c>
      <c r="E111" s="120" t="s">
        <v>1502</v>
      </c>
      <c r="F111" s="121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1796</v>
      </c>
      <c r="E112" s="120" t="s">
        <v>1503</v>
      </c>
      <c r="F112" s="121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1797</v>
      </c>
      <c r="E113" s="120" t="s">
        <v>1504</v>
      </c>
      <c r="F113" s="121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1798</v>
      </c>
      <c r="E114" s="120" t="s">
        <v>1505</v>
      </c>
      <c r="F114" s="121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1799</v>
      </c>
      <c r="E115" s="120" t="s">
        <v>1506</v>
      </c>
      <c r="F115" s="121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1800</v>
      </c>
      <c r="E116" s="120" t="s">
        <v>1507</v>
      </c>
      <c r="F116" s="121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1801</v>
      </c>
      <c r="E117" s="120" t="s">
        <v>1508</v>
      </c>
      <c r="F117" s="121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1802</v>
      </c>
      <c r="E118" s="120" t="s">
        <v>1509</v>
      </c>
      <c r="F118" s="121" t="s">
        <v>110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1803</v>
      </c>
      <c r="E119" s="120" t="s">
        <v>1510</v>
      </c>
      <c r="F119" s="121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1804</v>
      </c>
      <c r="E120" s="120" t="s">
        <v>1511</v>
      </c>
      <c r="F120" s="121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1805</v>
      </c>
      <c r="E121" s="120" t="s">
        <v>1512</v>
      </c>
      <c r="F121" s="121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1806</v>
      </c>
      <c r="E122" s="120" t="s">
        <v>1513</v>
      </c>
      <c r="F122" s="121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1807</v>
      </c>
      <c r="E128" s="120" t="s">
        <v>1514</v>
      </c>
      <c r="F128" s="121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1808</v>
      </c>
      <c r="E129" s="120" t="s">
        <v>1515</v>
      </c>
      <c r="F129" s="121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1809</v>
      </c>
      <c r="E130" s="120" t="s">
        <v>1516</v>
      </c>
      <c r="F130" s="121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1810</v>
      </c>
      <c r="E131" s="120" t="s">
        <v>1517</v>
      </c>
      <c r="F131" s="121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1811</v>
      </c>
      <c r="E132" s="120" t="s">
        <v>1518</v>
      </c>
      <c r="F132" s="121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1812</v>
      </c>
      <c r="E133" s="120" t="s">
        <v>1519</v>
      </c>
      <c r="F133" s="121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1813</v>
      </c>
      <c r="E134" s="120" t="s">
        <v>1520</v>
      </c>
      <c r="F134" s="121" t="s">
        <v>109</v>
      </c>
      <c r="G134" s="103">
        <v>95</v>
      </c>
      <c r="H134" s="86">
        <v>90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92.5</v>
      </c>
      <c r="R134" s="86">
        <v>85</v>
      </c>
      <c r="S134" s="86"/>
      <c r="T134" s="82">
        <f t="shared" si="4"/>
        <v>68</v>
      </c>
      <c r="U134" s="99">
        <v>90</v>
      </c>
      <c r="V134" s="90">
        <v>90</v>
      </c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90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1814</v>
      </c>
      <c r="E135" s="120" t="s">
        <v>1521</v>
      </c>
      <c r="F135" s="121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1815</v>
      </c>
      <c r="E136" s="120" t="s">
        <v>1522</v>
      </c>
      <c r="F136" s="121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1816</v>
      </c>
      <c r="E137" s="120" t="s">
        <v>1523</v>
      </c>
      <c r="F137" s="121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1817</v>
      </c>
      <c r="E138" s="120" t="s">
        <v>1524</v>
      </c>
      <c r="F138" s="121" t="s">
        <v>109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1818</v>
      </c>
      <c r="E139" s="120" t="s">
        <v>1525</v>
      </c>
      <c r="F139" s="121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1819</v>
      </c>
      <c r="E140" s="120" t="s">
        <v>1526</v>
      </c>
      <c r="F140" s="121" t="s">
        <v>110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1820</v>
      </c>
      <c r="E141" s="120" t="s">
        <v>1527</v>
      </c>
      <c r="F141" s="121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1821</v>
      </c>
      <c r="E142" s="120" t="s">
        <v>1528</v>
      </c>
      <c r="F142" s="121" t="s">
        <v>109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1822</v>
      </c>
      <c r="E143" s="120" t="s">
        <v>1529</v>
      </c>
      <c r="F143" s="121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1823</v>
      </c>
      <c r="E144" s="120" t="s">
        <v>1530</v>
      </c>
      <c r="F144" s="121" t="s">
        <v>110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1824</v>
      </c>
      <c r="E145" s="120" t="s">
        <v>1531</v>
      </c>
      <c r="F145" s="121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1825</v>
      </c>
      <c r="E146" s="120" t="s">
        <v>1532</v>
      </c>
      <c r="F146" s="121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1826</v>
      </c>
      <c r="E147" s="120" t="s">
        <v>1533</v>
      </c>
      <c r="F147" s="121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1827</v>
      </c>
      <c r="E148" s="120" t="s">
        <v>1534</v>
      </c>
      <c r="F148" s="121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1828</v>
      </c>
      <c r="E149" s="120" t="s">
        <v>1535</v>
      </c>
      <c r="F149" s="121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1829</v>
      </c>
      <c r="E150" s="120" t="s">
        <v>1536</v>
      </c>
      <c r="F150" s="121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1830</v>
      </c>
      <c r="E151" s="120" t="s">
        <v>1537</v>
      </c>
      <c r="F151" s="121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1831</v>
      </c>
      <c r="E152" s="120" t="s">
        <v>1538</v>
      </c>
      <c r="F152" s="121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1832</v>
      </c>
      <c r="E153" s="120" t="s">
        <v>1539</v>
      </c>
      <c r="F153" s="121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1833</v>
      </c>
      <c r="E154" s="120" t="s">
        <v>1540</v>
      </c>
      <c r="F154" s="121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1834</v>
      </c>
      <c r="E155" s="120" t="s">
        <v>1541</v>
      </c>
      <c r="F155" s="121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1835</v>
      </c>
      <c r="E156" s="120" t="s">
        <v>1542</v>
      </c>
      <c r="F156" s="121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1836</v>
      </c>
      <c r="E157" s="120" t="s">
        <v>1543</v>
      </c>
      <c r="F157" s="121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1837</v>
      </c>
      <c r="E158" s="120" t="s">
        <v>1544</v>
      </c>
      <c r="F158" s="121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1838</v>
      </c>
      <c r="E159" s="120" t="s">
        <v>1545</v>
      </c>
      <c r="F159" s="121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1839</v>
      </c>
      <c r="E160" s="120" t="s">
        <v>1546</v>
      </c>
      <c r="F160" s="121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1840</v>
      </c>
      <c r="E161" s="120" t="s">
        <v>1547</v>
      </c>
      <c r="F161" s="121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1841</v>
      </c>
      <c r="E162" s="120" t="s">
        <v>1548</v>
      </c>
      <c r="F162" s="121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1842</v>
      </c>
      <c r="E163" s="120" t="s">
        <v>1549</v>
      </c>
      <c r="F163" s="121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1843</v>
      </c>
      <c r="E168" s="120" t="s">
        <v>1550</v>
      </c>
      <c r="F168" s="121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1844</v>
      </c>
      <c r="E169" s="120" t="s">
        <v>1551</v>
      </c>
      <c r="F169" s="121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1845</v>
      </c>
      <c r="E170" s="120" t="s">
        <v>1552</v>
      </c>
      <c r="F170" s="121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1846</v>
      </c>
      <c r="E171" s="120" t="s">
        <v>1553</v>
      </c>
      <c r="F171" s="121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1847</v>
      </c>
      <c r="E172" s="120" t="s">
        <v>1554</v>
      </c>
      <c r="F172" s="121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1848</v>
      </c>
      <c r="E173" s="120" t="s">
        <v>1555</v>
      </c>
      <c r="F173" s="121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1849</v>
      </c>
      <c r="E174" s="120" t="s">
        <v>1556</v>
      </c>
      <c r="F174" s="121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1850</v>
      </c>
      <c r="E175" s="120" t="s">
        <v>1557</v>
      </c>
      <c r="F175" s="121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1851</v>
      </c>
      <c r="E176" s="120" t="s">
        <v>1558</v>
      </c>
      <c r="F176" s="121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1852</v>
      </c>
      <c r="E177" s="120" t="s">
        <v>1559</v>
      </c>
      <c r="F177" s="121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1853</v>
      </c>
      <c r="E178" s="120" t="s">
        <v>1560</v>
      </c>
      <c r="F178" s="121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1854</v>
      </c>
      <c r="E179" s="120" t="s">
        <v>1561</v>
      </c>
      <c r="F179" s="121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1855</v>
      </c>
      <c r="E180" s="120" t="s">
        <v>1562</v>
      </c>
      <c r="F180" s="121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1856</v>
      </c>
      <c r="E181" s="120" t="s">
        <v>1563</v>
      </c>
      <c r="F181" s="121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1857</v>
      </c>
      <c r="E182" s="120" t="s">
        <v>1564</v>
      </c>
      <c r="F182" s="121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1858</v>
      </c>
      <c r="E183" s="120" t="s">
        <v>1565</v>
      </c>
      <c r="F183" s="121" t="s">
        <v>110</v>
      </c>
      <c r="G183" s="103">
        <v>90</v>
      </c>
      <c r="H183" s="86">
        <v>92</v>
      </c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91</v>
      </c>
      <c r="R183" s="86">
        <v>80</v>
      </c>
      <c r="S183" s="86"/>
      <c r="T183" s="82">
        <f t="shared" si="7"/>
        <v>66</v>
      </c>
      <c r="U183" s="99">
        <v>90</v>
      </c>
      <c r="V183" s="90">
        <v>90</v>
      </c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90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1859</v>
      </c>
      <c r="E184" s="120" t="s">
        <v>1566</v>
      </c>
      <c r="F184" s="121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1860</v>
      </c>
      <c r="E185" s="120" t="s">
        <v>1567</v>
      </c>
      <c r="F185" s="121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1861</v>
      </c>
      <c r="E186" s="120" t="s">
        <v>1568</v>
      </c>
      <c r="F186" s="121" t="s">
        <v>110</v>
      </c>
      <c r="G186" s="103">
        <v>90</v>
      </c>
      <c r="H186" s="86">
        <v>90</v>
      </c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90</v>
      </c>
      <c r="R186" s="86">
        <v>86</v>
      </c>
      <c r="S186" s="86"/>
      <c r="T186" s="82">
        <f t="shared" si="7"/>
        <v>67</v>
      </c>
      <c r="U186" s="99">
        <v>85</v>
      </c>
      <c r="V186" s="90">
        <v>90</v>
      </c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88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1862</v>
      </c>
      <c r="E187" s="120" t="s">
        <v>1569</v>
      </c>
      <c r="F187" s="121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1863</v>
      </c>
      <c r="E188" s="120" t="s">
        <v>1570</v>
      </c>
      <c r="F188" s="121" t="s">
        <v>110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1864</v>
      </c>
      <c r="E189" s="120" t="s">
        <v>1571</v>
      </c>
      <c r="F189" s="121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1865</v>
      </c>
      <c r="E190" s="120" t="s">
        <v>1572</v>
      </c>
      <c r="F190" s="121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1866</v>
      </c>
      <c r="E191" s="120" t="s">
        <v>1573</v>
      </c>
      <c r="F191" s="121" t="s">
        <v>110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1867</v>
      </c>
      <c r="E192" s="120" t="s">
        <v>1574</v>
      </c>
      <c r="F192" s="121" t="s">
        <v>110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1869</v>
      </c>
      <c r="E193" s="120" t="s">
        <v>1868</v>
      </c>
      <c r="F193" s="121" t="s">
        <v>109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1870</v>
      </c>
      <c r="E194" s="120" t="s">
        <v>1575</v>
      </c>
      <c r="F194" s="121" t="s">
        <v>109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1871</v>
      </c>
      <c r="E195" s="120" t="s">
        <v>1576</v>
      </c>
      <c r="F195" s="121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1872</v>
      </c>
      <c r="E196" s="120" t="s">
        <v>1577</v>
      </c>
      <c r="F196" s="121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1873</v>
      </c>
      <c r="E197" s="120" t="s">
        <v>1578</v>
      </c>
      <c r="F197" s="121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1874</v>
      </c>
      <c r="E198" s="120" t="s">
        <v>1579</v>
      </c>
      <c r="F198" s="121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1875</v>
      </c>
      <c r="E199" s="120" t="s">
        <v>1580</v>
      </c>
      <c r="F199" s="121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1876</v>
      </c>
      <c r="E200" s="120" t="s">
        <v>1581</v>
      </c>
      <c r="F200" s="121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1877</v>
      </c>
      <c r="E201" s="120" t="s">
        <v>1582</v>
      </c>
      <c r="F201" s="121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1878</v>
      </c>
      <c r="E202" s="120" t="s">
        <v>1583</v>
      </c>
      <c r="F202" s="121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1879</v>
      </c>
      <c r="E203" s="120" t="s">
        <v>1584</v>
      </c>
      <c r="F203" s="121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1880</v>
      </c>
      <c r="E208" s="120" t="s">
        <v>1585</v>
      </c>
      <c r="F208" s="121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1881</v>
      </c>
      <c r="E209" s="120" t="s">
        <v>1586</v>
      </c>
      <c r="F209" s="121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1882</v>
      </c>
      <c r="E210" s="120" t="s">
        <v>1587</v>
      </c>
      <c r="F210" s="121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1883</v>
      </c>
      <c r="E211" s="120" t="s">
        <v>1588</v>
      </c>
      <c r="F211" s="121" t="s">
        <v>110</v>
      </c>
      <c r="G211" s="103">
        <v>95</v>
      </c>
      <c r="H211" s="86">
        <v>95</v>
      </c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95</v>
      </c>
      <c r="R211" s="86">
        <v>90</v>
      </c>
      <c r="S211" s="86"/>
      <c r="T211" s="82">
        <f t="shared" si="10"/>
        <v>70</v>
      </c>
      <c r="U211" s="99">
        <v>90</v>
      </c>
      <c r="V211" s="90">
        <v>90</v>
      </c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90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1884</v>
      </c>
      <c r="E212" s="120" t="s">
        <v>1589</v>
      </c>
      <c r="F212" s="121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1885</v>
      </c>
      <c r="E213" s="120" t="s">
        <v>1590</v>
      </c>
      <c r="F213" s="121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1886</v>
      </c>
      <c r="E214" s="120" t="s">
        <v>1591</v>
      </c>
      <c r="F214" s="121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1887</v>
      </c>
      <c r="E215" s="120" t="s">
        <v>1592</v>
      </c>
      <c r="F215" s="121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1888</v>
      </c>
      <c r="E216" s="120" t="s">
        <v>1593</v>
      </c>
      <c r="F216" s="121" t="s">
        <v>110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1889</v>
      </c>
      <c r="E217" s="120" t="s">
        <v>1594</v>
      </c>
      <c r="F217" s="121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1890</v>
      </c>
      <c r="E218" s="120" t="s">
        <v>1595</v>
      </c>
      <c r="F218" s="121" t="s">
        <v>109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1891</v>
      </c>
      <c r="E219" s="120" t="s">
        <v>1596</v>
      </c>
      <c r="F219" s="121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1892</v>
      </c>
      <c r="E220" s="120" t="s">
        <v>1597</v>
      </c>
      <c r="F220" s="121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1894</v>
      </c>
      <c r="E221" s="120" t="s">
        <v>1598</v>
      </c>
      <c r="F221" s="121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1893</v>
      </c>
      <c r="E222" s="120" t="s">
        <v>1599</v>
      </c>
      <c r="F222" s="121" t="s">
        <v>109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1895</v>
      </c>
      <c r="E223" s="120" t="s">
        <v>1600</v>
      </c>
      <c r="F223" s="121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1896</v>
      </c>
      <c r="E224" s="120" t="s">
        <v>1601</v>
      </c>
      <c r="F224" s="121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1897</v>
      </c>
      <c r="E225" s="120" t="s">
        <v>1602</v>
      </c>
      <c r="F225" s="121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1898</v>
      </c>
      <c r="E226" s="120" t="s">
        <v>1603</v>
      </c>
      <c r="F226" s="121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1899</v>
      </c>
      <c r="E227" s="120" t="s">
        <v>1604</v>
      </c>
      <c r="F227" s="121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1900</v>
      </c>
      <c r="E228" s="120" t="s">
        <v>1605</v>
      </c>
      <c r="F228" s="121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1901</v>
      </c>
      <c r="E229" s="120" t="s">
        <v>1606</v>
      </c>
      <c r="F229" s="121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1902</v>
      </c>
      <c r="E230" s="120" t="s">
        <v>1607</v>
      </c>
      <c r="F230" s="121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1903</v>
      </c>
      <c r="E231" s="120" t="s">
        <v>1608</v>
      </c>
      <c r="F231" s="121" t="s">
        <v>109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1904</v>
      </c>
      <c r="E232" s="120" t="s">
        <v>1609</v>
      </c>
      <c r="F232" s="121" t="s">
        <v>109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1905</v>
      </c>
      <c r="E233" s="120" t="s">
        <v>1610</v>
      </c>
      <c r="F233" s="121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1906</v>
      </c>
      <c r="E234" s="120" t="s">
        <v>1611</v>
      </c>
      <c r="F234" s="121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1907</v>
      </c>
      <c r="E235" s="120" t="s">
        <v>1612</v>
      </c>
      <c r="F235" s="121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1908</v>
      </c>
      <c r="E236" s="120" t="s">
        <v>1613</v>
      </c>
      <c r="F236" s="121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1909</v>
      </c>
      <c r="E237" s="120" t="s">
        <v>1614</v>
      </c>
      <c r="F237" s="121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1910</v>
      </c>
      <c r="E238" s="120" t="s">
        <v>1615</v>
      </c>
      <c r="F238" s="121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1911</v>
      </c>
      <c r="E239" s="120" t="s">
        <v>1616</v>
      </c>
      <c r="F239" s="121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1912</v>
      </c>
      <c r="E240" s="120" t="s">
        <v>1617</v>
      </c>
      <c r="F240" s="121" t="s">
        <v>110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1913</v>
      </c>
      <c r="E241" s="120" t="s">
        <v>1618</v>
      </c>
      <c r="F241" s="121" t="s">
        <v>109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1914</v>
      </c>
      <c r="E242" s="120" t="s">
        <v>1619</v>
      </c>
      <c r="F242" s="121" t="s">
        <v>109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1915</v>
      </c>
      <c r="E248" s="120" t="s">
        <v>1620</v>
      </c>
      <c r="F248" s="121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1916</v>
      </c>
      <c r="E249" s="120" t="s">
        <v>1621</v>
      </c>
      <c r="F249" s="121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1917</v>
      </c>
      <c r="E250" s="120" t="s">
        <v>1622</v>
      </c>
      <c r="F250" s="121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1918</v>
      </c>
      <c r="E251" s="120" t="s">
        <v>1623</v>
      </c>
      <c r="F251" s="121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1919</v>
      </c>
      <c r="E252" s="120" t="s">
        <v>1624</v>
      </c>
      <c r="F252" s="121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1920</v>
      </c>
      <c r="E253" s="120" t="s">
        <v>1625</v>
      </c>
      <c r="F253" s="121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1921</v>
      </c>
      <c r="E254" s="120" t="s">
        <v>1626</v>
      </c>
      <c r="F254" s="121" t="s">
        <v>109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1922</v>
      </c>
      <c r="E255" s="124" t="s">
        <v>1627</v>
      </c>
      <c r="F255" s="12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1923</v>
      </c>
      <c r="E256" s="120" t="s">
        <v>1628</v>
      </c>
      <c r="F256" s="121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1924</v>
      </c>
      <c r="E257" s="120" t="s">
        <v>1629</v>
      </c>
      <c r="F257" s="121" t="s">
        <v>110</v>
      </c>
      <c r="G257" s="103">
        <v>90</v>
      </c>
      <c r="H257" s="86">
        <v>85</v>
      </c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87.5</v>
      </c>
      <c r="R257" s="86">
        <v>80</v>
      </c>
      <c r="S257" s="86"/>
      <c r="T257" s="82">
        <f t="shared" si="10"/>
        <v>64</v>
      </c>
      <c r="U257" s="99">
        <v>85</v>
      </c>
      <c r="V257" s="90">
        <v>90</v>
      </c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88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1926</v>
      </c>
      <c r="E258" s="120" t="s">
        <v>1925</v>
      </c>
      <c r="F258" s="121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1927</v>
      </c>
      <c r="E259" s="120" t="s">
        <v>1630</v>
      </c>
      <c r="F259" s="121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1928</v>
      </c>
      <c r="E260" s="120" t="s">
        <v>1631</v>
      </c>
      <c r="F260" s="121" t="s">
        <v>109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1929</v>
      </c>
      <c r="E261" s="120" t="s">
        <v>1632</v>
      </c>
      <c r="F261" s="121" t="s">
        <v>110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1930</v>
      </c>
      <c r="E262" s="120" t="s">
        <v>1633</v>
      </c>
      <c r="F262" s="121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1931</v>
      </c>
      <c r="E263" s="120" t="s">
        <v>1634</v>
      </c>
      <c r="F263" s="121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1932</v>
      </c>
      <c r="E264" s="120" t="s">
        <v>1635</v>
      </c>
      <c r="F264" s="121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1933</v>
      </c>
      <c r="E265" s="120" t="s">
        <v>1636</v>
      </c>
      <c r="F265" s="121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1934</v>
      </c>
      <c r="E266" s="120" t="s">
        <v>1637</v>
      </c>
      <c r="F266" s="121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1935</v>
      </c>
      <c r="E267" s="120" t="s">
        <v>1638</v>
      </c>
      <c r="F267" s="121" t="s">
        <v>110</v>
      </c>
      <c r="G267" s="103">
        <v>85</v>
      </c>
      <c r="H267" s="86">
        <v>90</v>
      </c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87.5</v>
      </c>
      <c r="R267" s="86">
        <v>88</v>
      </c>
      <c r="S267" s="86"/>
      <c r="T267" s="82">
        <f t="shared" si="13"/>
        <v>66</v>
      </c>
      <c r="U267" s="99">
        <v>90</v>
      </c>
      <c r="V267" s="90">
        <v>85</v>
      </c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88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1936</v>
      </c>
      <c r="E268" s="120" t="s">
        <v>1639</v>
      </c>
      <c r="F268" s="121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1937</v>
      </c>
      <c r="E269" s="120" t="s">
        <v>1640</v>
      </c>
      <c r="F269" s="121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1938</v>
      </c>
      <c r="E270" s="120" t="s">
        <v>1641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1939</v>
      </c>
      <c r="E271" s="120" t="s">
        <v>1642</v>
      </c>
      <c r="F271" s="121" t="s">
        <v>109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1940</v>
      </c>
      <c r="E272" s="120" t="s">
        <v>1643</v>
      </c>
      <c r="F272" s="121" t="s">
        <v>110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1941</v>
      </c>
      <c r="E273" s="120" t="s">
        <v>1644</v>
      </c>
      <c r="F273" s="121" t="s">
        <v>109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1942</v>
      </c>
      <c r="E274" s="120" t="s">
        <v>1645</v>
      </c>
      <c r="F274" s="121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1943</v>
      </c>
      <c r="E275" s="120" t="s">
        <v>1646</v>
      </c>
      <c r="F275" s="121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1944</v>
      </c>
      <c r="E276" s="120" t="s">
        <v>1647</v>
      </c>
      <c r="F276" s="121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1945</v>
      </c>
      <c r="E277" s="120" t="s">
        <v>1648</v>
      </c>
      <c r="F277" s="121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1946</v>
      </c>
      <c r="E278" s="120" t="s">
        <v>1649</v>
      </c>
      <c r="F278" s="121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1947</v>
      </c>
      <c r="E279" s="120" t="s">
        <v>1650</v>
      </c>
      <c r="F279" s="121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1948</v>
      </c>
      <c r="E280" s="120" t="s">
        <v>1651</v>
      </c>
      <c r="F280" s="121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1949</v>
      </c>
      <c r="E281" s="120" t="s">
        <v>1652</v>
      </c>
      <c r="F281" s="121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1950</v>
      </c>
      <c r="E288" s="120" t="s">
        <v>1653</v>
      </c>
      <c r="F288" s="121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1951</v>
      </c>
      <c r="E289" s="120" t="s">
        <v>1654</v>
      </c>
      <c r="F289" s="121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1952</v>
      </c>
      <c r="E290" s="120" t="s">
        <v>1655</v>
      </c>
      <c r="F290" s="121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1953</v>
      </c>
      <c r="E291" s="120" t="s">
        <v>1656</v>
      </c>
      <c r="F291" s="121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1954</v>
      </c>
      <c r="E292" s="120" t="s">
        <v>1657</v>
      </c>
      <c r="F292" s="121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1955</v>
      </c>
      <c r="E293" s="120" t="s">
        <v>1658</v>
      </c>
      <c r="F293" s="121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1956</v>
      </c>
      <c r="E294" s="120" t="s">
        <v>1659</v>
      </c>
      <c r="F294" s="121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1957</v>
      </c>
      <c r="E295" s="122" t="s">
        <v>1660</v>
      </c>
      <c r="F295" s="123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1958</v>
      </c>
      <c r="E296" s="122" t="s">
        <v>1661</v>
      </c>
      <c r="F296" s="123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1959</v>
      </c>
      <c r="E297" s="122" t="s">
        <v>1662</v>
      </c>
      <c r="F297" s="123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1960</v>
      </c>
      <c r="E298" s="122" t="s">
        <v>1663</v>
      </c>
      <c r="F298" s="123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1961</v>
      </c>
      <c r="E299" s="122" t="s">
        <v>1664</v>
      </c>
      <c r="F299" s="123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1962</v>
      </c>
      <c r="E300" s="122" t="s">
        <v>1665</v>
      </c>
      <c r="F300" s="123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1963</v>
      </c>
      <c r="E301" s="122" t="s">
        <v>1666</v>
      </c>
      <c r="F301" s="123" t="s">
        <v>110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1964</v>
      </c>
      <c r="E302" s="122" t="s">
        <v>1667</v>
      </c>
      <c r="F302" s="123" t="s">
        <v>110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1965</v>
      </c>
      <c r="E303" s="122" t="s">
        <v>1668</v>
      </c>
      <c r="F303" s="123" t="s">
        <v>110</v>
      </c>
      <c r="G303" s="103">
        <v>90</v>
      </c>
      <c r="H303" s="86">
        <v>85</v>
      </c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87.5</v>
      </c>
      <c r="R303" s="86">
        <v>82</v>
      </c>
      <c r="S303" s="86"/>
      <c r="T303" s="82">
        <f t="shared" si="13"/>
        <v>64</v>
      </c>
      <c r="U303" s="99">
        <v>85</v>
      </c>
      <c r="V303" s="90">
        <v>85</v>
      </c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85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1966</v>
      </c>
      <c r="E304" s="122" t="s">
        <v>1669</v>
      </c>
      <c r="F304" s="123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1967</v>
      </c>
      <c r="E305" s="122" t="s">
        <v>1670</v>
      </c>
      <c r="F305" s="123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1968</v>
      </c>
      <c r="E306" s="122" t="s">
        <v>1671</v>
      </c>
      <c r="F306" s="123" t="s">
        <v>109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1969</v>
      </c>
      <c r="E307" s="122" t="s">
        <v>1672</v>
      </c>
      <c r="F307" s="123" t="s">
        <v>109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1970</v>
      </c>
      <c r="E308" s="122" t="s">
        <v>1673</v>
      </c>
      <c r="F308" s="123" t="s">
        <v>109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1971</v>
      </c>
      <c r="E309" s="122" t="s">
        <v>1674</v>
      </c>
      <c r="F309" s="123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1972</v>
      </c>
      <c r="E310" s="122" t="s">
        <v>1675</v>
      </c>
      <c r="F310" s="123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1973</v>
      </c>
      <c r="E311" s="122" t="s">
        <v>1676</v>
      </c>
      <c r="F311" s="123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1974</v>
      </c>
      <c r="E312" s="122" t="s">
        <v>1677</v>
      </c>
      <c r="F312" s="123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1975</v>
      </c>
      <c r="E313" s="122" t="s">
        <v>1678</v>
      </c>
      <c r="F313" s="123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1976</v>
      </c>
      <c r="E314" s="122" t="s">
        <v>1679</v>
      </c>
      <c r="F314" s="123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1977</v>
      </c>
      <c r="E315" s="122" t="s">
        <v>1680</v>
      </c>
      <c r="F315" s="123" t="s">
        <v>109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1978</v>
      </c>
      <c r="E316" s="122" t="s">
        <v>1681</v>
      </c>
      <c r="F316" s="123" t="s">
        <v>109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1979</v>
      </c>
      <c r="E317" s="122" t="s">
        <v>1682</v>
      </c>
      <c r="F317" s="123" t="s">
        <v>109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1980</v>
      </c>
      <c r="E318" s="122" t="s">
        <v>1683</v>
      </c>
      <c r="F318" s="123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1981</v>
      </c>
      <c r="E319" s="122" t="s">
        <v>1684</v>
      </c>
      <c r="F319" s="123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1982</v>
      </c>
      <c r="E320" s="122" t="s">
        <v>1685</v>
      </c>
      <c r="F320" s="123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1983</v>
      </c>
      <c r="E321" s="122" t="s">
        <v>1686</v>
      </c>
      <c r="F321" s="123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1984</v>
      </c>
      <c r="E322" s="122" t="s">
        <v>1687</v>
      </c>
      <c r="F322" s="123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heetProtection algorithmName="SHA-512" hashValue="fxRj62CXo44gFkSOrFIXly7GwBQqj+hCuePOd6CZSCMSLnUSg/oh3elKnILe9e2jm2vkop+kRqJBxaS398xoxQ==" saltValue="8NJPmN58mP8QmpGvzcYCLw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29"/>
  <sheetViews>
    <sheetView showZeros="0" zoomScale="110" zoomScaleNormal="110" workbookViewId="0">
      <pane xSplit="5" ySplit="7" topLeftCell="F239" activePane="bottomRight" state="frozen"/>
      <selection pane="topRight" activeCell="F1" sqref="F1"/>
      <selection pane="bottomLeft" activeCell="A8" sqref="A8"/>
      <selection pane="bottomRight" activeCell="V247" sqref="V247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1990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1989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1084</v>
      </c>
      <c r="E8" s="4" t="s">
        <v>685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1121</v>
      </c>
      <c r="E9" s="1" t="s">
        <v>722</v>
      </c>
      <c r="F9" s="95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1315</v>
      </c>
      <c r="E10" s="1" t="s">
        <v>915</v>
      </c>
      <c r="F10" s="95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1278</v>
      </c>
      <c r="E11" s="1" t="s">
        <v>878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1122</v>
      </c>
      <c r="E12" s="1" t="s">
        <v>723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1200</v>
      </c>
      <c r="E13" s="1" t="s">
        <v>801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1358</v>
      </c>
      <c r="E14" s="1" t="s">
        <v>957</v>
      </c>
      <c r="F14" s="95" t="s">
        <v>109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1688</v>
      </c>
      <c r="E15" s="1" t="s">
        <v>1689</v>
      </c>
      <c r="F15" s="95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1127</v>
      </c>
      <c r="E16" s="1" t="s">
        <v>728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1246</v>
      </c>
      <c r="E17" s="1" t="s">
        <v>847</v>
      </c>
      <c r="F17" s="95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1322</v>
      </c>
      <c r="E18" s="1" t="s">
        <v>922</v>
      </c>
      <c r="F18" s="95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1367</v>
      </c>
      <c r="E19" s="1" t="s">
        <v>966</v>
      </c>
      <c r="F19" s="95" t="s">
        <v>110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1368</v>
      </c>
      <c r="E20" s="1" t="s">
        <v>967</v>
      </c>
      <c r="F20" s="95" t="s">
        <v>110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1212</v>
      </c>
      <c r="E21" s="1" t="s">
        <v>813</v>
      </c>
      <c r="F21" s="95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1252</v>
      </c>
      <c r="E22" s="1" t="s">
        <v>853</v>
      </c>
      <c r="F22" s="95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1290</v>
      </c>
      <c r="E23" s="1" t="s">
        <v>890</v>
      </c>
      <c r="F23" s="95" t="s">
        <v>110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1134</v>
      </c>
      <c r="E24" s="1" t="s">
        <v>735</v>
      </c>
      <c r="F24" s="95" t="s">
        <v>110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1334</v>
      </c>
      <c r="E25" s="1" t="s">
        <v>934</v>
      </c>
      <c r="F25" s="95" t="s">
        <v>110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1100</v>
      </c>
      <c r="E26" s="1" t="s">
        <v>701</v>
      </c>
      <c r="F26" s="95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1180</v>
      </c>
      <c r="E27" s="1" t="s">
        <v>781</v>
      </c>
      <c r="F27" s="95" t="s">
        <v>109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1135</v>
      </c>
      <c r="E28" s="1" t="s">
        <v>736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1103</v>
      </c>
      <c r="E29" s="1" t="s">
        <v>704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1220</v>
      </c>
      <c r="E30" s="1" t="s">
        <v>821</v>
      </c>
      <c r="F30" s="95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1293</v>
      </c>
      <c r="E31" s="1" t="s">
        <v>893</v>
      </c>
      <c r="F31" s="95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1374</v>
      </c>
      <c r="E32" s="1" t="s">
        <v>973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1256</v>
      </c>
      <c r="E33" s="1" t="s">
        <v>857</v>
      </c>
      <c r="F33" s="95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1261</v>
      </c>
      <c r="E34" s="1" t="s">
        <v>862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1341</v>
      </c>
      <c r="E35" s="1" t="s">
        <v>940</v>
      </c>
      <c r="F35" s="95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1300</v>
      </c>
      <c r="E36" s="1" t="s">
        <v>900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1188</v>
      </c>
      <c r="E37" s="1" t="s">
        <v>789</v>
      </c>
      <c r="F37" s="95" t="s">
        <v>109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1145</v>
      </c>
      <c r="E38" s="1" t="s">
        <v>746</v>
      </c>
      <c r="F38" s="95" t="s">
        <v>109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1226</v>
      </c>
      <c r="E39" s="1" t="s">
        <v>827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1306</v>
      </c>
      <c r="E40" s="1" t="s">
        <v>906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1114</v>
      </c>
      <c r="E41" s="1" t="s">
        <v>715</v>
      </c>
      <c r="F41" s="95" t="s">
        <v>109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1152</v>
      </c>
      <c r="E42" s="1" t="s">
        <v>753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1194</v>
      </c>
      <c r="E43" s="1" t="s">
        <v>795</v>
      </c>
      <c r="F43" s="95" t="s">
        <v>109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1350</v>
      </c>
      <c r="E44" s="1" t="s">
        <v>949</v>
      </c>
      <c r="F44" s="95" t="s">
        <v>110</v>
      </c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1120</v>
      </c>
      <c r="E45" s="1" t="s">
        <v>721</v>
      </c>
      <c r="F45" s="95" t="s">
        <v>110</v>
      </c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1275</v>
      </c>
      <c r="E46" s="1" t="s">
        <v>875</v>
      </c>
      <c r="F46" s="95" t="s">
        <v>109</v>
      </c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1356</v>
      </c>
      <c r="E48" s="1" t="s">
        <v>955</v>
      </c>
      <c r="F48" s="95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1241</v>
      </c>
      <c r="E49" s="1" t="s">
        <v>842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1090</v>
      </c>
      <c r="E50" s="1" t="s">
        <v>691</v>
      </c>
      <c r="F50" s="95" t="s">
        <v>110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1125</v>
      </c>
      <c r="E51" s="1" t="s">
        <v>726</v>
      </c>
      <c r="F51" s="95" t="s">
        <v>109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1170</v>
      </c>
      <c r="E52" s="1" t="s">
        <v>771</v>
      </c>
      <c r="F52" s="95" t="s">
        <v>109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1690</v>
      </c>
      <c r="E53" s="1" t="s">
        <v>1691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1323</v>
      </c>
      <c r="E54" s="1" t="s">
        <v>923</v>
      </c>
      <c r="F54" s="95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1093</v>
      </c>
      <c r="E55" s="1" t="s">
        <v>694</v>
      </c>
      <c r="F55" s="95" t="s">
        <v>109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1284</v>
      </c>
      <c r="E56" s="1" t="s">
        <v>884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1364</v>
      </c>
      <c r="E57" s="1" t="s">
        <v>963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1365</v>
      </c>
      <c r="E58" s="1" t="s">
        <v>964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1369</v>
      </c>
      <c r="E59" s="1" t="s">
        <v>968</v>
      </c>
      <c r="F59" s="95" t="s">
        <v>110</v>
      </c>
      <c r="G59" s="103">
        <v>90</v>
      </c>
      <c r="H59" s="86">
        <v>90</v>
      </c>
      <c r="I59" s="86"/>
      <c r="J59" s="86"/>
      <c r="K59" s="86"/>
      <c r="L59" s="86"/>
      <c r="M59" s="86"/>
      <c r="N59" s="86"/>
      <c r="O59" s="86"/>
      <c r="P59" s="86"/>
      <c r="Q59" s="68">
        <f t="shared" si="0"/>
        <v>90</v>
      </c>
      <c r="R59" s="86">
        <v>85</v>
      </c>
      <c r="S59" s="86"/>
      <c r="T59" s="82">
        <f t="shared" si="1"/>
        <v>66</v>
      </c>
      <c r="U59" s="99">
        <v>90</v>
      </c>
      <c r="V59" s="90">
        <v>90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90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1287</v>
      </c>
      <c r="E60" s="1" t="s">
        <v>887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1327</v>
      </c>
      <c r="E61" s="1" t="s">
        <v>927</v>
      </c>
      <c r="F61" s="95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1692</v>
      </c>
      <c r="E62" s="1" t="s">
        <v>1693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1330</v>
      </c>
      <c r="E63" s="1" t="s">
        <v>930</v>
      </c>
      <c r="F63" s="95" t="s">
        <v>110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1099</v>
      </c>
      <c r="E64" s="1" t="s">
        <v>700</v>
      </c>
      <c r="F64" s="95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1254</v>
      </c>
      <c r="E65" s="1" t="s">
        <v>855</v>
      </c>
      <c r="F65" s="95" t="s">
        <v>109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1182</v>
      </c>
      <c r="E66" s="1" t="s">
        <v>783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1137</v>
      </c>
      <c r="E67" s="1" t="s">
        <v>738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1338</v>
      </c>
      <c r="E68" s="1" t="s">
        <v>937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1223</v>
      </c>
      <c r="E69" s="1" t="s">
        <v>824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1258</v>
      </c>
      <c r="E70" s="1" t="s">
        <v>859</v>
      </c>
      <c r="F70" s="95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1260</v>
      </c>
      <c r="E71" s="1" t="s">
        <v>861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1186</v>
      </c>
      <c r="E72" s="1" t="s">
        <v>787</v>
      </c>
      <c r="F72" s="95" t="s">
        <v>110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1109</v>
      </c>
      <c r="E73" s="1" t="s">
        <v>710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1299</v>
      </c>
      <c r="E74" s="1" t="s">
        <v>899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1301</v>
      </c>
      <c r="E75" s="1" t="s">
        <v>901</v>
      </c>
      <c r="F75" s="95" t="s">
        <v>110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1146</v>
      </c>
      <c r="E76" s="1" t="s">
        <v>747</v>
      </c>
      <c r="F76" s="95" t="s">
        <v>109</v>
      </c>
      <c r="G76" s="103">
        <v>85</v>
      </c>
      <c r="H76" s="86">
        <v>85</v>
      </c>
      <c r="I76" s="86"/>
      <c r="J76" s="86"/>
      <c r="K76" s="86"/>
      <c r="L76" s="86"/>
      <c r="M76" s="86"/>
      <c r="N76" s="86"/>
      <c r="O76" s="86"/>
      <c r="P76" s="86"/>
      <c r="Q76" s="68">
        <f t="shared" si="3"/>
        <v>85</v>
      </c>
      <c r="R76" s="86">
        <v>80</v>
      </c>
      <c r="S76" s="86"/>
      <c r="T76" s="82">
        <f t="shared" si="4"/>
        <v>63</v>
      </c>
      <c r="U76" s="99">
        <v>85</v>
      </c>
      <c r="V76" s="90">
        <v>85</v>
      </c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85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1343</v>
      </c>
      <c r="E77" s="1" t="s">
        <v>942</v>
      </c>
      <c r="F77" s="95" t="s">
        <v>109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1344</v>
      </c>
      <c r="E78" s="1" t="s">
        <v>943</v>
      </c>
      <c r="F78" s="95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1303</v>
      </c>
      <c r="E79" s="1" t="s">
        <v>903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1269</v>
      </c>
      <c r="E80" s="1" t="s">
        <v>869</v>
      </c>
      <c r="F80" s="95" t="s">
        <v>109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1116</v>
      </c>
      <c r="E81" s="1" t="s">
        <v>717</v>
      </c>
      <c r="F81" s="95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1192</v>
      </c>
      <c r="E82" s="1" t="s">
        <v>793</v>
      </c>
      <c r="F82" s="95" t="s">
        <v>110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1117</v>
      </c>
      <c r="E83" s="1" t="s">
        <v>718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1155</v>
      </c>
      <c r="E84" s="1" t="s">
        <v>756</v>
      </c>
      <c r="F84" s="95" t="s">
        <v>110</v>
      </c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1119</v>
      </c>
      <c r="E85" s="1" t="s">
        <v>720</v>
      </c>
      <c r="F85" s="95" t="s">
        <v>110</v>
      </c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1156</v>
      </c>
      <c r="E86" s="1" t="s">
        <v>757</v>
      </c>
      <c r="F86" s="95" t="s">
        <v>109</v>
      </c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1198</v>
      </c>
      <c r="E88" s="1" t="s">
        <v>799</v>
      </c>
      <c r="F88" s="95" t="s">
        <v>109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1158</v>
      </c>
      <c r="E89" s="1" t="s">
        <v>759</v>
      </c>
      <c r="F89" s="95" t="s">
        <v>110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1201</v>
      </c>
      <c r="E90" s="1" t="s">
        <v>802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1123</v>
      </c>
      <c r="E91" s="1" t="s">
        <v>724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1281</v>
      </c>
      <c r="E92" s="1" t="s">
        <v>881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1087</v>
      </c>
      <c r="E93" s="1" t="s">
        <v>688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1359</v>
      </c>
      <c r="E94" s="1" t="s">
        <v>958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1317</v>
      </c>
      <c r="E95" s="1" t="s">
        <v>917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1166</v>
      </c>
      <c r="E96" s="1" t="s">
        <v>767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1245</v>
      </c>
      <c r="E97" s="1" t="s">
        <v>846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1320</v>
      </c>
      <c r="E98" s="1" t="s">
        <v>920</v>
      </c>
      <c r="F98" s="95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1362</v>
      </c>
      <c r="E99" s="1" t="s">
        <v>961</v>
      </c>
      <c r="F99" s="95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1094</v>
      </c>
      <c r="E100" s="1" t="s">
        <v>695</v>
      </c>
      <c r="F100" s="95" t="s">
        <v>109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1207</v>
      </c>
      <c r="E101" s="1" t="s">
        <v>808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1208</v>
      </c>
      <c r="E102" s="1" t="s">
        <v>809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1209</v>
      </c>
      <c r="E103" s="1" t="s">
        <v>810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1694</v>
      </c>
      <c r="E104" s="1" t="s">
        <v>1695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1174</v>
      </c>
      <c r="E105" s="1" t="s">
        <v>775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1326</v>
      </c>
      <c r="E106" s="1" t="s">
        <v>926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1215</v>
      </c>
      <c r="E107" s="1" t="s">
        <v>816</v>
      </c>
      <c r="F107" s="95" t="s">
        <v>110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1289</v>
      </c>
      <c r="E108" s="1" t="s">
        <v>889</v>
      </c>
      <c r="F108" s="95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1102</v>
      </c>
      <c r="E109" s="1" t="s">
        <v>703</v>
      </c>
      <c r="F109" s="95" t="s">
        <v>109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1295</v>
      </c>
      <c r="E110" s="1" t="s">
        <v>895</v>
      </c>
      <c r="F110" s="95" t="s">
        <v>109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1138</v>
      </c>
      <c r="E111" s="1" t="s">
        <v>739</v>
      </c>
      <c r="F111" s="95" t="s">
        <v>109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1401</v>
      </c>
      <c r="E112" s="1" t="s">
        <v>1068</v>
      </c>
      <c r="F112" s="95" t="s">
        <v>109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1696</v>
      </c>
      <c r="E113" s="1" t="s">
        <v>1697</v>
      </c>
      <c r="F113" s="95" t="s">
        <v>109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1379</v>
      </c>
      <c r="E114" s="1" t="s">
        <v>978</v>
      </c>
      <c r="F114" s="95" t="s">
        <v>110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1149</v>
      </c>
      <c r="E115" s="1" t="s">
        <v>750</v>
      </c>
      <c r="F115" s="95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1111</v>
      </c>
      <c r="E116" s="1" t="s">
        <v>712</v>
      </c>
      <c r="F116" s="95" t="s">
        <v>110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1382</v>
      </c>
      <c r="E117" s="1" t="s">
        <v>981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1189</v>
      </c>
      <c r="E118" s="1" t="s">
        <v>790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1227</v>
      </c>
      <c r="E119" s="1" t="s">
        <v>828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1229</v>
      </c>
      <c r="E120" s="1" t="s">
        <v>830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1384</v>
      </c>
      <c r="E121" s="1" t="s">
        <v>983</v>
      </c>
      <c r="F121" s="95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1271</v>
      </c>
      <c r="E122" s="1" t="s">
        <v>871</v>
      </c>
      <c r="F122" s="95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1348</v>
      </c>
      <c r="E123" s="1" t="s">
        <v>947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1385</v>
      </c>
      <c r="E124" s="1" t="s">
        <v>984</v>
      </c>
      <c r="F124" s="95" t="s">
        <v>110</v>
      </c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1386</v>
      </c>
      <c r="E125" s="1" t="s">
        <v>985</v>
      </c>
      <c r="F125" s="95" t="s">
        <v>110</v>
      </c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1157</v>
      </c>
      <c r="E126" s="1" t="s">
        <v>758</v>
      </c>
      <c r="F126" s="95" t="s">
        <v>109</v>
      </c>
      <c r="G126" s="103">
        <v>90</v>
      </c>
      <c r="H126" s="86">
        <v>90</v>
      </c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90</v>
      </c>
      <c r="R126" s="86">
        <v>80</v>
      </c>
      <c r="S126" s="86"/>
      <c r="T126" s="82">
        <f t="shared" si="4"/>
        <v>65</v>
      </c>
      <c r="U126" s="99">
        <v>90</v>
      </c>
      <c r="V126" s="90">
        <v>85</v>
      </c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88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1235</v>
      </c>
      <c r="E127" s="1" t="s">
        <v>836</v>
      </c>
      <c r="F127" s="95" t="s">
        <v>110</v>
      </c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1236</v>
      </c>
      <c r="E128" s="1" t="s">
        <v>837</v>
      </c>
      <c r="F128" s="95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1276</v>
      </c>
      <c r="E129" s="1" t="s">
        <v>876</v>
      </c>
      <c r="F129" s="95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1279</v>
      </c>
      <c r="E130" s="1" t="s">
        <v>879</v>
      </c>
      <c r="F130" s="95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1243</v>
      </c>
      <c r="E131" s="1" t="s">
        <v>844</v>
      </c>
      <c r="F131" s="95" t="s">
        <v>110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1163</v>
      </c>
      <c r="E132" s="1" t="s">
        <v>764</v>
      </c>
      <c r="F132" s="95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1164</v>
      </c>
      <c r="E133" s="1" t="s">
        <v>765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1361</v>
      </c>
      <c r="E134" s="1" t="s">
        <v>960</v>
      </c>
      <c r="F134" s="95" t="s">
        <v>110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1167</v>
      </c>
      <c r="E135" s="1" t="s">
        <v>768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1319</v>
      </c>
      <c r="E136" s="1" t="s">
        <v>919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1363</v>
      </c>
      <c r="E137" s="1" t="s">
        <v>962</v>
      </c>
      <c r="F137" s="95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1173</v>
      </c>
      <c r="E138" s="1" t="s">
        <v>774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1247</v>
      </c>
      <c r="E139" s="1" t="s">
        <v>848</v>
      </c>
      <c r="F139" s="95" t="s">
        <v>109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1325</v>
      </c>
      <c r="E140" s="1" t="s">
        <v>925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1130</v>
      </c>
      <c r="E141" s="1" t="s">
        <v>731</v>
      </c>
      <c r="F141" s="95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1249</v>
      </c>
      <c r="E142" s="1" t="s">
        <v>850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1213</v>
      </c>
      <c r="E143" s="1" t="s">
        <v>814</v>
      </c>
      <c r="F143" s="95" t="s">
        <v>109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1328</v>
      </c>
      <c r="E144" s="1" t="s">
        <v>928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1288</v>
      </c>
      <c r="E145" s="1" t="s">
        <v>888</v>
      </c>
      <c r="F145" s="95" t="s">
        <v>110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1214</v>
      </c>
      <c r="E146" s="1" t="s">
        <v>815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1097</v>
      </c>
      <c r="E147" s="1" t="s">
        <v>698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1332</v>
      </c>
      <c r="E148" s="1" t="s">
        <v>932</v>
      </c>
      <c r="F148" s="95" t="s">
        <v>109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1133</v>
      </c>
      <c r="E149" s="1" t="s">
        <v>734</v>
      </c>
      <c r="F149" s="95" t="s">
        <v>110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1253</v>
      </c>
      <c r="E150" s="1" t="s">
        <v>854</v>
      </c>
      <c r="F150" s="95" t="s">
        <v>110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1371</v>
      </c>
      <c r="E151" s="1" t="s">
        <v>970</v>
      </c>
      <c r="F151" s="95" t="s">
        <v>110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1219</v>
      </c>
      <c r="E152" s="1" t="s">
        <v>820</v>
      </c>
      <c r="F152" s="95" t="s">
        <v>109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1373</v>
      </c>
      <c r="E153" s="1" t="s">
        <v>972</v>
      </c>
      <c r="F153" s="95" t="s">
        <v>109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1255</v>
      </c>
      <c r="E154" s="1" t="s">
        <v>856</v>
      </c>
      <c r="F154" s="95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1139</v>
      </c>
      <c r="E155" s="1" t="s">
        <v>740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1257</v>
      </c>
      <c r="E156" s="1" t="s">
        <v>858</v>
      </c>
      <c r="F156" s="95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1106</v>
      </c>
      <c r="E157" s="128" t="s">
        <v>707</v>
      </c>
      <c r="F157" s="95" t="s">
        <v>109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1263</v>
      </c>
      <c r="E158" s="1" t="s">
        <v>864</v>
      </c>
      <c r="F158" s="95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1112</v>
      </c>
      <c r="E159" s="1" t="s">
        <v>713</v>
      </c>
      <c r="F159" s="95" t="s">
        <v>109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1345</v>
      </c>
      <c r="E160" s="1" t="s">
        <v>944</v>
      </c>
      <c r="F160" s="95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1307</v>
      </c>
      <c r="E161" s="1" t="s">
        <v>907</v>
      </c>
      <c r="F161" s="95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1404</v>
      </c>
      <c r="E162" s="1" t="s">
        <v>1071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1115</v>
      </c>
      <c r="E163" s="1" t="s">
        <v>1067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1191</v>
      </c>
      <c r="E164" s="1" t="s">
        <v>792</v>
      </c>
      <c r="F164" s="95" t="s">
        <v>110</v>
      </c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1196</v>
      </c>
      <c r="E165" s="1" t="s">
        <v>797</v>
      </c>
      <c r="F165" s="95" t="s">
        <v>110</v>
      </c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1311</v>
      </c>
      <c r="E166" s="1" t="s">
        <v>911</v>
      </c>
      <c r="F166" s="95" t="s">
        <v>109</v>
      </c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1234</v>
      </c>
      <c r="E167" s="1" t="s">
        <v>835</v>
      </c>
      <c r="F167" s="95" t="s">
        <v>109</v>
      </c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1354</v>
      </c>
      <c r="E168" s="1" t="s">
        <v>953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1313</v>
      </c>
      <c r="E169" s="1" t="s">
        <v>913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1238</v>
      </c>
      <c r="E170" s="1" t="s">
        <v>839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1124</v>
      </c>
      <c r="E171" s="1" t="s">
        <v>725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1244</v>
      </c>
      <c r="E172" s="1" t="s">
        <v>845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1400</v>
      </c>
      <c r="E173" s="1" t="s">
        <v>1066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1318</v>
      </c>
      <c r="E174" s="1" t="s">
        <v>918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1283</v>
      </c>
      <c r="E175" s="1" t="s">
        <v>883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1203</v>
      </c>
      <c r="E176" s="1" t="s">
        <v>804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1204</v>
      </c>
      <c r="E177" s="1" t="s">
        <v>805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1205</v>
      </c>
      <c r="E178" s="1" t="s">
        <v>806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1206</v>
      </c>
      <c r="E179" s="1" t="s">
        <v>807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1172</v>
      </c>
      <c r="E180" s="1" t="s">
        <v>773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1366</v>
      </c>
      <c r="E181" s="1" t="s">
        <v>965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1264</v>
      </c>
      <c r="E182" s="1" t="s">
        <v>1397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1210</v>
      </c>
      <c r="E183" s="1" t="s">
        <v>811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1175</v>
      </c>
      <c r="E184" s="1" t="s">
        <v>776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1131</v>
      </c>
      <c r="E185" s="1" t="s">
        <v>732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1098</v>
      </c>
      <c r="E186" s="1" t="s">
        <v>699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1132</v>
      </c>
      <c r="E187" s="1" t="s">
        <v>733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1101</v>
      </c>
      <c r="E188" s="1" t="s">
        <v>702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1372</v>
      </c>
      <c r="E189" s="1" t="s">
        <v>971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1183</v>
      </c>
      <c r="E190" s="1" t="s">
        <v>784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1296</v>
      </c>
      <c r="E191" s="1" t="s">
        <v>896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1377</v>
      </c>
      <c r="E192" s="1" t="s">
        <v>976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1698</v>
      </c>
      <c r="E193" s="1" t="s">
        <v>1699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1262</v>
      </c>
      <c r="E194" s="1" t="s">
        <v>863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1381</v>
      </c>
      <c r="E195" s="1" t="s">
        <v>980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1265</v>
      </c>
      <c r="E196" s="1" t="s">
        <v>865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1304</v>
      </c>
      <c r="E197" s="1" t="s">
        <v>904</v>
      </c>
      <c r="F197" s="95" t="s">
        <v>110</v>
      </c>
      <c r="G197" s="103">
        <v>90</v>
      </c>
      <c r="H197" s="86">
        <v>90</v>
      </c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90</v>
      </c>
      <c r="R197" s="86">
        <v>78</v>
      </c>
      <c r="S197" s="86"/>
      <c r="T197" s="82">
        <f t="shared" si="7"/>
        <v>65</v>
      </c>
      <c r="U197" s="99">
        <v>85</v>
      </c>
      <c r="V197" s="90">
        <v>90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88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1266</v>
      </c>
      <c r="E198" s="1" t="s">
        <v>866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1150</v>
      </c>
      <c r="E199" s="1" t="s">
        <v>751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1113</v>
      </c>
      <c r="E200" s="1" t="s">
        <v>714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1151</v>
      </c>
      <c r="E201" s="1" t="s">
        <v>752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1228</v>
      </c>
      <c r="E202" s="1" t="s">
        <v>829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1268</v>
      </c>
      <c r="E203" s="1" t="s">
        <v>868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1347</v>
      </c>
      <c r="E204" s="1" t="s">
        <v>946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1193</v>
      </c>
      <c r="E205" s="1" t="s">
        <v>794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1349</v>
      </c>
      <c r="E206" s="1" t="s">
        <v>948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1403</v>
      </c>
      <c r="E207" s="1" t="s">
        <v>1070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1355</v>
      </c>
      <c r="E208" s="1" t="s">
        <v>954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1314</v>
      </c>
      <c r="E209" s="1" t="s">
        <v>914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1085</v>
      </c>
      <c r="E210" s="1" t="s">
        <v>686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1161</v>
      </c>
      <c r="E211" s="1" t="s">
        <v>762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1316</v>
      </c>
      <c r="E212" s="1" t="s">
        <v>916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1239</v>
      </c>
      <c r="E213" s="1" t="s">
        <v>840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1242</v>
      </c>
      <c r="E214" s="1" t="s">
        <v>843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1165</v>
      </c>
      <c r="E215" s="1" t="s">
        <v>766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1360</v>
      </c>
      <c r="E216" s="1" t="s">
        <v>959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1128</v>
      </c>
      <c r="E217" s="1" t="s">
        <v>729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1324</v>
      </c>
      <c r="E218" s="1" t="s">
        <v>924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1211</v>
      </c>
      <c r="E219" s="1" t="s">
        <v>812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1370</v>
      </c>
      <c r="E220" s="1" t="s">
        <v>969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1251</v>
      </c>
      <c r="E221" s="1" t="s">
        <v>852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1178</v>
      </c>
      <c r="E222" s="1" t="s">
        <v>779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1291</v>
      </c>
      <c r="E223" s="1" t="s">
        <v>891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1216</v>
      </c>
      <c r="E224" s="1" t="s">
        <v>817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1333</v>
      </c>
      <c r="E225" s="1" t="s">
        <v>933</v>
      </c>
      <c r="F225" s="95" t="s">
        <v>109</v>
      </c>
      <c r="G225" s="103">
        <v>90</v>
      </c>
      <c r="H225" s="86">
        <v>85</v>
      </c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87.5</v>
      </c>
      <c r="R225" s="86">
        <v>78</v>
      </c>
      <c r="S225" s="86"/>
      <c r="T225" s="82">
        <f t="shared" si="10"/>
        <v>63</v>
      </c>
      <c r="U225" s="99">
        <v>85</v>
      </c>
      <c r="V225" s="90">
        <v>85</v>
      </c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85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1222</v>
      </c>
      <c r="E226" s="1" t="s">
        <v>823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1375</v>
      </c>
      <c r="E227" s="1" t="s">
        <v>974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1184</v>
      </c>
      <c r="E228" s="1" t="s">
        <v>785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1376</v>
      </c>
      <c r="E229" s="1" t="s">
        <v>975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1140</v>
      </c>
      <c r="E230" s="1" t="s">
        <v>741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1141</v>
      </c>
      <c r="E231" s="1" t="s">
        <v>742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1142</v>
      </c>
      <c r="E232" s="1" t="s">
        <v>743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1108</v>
      </c>
      <c r="E233" s="1" t="s">
        <v>709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1380</v>
      </c>
      <c r="E234" s="1" t="s">
        <v>979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1187</v>
      </c>
      <c r="E235" s="1" t="s">
        <v>788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1407</v>
      </c>
      <c r="E236" s="1" t="s">
        <v>1406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1302</v>
      </c>
      <c r="E237" s="1" t="s">
        <v>902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1267</v>
      </c>
      <c r="E238" s="1" t="s">
        <v>867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1190</v>
      </c>
      <c r="E239" s="1" t="s">
        <v>791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1115</v>
      </c>
      <c r="E240" s="1" t="s">
        <v>716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1270</v>
      </c>
      <c r="E241" s="1" t="s">
        <v>870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1230</v>
      </c>
      <c r="E242" s="1" t="s">
        <v>831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1154</v>
      </c>
      <c r="E243" s="1" t="s">
        <v>755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1309</v>
      </c>
      <c r="E244" s="1" t="s">
        <v>909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1118</v>
      </c>
      <c r="E245" s="1" t="s">
        <v>719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1195</v>
      </c>
      <c r="E246" s="1" t="s">
        <v>796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1312</v>
      </c>
      <c r="E247" s="1" t="s">
        <v>912</v>
      </c>
      <c r="F247" s="95" t="s">
        <v>109</v>
      </c>
      <c r="G247" s="103">
        <v>85</v>
      </c>
      <c r="H247" s="86">
        <v>85</v>
      </c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85</v>
      </c>
      <c r="R247" s="86">
        <v>75</v>
      </c>
      <c r="S247" s="86"/>
      <c r="T247" s="82">
        <f t="shared" si="10"/>
        <v>61</v>
      </c>
      <c r="U247" s="99">
        <v>85</v>
      </c>
      <c r="V247" s="90">
        <v>85</v>
      </c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85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1280</v>
      </c>
      <c r="E248" s="1" t="s">
        <v>880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1240</v>
      </c>
      <c r="E249" s="1" t="s">
        <v>841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1357</v>
      </c>
      <c r="E250" s="1" t="s">
        <v>956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1202</v>
      </c>
      <c r="E251" s="1" t="s">
        <v>803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1282</v>
      </c>
      <c r="E252" s="1" t="s">
        <v>882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1091</v>
      </c>
      <c r="E253" s="1" t="s">
        <v>692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1321</v>
      </c>
      <c r="E254" s="1" t="s">
        <v>921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1169</v>
      </c>
      <c r="E255" s="1" t="s">
        <v>770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1171</v>
      </c>
      <c r="E256" s="1" t="s">
        <v>772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1092</v>
      </c>
      <c r="E257" s="1" t="s">
        <v>693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1248</v>
      </c>
      <c r="E258" s="1" t="s">
        <v>849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1286</v>
      </c>
      <c r="E259" s="1" t="s">
        <v>886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1096</v>
      </c>
      <c r="E260" s="1" t="s">
        <v>697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1331</v>
      </c>
      <c r="E261" s="1" t="s">
        <v>931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1217</v>
      </c>
      <c r="E262" s="1" t="s">
        <v>818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1218</v>
      </c>
      <c r="E263" s="1" t="s">
        <v>819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1179</v>
      </c>
      <c r="E264" s="1" t="s">
        <v>780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1181</v>
      </c>
      <c r="E265" s="1" t="s">
        <v>782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1104</v>
      </c>
      <c r="E266" s="1" t="s">
        <v>705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1294</v>
      </c>
      <c r="E267" s="1" t="s">
        <v>894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1336</v>
      </c>
      <c r="E268" s="1" t="s">
        <v>935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1185</v>
      </c>
      <c r="E269" s="1" t="s">
        <v>786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1107</v>
      </c>
      <c r="E270" s="1" t="s">
        <v>708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1339</v>
      </c>
      <c r="E271" s="1" t="s">
        <v>938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1340</v>
      </c>
      <c r="E272" s="1" t="s">
        <v>939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1110</v>
      </c>
      <c r="E273" s="1" t="s">
        <v>711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1342</v>
      </c>
      <c r="E274" s="1" t="s">
        <v>941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1143</v>
      </c>
      <c r="E275" s="1" t="s">
        <v>744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1144</v>
      </c>
      <c r="E276" s="1" t="s">
        <v>745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1147</v>
      </c>
      <c r="E277" s="1" t="s">
        <v>748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1148</v>
      </c>
      <c r="E278" s="1" t="s">
        <v>749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1305</v>
      </c>
      <c r="E279" s="1" t="s">
        <v>905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1153</v>
      </c>
      <c r="E280" s="1" t="s">
        <v>754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1308</v>
      </c>
      <c r="E281" s="1" t="s">
        <v>908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1231</v>
      </c>
      <c r="E282" s="1" t="s">
        <v>832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1232</v>
      </c>
      <c r="E283" s="1" t="s">
        <v>833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1310</v>
      </c>
      <c r="E284" s="1" t="s">
        <v>910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1387</v>
      </c>
      <c r="E285" s="1" t="s">
        <v>986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1351</v>
      </c>
      <c r="E286" s="1" t="s">
        <v>950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1352</v>
      </c>
      <c r="E288" s="1" t="s">
        <v>951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1353</v>
      </c>
      <c r="E289" s="1" t="s">
        <v>952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1159</v>
      </c>
      <c r="E290" s="1" t="s">
        <v>760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1277</v>
      </c>
      <c r="E291" s="1" t="s">
        <v>877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1237</v>
      </c>
      <c r="E292" s="1" t="s">
        <v>838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1160</v>
      </c>
      <c r="E293" s="1" t="s">
        <v>761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1199</v>
      </c>
      <c r="E294" s="1" t="s">
        <v>800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1086</v>
      </c>
      <c r="E295" s="1" t="s">
        <v>687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1162</v>
      </c>
      <c r="E296" s="1" t="s">
        <v>763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1088</v>
      </c>
      <c r="E297" s="1" t="s">
        <v>689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1089</v>
      </c>
      <c r="E298" s="1" t="s">
        <v>690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1126</v>
      </c>
      <c r="E299" s="1" t="s">
        <v>727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1402</v>
      </c>
      <c r="E300" s="1" t="s">
        <v>1069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1168</v>
      </c>
      <c r="E301" s="1" t="s">
        <v>769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1129</v>
      </c>
      <c r="E302" s="1" t="s">
        <v>730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1285</v>
      </c>
      <c r="E303" s="1" t="s">
        <v>885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1250</v>
      </c>
      <c r="E304" s="1" t="s">
        <v>851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1095</v>
      </c>
      <c r="E305" s="1" t="s">
        <v>696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1176</v>
      </c>
      <c r="E306" s="1" t="s">
        <v>777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1329</v>
      </c>
      <c r="E307" s="1" t="s">
        <v>929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1177</v>
      </c>
      <c r="E308" s="1" t="s">
        <v>778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1292</v>
      </c>
      <c r="E309" s="1" t="s">
        <v>892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1221</v>
      </c>
      <c r="E310" s="1" t="s">
        <v>822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1136</v>
      </c>
      <c r="E311" s="1" t="s">
        <v>737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1337</v>
      </c>
      <c r="E312" s="1" t="s">
        <v>936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1335</v>
      </c>
      <c r="E313" s="1" t="s">
        <v>1388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1105</v>
      </c>
      <c r="E314" s="1" t="s">
        <v>706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1259</v>
      </c>
      <c r="E315" s="1" t="s">
        <v>860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1378</v>
      </c>
      <c r="E316" s="1" t="s">
        <v>977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1297</v>
      </c>
      <c r="E317" s="1" t="s">
        <v>897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1298</v>
      </c>
      <c r="E318" s="1" t="s">
        <v>898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1224</v>
      </c>
      <c r="E319" s="1" t="s">
        <v>825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1225</v>
      </c>
      <c r="E320" s="1" t="s">
        <v>826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1383</v>
      </c>
      <c r="E321" s="1" t="s">
        <v>982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1346</v>
      </c>
      <c r="E322" s="1" t="s">
        <v>945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1272</v>
      </c>
      <c r="E323" s="1" t="s">
        <v>872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1197</v>
      </c>
      <c r="E324" s="1" t="s">
        <v>798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1233</v>
      </c>
      <c r="E325" s="1" t="s">
        <v>834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1273</v>
      </c>
      <c r="E326" s="1" t="s">
        <v>873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1274</v>
      </c>
      <c r="E327" s="8" t="s">
        <v>874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29"/>
  <sheetViews>
    <sheetView showZeros="0" tabSelected="1" zoomScale="120" zoomScaleNormal="120" workbookViewId="0">
      <pane xSplit="5" ySplit="7" topLeftCell="G8" activePane="bottomRight" state="frozen"/>
      <selection pane="topRight" activeCell="F1" sqref="F1"/>
      <selection pane="bottomLeft" activeCell="A8" sqref="A8"/>
      <selection pane="bottomRight" activeCell="V213" sqref="V213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1990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1989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475</v>
      </c>
      <c r="E8" s="4" t="s">
        <v>231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411</v>
      </c>
      <c r="E9" s="1" t="s">
        <v>179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523</v>
      </c>
      <c r="E10" s="1" t="s">
        <v>1032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551</v>
      </c>
      <c r="E11" s="1" t="s">
        <v>296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587</v>
      </c>
      <c r="E12" s="1" t="s">
        <v>326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525</v>
      </c>
      <c r="E13" s="1" t="s">
        <v>1023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556</v>
      </c>
      <c r="E14" s="1" t="s">
        <v>301</v>
      </c>
      <c r="F14" s="95" t="s">
        <v>110</v>
      </c>
      <c r="G14" s="103">
        <v>90</v>
      </c>
      <c r="H14" s="86">
        <v>85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87.5</v>
      </c>
      <c r="R14" s="86">
        <v>82</v>
      </c>
      <c r="S14" s="86"/>
      <c r="T14" s="82">
        <f t="shared" si="1"/>
        <v>64</v>
      </c>
      <c r="U14" s="99">
        <v>90</v>
      </c>
      <c r="V14" s="90">
        <v>90</v>
      </c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90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483</v>
      </c>
      <c r="E15" s="1" t="s">
        <v>238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589</v>
      </c>
      <c r="E16" s="1" t="s">
        <v>1008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662</v>
      </c>
      <c r="E17" s="1" t="s">
        <v>386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562</v>
      </c>
      <c r="E18" s="1" t="s">
        <v>1035</v>
      </c>
      <c r="F18" s="95" t="s">
        <v>109</v>
      </c>
      <c r="G18" s="103">
        <v>85</v>
      </c>
      <c r="H18" s="86">
        <v>85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85</v>
      </c>
      <c r="R18" s="86">
        <v>83</v>
      </c>
      <c r="S18" s="86"/>
      <c r="T18" s="82">
        <f t="shared" si="1"/>
        <v>63</v>
      </c>
      <c r="U18" s="99">
        <v>85</v>
      </c>
      <c r="V18" s="90">
        <v>85</v>
      </c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85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628</v>
      </c>
      <c r="E19" s="1" t="s">
        <v>358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564</v>
      </c>
      <c r="E20" s="1" t="s">
        <v>304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490</v>
      </c>
      <c r="E21" s="1" t="s">
        <v>243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568</v>
      </c>
      <c r="E22" s="1" t="s">
        <v>307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491</v>
      </c>
      <c r="E23" s="1" t="s">
        <v>244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465</v>
      </c>
      <c r="E24" s="1" t="s">
        <v>223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631</v>
      </c>
      <c r="E25" s="1" t="s">
        <v>360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495</v>
      </c>
      <c r="E26" s="1" t="s">
        <v>248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432</v>
      </c>
      <c r="E27" s="1" t="s">
        <v>195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603</v>
      </c>
      <c r="E28" s="1" t="s">
        <v>338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535</v>
      </c>
      <c r="E29" s="1" t="s">
        <v>281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1394</v>
      </c>
      <c r="E30" s="1" t="s">
        <v>1024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635</v>
      </c>
      <c r="E31" s="1" t="s">
        <v>363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604</v>
      </c>
      <c r="E32" s="1" t="s">
        <v>339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438</v>
      </c>
      <c r="E33" s="1" t="s">
        <v>1025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540</v>
      </c>
      <c r="E34" s="1" t="s">
        <v>285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1395</v>
      </c>
      <c r="E35" s="1" t="s">
        <v>1057</v>
      </c>
      <c r="F35" s="95" t="s">
        <v>109</v>
      </c>
      <c r="G35" s="103">
        <v>85</v>
      </c>
      <c r="H35" s="86">
        <v>85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85</v>
      </c>
      <c r="R35" s="86">
        <v>80</v>
      </c>
      <c r="S35" s="86"/>
      <c r="T35" s="82">
        <f t="shared" si="1"/>
        <v>63</v>
      </c>
      <c r="U35" s="99">
        <v>85</v>
      </c>
      <c r="V35" s="90">
        <v>85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85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611</v>
      </c>
      <c r="E36" s="1" t="s">
        <v>1037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543</v>
      </c>
      <c r="E37" s="1" t="s">
        <v>288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508</v>
      </c>
      <c r="E38" s="1" t="s">
        <v>260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616</v>
      </c>
      <c r="E39" s="1" t="s">
        <v>348</v>
      </c>
      <c r="F39" s="95" t="s">
        <v>110</v>
      </c>
      <c r="G39" s="103">
        <v>90</v>
      </c>
      <c r="H39" s="86">
        <v>95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92.5</v>
      </c>
      <c r="R39" s="86">
        <v>84</v>
      </c>
      <c r="S39" s="86"/>
      <c r="T39" s="82">
        <f t="shared" si="1"/>
        <v>67</v>
      </c>
      <c r="U39" s="99">
        <v>90</v>
      </c>
      <c r="V39" s="90">
        <v>90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90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681</v>
      </c>
      <c r="E40" s="1" t="s">
        <v>405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442</v>
      </c>
      <c r="E41" s="1" t="s">
        <v>203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682</v>
      </c>
      <c r="E42" s="1" t="s">
        <v>406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546</v>
      </c>
      <c r="E43" s="1" t="s">
        <v>291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582</v>
      </c>
      <c r="E48" s="1" t="s">
        <v>321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547</v>
      </c>
      <c r="E49" s="1" t="s">
        <v>292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583</v>
      </c>
      <c r="E50" s="1" t="s">
        <v>322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584</v>
      </c>
      <c r="E51" s="1" t="s">
        <v>323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619</v>
      </c>
      <c r="E52" s="1" t="s">
        <v>350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477</v>
      </c>
      <c r="E53" s="1" t="s">
        <v>995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519</v>
      </c>
      <c r="E54" s="1" t="s">
        <v>269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549</v>
      </c>
      <c r="E55" s="1" t="s">
        <v>294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445</v>
      </c>
      <c r="E56" s="1" t="s">
        <v>205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522</v>
      </c>
      <c r="E57" s="1" t="s">
        <v>272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657</v>
      </c>
      <c r="E58" s="1" t="s">
        <v>383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446</v>
      </c>
      <c r="E59" s="1" t="s">
        <v>206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588</v>
      </c>
      <c r="E60" s="1" t="s">
        <v>1029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558</v>
      </c>
      <c r="E61" s="1" t="s">
        <v>1010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594</v>
      </c>
      <c r="E62" s="1" t="s">
        <v>329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625</v>
      </c>
      <c r="E63" s="1" t="s">
        <v>355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596</v>
      </c>
      <c r="E64" s="1" t="s">
        <v>331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1393</v>
      </c>
      <c r="E65" s="1" t="s">
        <v>1022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463</v>
      </c>
      <c r="E66" s="1" t="s">
        <v>221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426</v>
      </c>
      <c r="E67" s="1" t="s">
        <v>191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531</v>
      </c>
      <c r="E68" s="1" t="s">
        <v>1019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466</v>
      </c>
      <c r="E69" s="1" t="s">
        <v>224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671</v>
      </c>
      <c r="E70" s="1" t="s">
        <v>395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501</v>
      </c>
      <c r="E71" s="1" t="s">
        <v>254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470</v>
      </c>
      <c r="E72" s="1" t="s">
        <v>1021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575</v>
      </c>
      <c r="E73" s="1" t="s">
        <v>314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503</v>
      </c>
      <c r="E74" s="1" t="s">
        <v>255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605</v>
      </c>
      <c r="E75" s="1" t="s">
        <v>340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507</v>
      </c>
      <c r="E76" s="1" t="s">
        <v>259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676</v>
      </c>
      <c r="E77" s="1" t="s">
        <v>400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509</v>
      </c>
      <c r="E78" s="1" t="s">
        <v>261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614</v>
      </c>
      <c r="E79" s="1" t="s">
        <v>346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679</v>
      </c>
      <c r="E80" s="1" t="s">
        <v>403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544</v>
      </c>
      <c r="E81" s="1" t="s">
        <v>289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545</v>
      </c>
      <c r="E82" s="1" t="s">
        <v>290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580</v>
      </c>
      <c r="E83" s="1" t="s">
        <v>319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444</v>
      </c>
      <c r="E88" s="1" t="s">
        <v>204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413</v>
      </c>
      <c r="E89" s="1" t="s">
        <v>180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414</v>
      </c>
      <c r="E90" s="1" t="s">
        <v>181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553</v>
      </c>
      <c r="E91" s="1" t="s">
        <v>298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417</v>
      </c>
      <c r="E92" s="1" t="s">
        <v>988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623</v>
      </c>
      <c r="E93" s="1" t="s">
        <v>1017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590</v>
      </c>
      <c r="E94" s="1" t="s">
        <v>1018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453</v>
      </c>
      <c r="E95" s="1" t="s">
        <v>212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456</v>
      </c>
      <c r="E96" s="1" t="s">
        <v>214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460</v>
      </c>
      <c r="E97" s="1" t="s">
        <v>218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528</v>
      </c>
      <c r="E98" s="1" t="s">
        <v>275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597</v>
      </c>
      <c r="E99" s="1" t="s">
        <v>332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423</v>
      </c>
      <c r="E100" s="1" t="s">
        <v>188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487</v>
      </c>
      <c r="E101" s="1" t="s">
        <v>1034</v>
      </c>
      <c r="F101" s="95" t="s">
        <v>109</v>
      </c>
      <c r="G101" s="103">
        <v>85</v>
      </c>
      <c r="H101" s="86">
        <v>85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85</v>
      </c>
      <c r="R101" s="86">
        <v>80</v>
      </c>
      <c r="S101" s="86"/>
      <c r="T101" s="82">
        <f t="shared" si="4"/>
        <v>63</v>
      </c>
      <c r="U101" s="99">
        <v>85</v>
      </c>
      <c r="V101" s="90">
        <v>85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85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492</v>
      </c>
      <c r="E102" s="1" t="s">
        <v>245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532</v>
      </c>
      <c r="E103" s="1" t="s">
        <v>278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632</v>
      </c>
      <c r="E104" s="1" t="s">
        <v>1036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668</v>
      </c>
      <c r="E105" s="1" t="s">
        <v>392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469</v>
      </c>
      <c r="E106" s="1" t="s">
        <v>226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431</v>
      </c>
      <c r="E107" s="1" t="s">
        <v>1013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672</v>
      </c>
      <c r="E108" s="1" t="s">
        <v>396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636</v>
      </c>
      <c r="E109" s="1" t="s">
        <v>364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502</v>
      </c>
      <c r="E110" s="1" t="s">
        <v>992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536</v>
      </c>
      <c r="E111" s="1" t="s">
        <v>1005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637</v>
      </c>
      <c r="E112" s="1" t="s">
        <v>365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504</v>
      </c>
      <c r="E113" s="1" t="s">
        <v>256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673</v>
      </c>
      <c r="E114" s="1" t="s">
        <v>397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639</v>
      </c>
      <c r="E115" s="1" t="s">
        <v>367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577</v>
      </c>
      <c r="E116" s="1" t="s">
        <v>316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610</v>
      </c>
      <c r="E117" s="1" t="s">
        <v>344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612</v>
      </c>
      <c r="E118" s="1" t="s">
        <v>345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645</v>
      </c>
      <c r="E119" s="1" t="s">
        <v>371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677</v>
      </c>
      <c r="E120" s="1" t="s">
        <v>401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579</v>
      </c>
      <c r="E121" s="1" t="s">
        <v>318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650</v>
      </c>
      <c r="E122" s="1" t="s">
        <v>376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651</v>
      </c>
      <c r="E123" s="1" t="s">
        <v>377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517</v>
      </c>
      <c r="E128" s="1" t="s">
        <v>267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652</v>
      </c>
      <c r="E129" s="1" t="s">
        <v>378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656</v>
      </c>
      <c r="E130" s="1" t="s">
        <v>382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478</v>
      </c>
      <c r="E131" s="1" t="s">
        <v>233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621</v>
      </c>
      <c r="E132" s="1" t="s">
        <v>352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554</v>
      </c>
      <c r="E133" s="1" t="s">
        <v>299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480</v>
      </c>
      <c r="E134" s="1" t="s">
        <v>235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555</v>
      </c>
      <c r="E135" s="1" t="s">
        <v>300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418</v>
      </c>
      <c r="E136" s="1" t="s">
        <v>184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586</v>
      </c>
      <c r="E137" s="1" t="s">
        <v>325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659</v>
      </c>
      <c r="E138" s="1" t="s">
        <v>1028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450</v>
      </c>
      <c r="E139" s="1" t="s">
        <v>209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451</v>
      </c>
      <c r="E140" s="1" t="s">
        <v>210</v>
      </c>
      <c r="F140" s="95" t="s">
        <v>109</v>
      </c>
      <c r="G140" s="103">
        <v>85</v>
      </c>
      <c r="H140" s="86">
        <v>85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85</v>
      </c>
      <c r="R140" s="86">
        <v>80</v>
      </c>
      <c r="S140" s="86"/>
      <c r="T140" s="82">
        <f t="shared" si="7"/>
        <v>63</v>
      </c>
      <c r="U140" s="99">
        <v>85</v>
      </c>
      <c r="V140" s="90">
        <v>85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85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526</v>
      </c>
      <c r="E141" s="1" t="s">
        <v>274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624</v>
      </c>
      <c r="E142" s="1" t="s">
        <v>354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557</v>
      </c>
      <c r="E143" s="1" t="s">
        <v>1033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484</v>
      </c>
      <c r="E144" s="1" t="s">
        <v>239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593</v>
      </c>
      <c r="E145" s="1" t="s">
        <v>1004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560</v>
      </c>
      <c r="E146" s="1" t="s">
        <v>303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424</v>
      </c>
      <c r="E147" s="1" t="s">
        <v>189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627</v>
      </c>
      <c r="E148" s="1" t="s">
        <v>357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566</v>
      </c>
      <c r="E149" s="1" t="s">
        <v>306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529</v>
      </c>
      <c r="E150" s="1" t="s">
        <v>276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630</v>
      </c>
      <c r="E151" s="1" t="s">
        <v>1012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496</v>
      </c>
      <c r="E152" s="1" t="s">
        <v>249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670</v>
      </c>
      <c r="E153" s="1" t="s">
        <v>394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572</v>
      </c>
      <c r="E154" s="1" t="s">
        <v>311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499</v>
      </c>
      <c r="E155" s="1" t="s">
        <v>252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500</v>
      </c>
      <c r="E156" s="1" t="s">
        <v>253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435</v>
      </c>
      <c r="E157" s="1" t="s">
        <v>198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638</v>
      </c>
      <c r="E158" s="1" t="s">
        <v>366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640</v>
      </c>
      <c r="E159" s="1" t="s">
        <v>368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674</v>
      </c>
      <c r="E160" s="1" t="s">
        <v>398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641</v>
      </c>
      <c r="E161" s="1" t="s">
        <v>369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613</v>
      </c>
      <c r="E162" s="1" t="s">
        <v>1026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684</v>
      </c>
      <c r="E163" s="1" t="s">
        <v>1027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581</v>
      </c>
      <c r="E168" s="1" t="s">
        <v>320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476</v>
      </c>
      <c r="E169" s="1" t="s">
        <v>232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516</v>
      </c>
      <c r="E170" s="1" t="s">
        <v>266</v>
      </c>
      <c r="F170" s="95" t="s">
        <v>110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620</v>
      </c>
      <c r="E171" s="1" t="s">
        <v>351</v>
      </c>
      <c r="F171" s="95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653</v>
      </c>
      <c r="E172" s="1" t="s">
        <v>379</v>
      </c>
      <c r="F172" s="95" t="s">
        <v>110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654</v>
      </c>
      <c r="E173" s="1" t="s">
        <v>380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655</v>
      </c>
      <c r="E174" s="1" t="s">
        <v>381</v>
      </c>
      <c r="F174" s="95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412</v>
      </c>
      <c r="E175" s="1" t="s">
        <v>996</v>
      </c>
      <c r="F175" s="95" t="s">
        <v>109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552</v>
      </c>
      <c r="E176" s="1" t="s">
        <v>297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447</v>
      </c>
      <c r="E177" s="1" t="s">
        <v>207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585</v>
      </c>
      <c r="E178" s="1" t="s">
        <v>324</v>
      </c>
      <c r="F178" s="95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481</v>
      </c>
      <c r="E179" s="1" t="s">
        <v>236</v>
      </c>
      <c r="F179" s="95" t="s">
        <v>110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622</v>
      </c>
      <c r="E180" s="1" t="s">
        <v>353</v>
      </c>
      <c r="F180" s="95" t="s">
        <v>110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1390</v>
      </c>
      <c r="E181" s="1" t="s">
        <v>1002</v>
      </c>
      <c r="F181" s="95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527</v>
      </c>
      <c r="E182" s="1" t="s">
        <v>1009</v>
      </c>
      <c r="F182" s="95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661</v>
      </c>
      <c r="E183" s="1" t="s">
        <v>385</v>
      </c>
      <c r="F183" s="95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595</v>
      </c>
      <c r="E184" s="1" t="s">
        <v>330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488</v>
      </c>
      <c r="E185" s="1" t="s">
        <v>241</v>
      </c>
      <c r="F185" s="95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563</v>
      </c>
      <c r="E186" s="1" t="s">
        <v>990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663</v>
      </c>
      <c r="E187" s="1" t="s">
        <v>387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462</v>
      </c>
      <c r="E188" s="1" t="s">
        <v>220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567</v>
      </c>
      <c r="E189" s="1" t="s">
        <v>997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530</v>
      </c>
      <c r="E190" s="1" t="s">
        <v>277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493</v>
      </c>
      <c r="E191" s="1" t="s">
        <v>246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429</v>
      </c>
      <c r="E192" s="1" t="s">
        <v>194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467</v>
      </c>
      <c r="E193" s="1" t="s">
        <v>225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430</v>
      </c>
      <c r="E194" s="1" t="s">
        <v>991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533</v>
      </c>
      <c r="E195" s="1" t="s">
        <v>279</v>
      </c>
      <c r="F195" s="95" t="s">
        <v>110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602</v>
      </c>
      <c r="E196" s="1" t="s">
        <v>337</v>
      </c>
      <c r="F196" s="95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634</v>
      </c>
      <c r="E197" s="1" t="s">
        <v>362</v>
      </c>
      <c r="F197" s="95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1405</v>
      </c>
      <c r="E198" s="1" t="s">
        <v>1072</v>
      </c>
      <c r="F198" s="95" t="s">
        <v>110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506</v>
      </c>
      <c r="E199" s="1" t="s">
        <v>258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646</v>
      </c>
      <c r="E200" s="1" t="s">
        <v>372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542</v>
      </c>
      <c r="E201" s="1" t="s">
        <v>287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648</v>
      </c>
      <c r="E202" s="1" t="s">
        <v>374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615</v>
      </c>
      <c r="E203" s="1" t="s">
        <v>347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617</v>
      </c>
      <c r="E208" s="1" t="s">
        <v>349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618</v>
      </c>
      <c r="E209" s="1" t="s">
        <v>987</v>
      </c>
      <c r="F209" s="95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513</v>
      </c>
      <c r="E210" s="1" t="s">
        <v>263</v>
      </c>
      <c r="F210" s="95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514</v>
      </c>
      <c r="E211" s="1" t="s">
        <v>264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410</v>
      </c>
      <c r="E212" s="1" t="s">
        <v>178</v>
      </c>
      <c r="F212" s="95" t="s">
        <v>109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448</v>
      </c>
      <c r="E213" s="1" t="s">
        <v>1015</v>
      </c>
      <c r="F213" s="95" t="s">
        <v>110</v>
      </c>
      <c r="G213" s="103">
        <v>90</v>
      </c>
      <c r="H213" s="86">
        <v>90</v>
      </c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90</v>
      </c>
      <c r="R213" s="86">
        <v>82</v>
      </c>
      <c r="S213" s="86"/>
      <c r="T213" s="82">
        <f t="shared" si="10"/>
        <v>66</v>
      </c>
      <c r="U213" s="99">
        <v>90</v>
      </c>
      <c r="V213" s="90">
        <v>85</v>
      </c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88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524</v>
      </c>
      <c r="E214" s="1" t="s">
        <v>273</v>
      </c>
      <c r="F214" s="95" t="s">
        <v>110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449</v>
      </c>
      <c r="E215" s="1" t="s">
        <v>208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420</v>
      </c>
      <c r="E216" s="1" t="s">
        <v>186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452</v>
      </c>
      <c r="E217" s="1" t="s">
        <v>211</v>
      </c>
      <c r="F217" s="95" t="s">
        <v>109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591</v>
      </c>
      <c r="E218" s="1" t="s">
        <v>327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559</v>
      </c>
      <c r="E219" s="1" t="s">
        <v>302</v>
      </c>
      <c r="F219" s="95" t="s">
        <v>110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455</v>
      </c>
      <c r="E220" s="1" t="s">
        <v>213</v>
      </c>
      <c r="F220" s="95" t="s">
        <v>109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457</v>
      </c>
      <c r="E221" s="1" t="s">
        <v>215</v>
      </c>
      <c r="F221" s="95" t="s">
        <v>110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486</v>
      </c>
      <c r="E222" s="1" t="s">
        <v>240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422</v>
      </c>
      <c r="E223" s="1" t="s">
        <v>989</v>
      </c>
      <c r="F223" s="95" t="s">
        <v>110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425</v>
      </c>
      <c r="E224" s="1" t="s">
        <v>190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565</v>
      </c>
      <c r="E225" s="1" t="s">
        <v>305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665</v>
      </c>
      <c r="E226" s="1" t="s">
        <v>389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666</v>
      </c>
      <c r="E227" s="1" t="s">
        <v>390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570</v>
      </c>
      <c r="E228" s="1" t="s">
        <v>309</v>
      </c>
      <c r="F228" s="95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1391</v>
      </c>
      <c r="E229" s="1" t="s">
        <v>1006</v>
      </c>
      <c r="F229" s="95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571</v>
      </c>
      <c r="E230" s="1" t="s">
        <v>310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534</v>
      </c>
      <c r="E231" s="1" t="s">
        <v>280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433</v>
      </c>
      <c r="E232" s="1" t="s">
        <v>196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437</v>
      </c>
      <c r="E233" s="1" t="s">
        <v>993</v>
      </c>
      <c r="F233" s="95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606</v>
      </c>
      <c r="E234" s="1" t="s">
        <v>341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505</v>
      </c>
      <c r="E235" s="1" t="s">
        <v>257</v>
      </c>
      <c r="F235" s="95" t="s">
        <v>109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607</v>
      </c>
      <c r="E236" s="1" t="s">
        <v>998</v>
      </c>
      <c r="F236" s="95" t="s">
        <v>109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1392</v>
      </c>
      <c r="E237" s="1" t="s">
        <v>1014</v>
      </c>
      <c r="F237" s="95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675</v>
      </c>
      <c r="E238" s="1" t="s">
        <v>399</v>
      </c>
      <c r="F238" s="95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649</v>
      </c>
      <c r="E239" s="1" t="s">
        <v>375</v>
      </c>
      <c r="F239" s="95" t="s">
        <v>110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441</v>
      </c>
      <c r="E240" s="1" t="s">
        <v>202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473</v>
      </c>
      <c r="E241" s="1" t="s">
        <v>229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683</v>
      </c>
      <c r="E242" s="1" t="s">
        <v>407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511</v>
      </c>
      <c r="E248" s="1" t="s">
        <v>262</v>
      </c>
      <c r="F248" s="95" t="s">
        <v>109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512</v>
      </c>
      <c r="E249" s="1" t="s">
        <v>1007</v>
      </c>
      <c r="F249" s="95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515</v>
      </c>
      <c r="E250" s="1" t="s">
        <v>265</v>
      </c>
      <c r="F250" s="95" t="s">
        <v>110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548</v>
      </c>
      <c r="E251" s="1" t="s">
        <v>293</v>
      </c>
      <c r="F251" s="95" t="s">
        <v>109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521</v>
      </c>
      <c r="E252" s="1" t="s">
        <v>271</v>
      </c>
      <c r="F252" s="95" t="s">
        <v>110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479</v>
      </c>
      <c r="E253" s="1" t="s">
        <v>234</v>
      </c>
      <c r="F253" s="95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550</v>
      </c>
      <c r="E254" s="1" t="s">
        <v>295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415</v>
      </c>
      <c r="E255" s="1" t="s">
        <v>182</v>
      </c>
      <c r="F255" s="9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416</v>
      </c>
      <c r="E256" s="1" t="s">
        <v>183</v>
      </c>
      <c r="F256" s="95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419</v>
      </c>
      <c r="E257" s="1" t="s">
        <v>185</v>
      </c>
      <c r="F257" s="95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1389</v>
      </c>
      <c r="E258" s="1" t="s">
        <v>994</v>
      </c>
      <c r="F258" s="95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592</v>
      </c>
      <c r="E259" s="1" t="s">
        <v>328</v>
      </c>
      <c r="F259" s="95" t="s">
        <v>110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458</v>
      </c>
      <c r="E260" s="1" t="s">
        <v>216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459</v>
      </c>
      <c r="E261" s="1" t="s">
        <v>217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461</v>
      </c>
      <c r="E262" s="1" t="s">
        <v>219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464</v>
      </c>
      <c r="E263" s="1" t="s">
        <v>222</v>
      </c>
      <c r="F263" s="95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427</v>
      </c>
      <c r="E264" s="1" t="s">
        <v>192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494</v>
      </c>
      <c r="E265" s="1" t="s">
        <v>247</v>
      </c>
      <c r="F265" s="95" t="s">
        <v>110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468</v>
      </c>
      <c r="E266" s="1" t="s">
        <v>1020</v>
      </c>
      <c r="F266" s="95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497</v>
      </c>
      <c r="E267" s="1" t="s">
        <v>250</v>
      </c>
      <c r="F267" s="95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669</v>
      </c>
      <c r="E268" s="1" t="s">
        <v>393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600</v>
      </c>
      <c r="E269" s="1" t="s">
        <v>335</v>
      </c>
      <c r="F269" s="95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498</v>
      </c>
      <c r="E270" s="1" t="s">
        <v>251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574</v>
      </c>
      <c r="E271" s="1" t="s">
        <v>313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472</v>
      </c>
      <c r="E272" s="1" t="s">
        <v>228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436</v>
      </c>
      <c r="E273" s="1" t="s">
        <v>199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537</v>
      </c>
      <c r="E274" s="1" t="s">
        <v>282</v>
      </c>
      <c r="F274" s="95" t="s">
        <v>109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578</v>
      </c>
      <c r="E275" s="1" t="s">
        <v>317</v>
      </c>
      <c r="F275" s="95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541</v>
      </c>
      <c r="E276" s="1" t="s">
        <v>286</v>
      </c>
      <c r="F276" s="95" t="s">
        <v>110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643</v>
      </c>
      <c r="E277" s="1" t="s">
        <v>370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644</v>
      </c>
      <c r="E278" s="1" t="s">
        <v>1000</v>
      </c>
      <c r="F278" s="95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678</v>
      </c>
      <c r="E279" s="1" t="s">
        <v>402</v>
      </c>
      <c r="F279" s="95" t="s">
        <v>109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680</v>
      </c>
      <c r="E280" s="1" t="s">
        <v>404</v>
      </c>
      <c r="F280" s="95" t="s">
        <v>109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510</v>
      </c>
      <c r="E281" s="1" t="s">
        <v>1001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518</v>
      </c>
      <c r="E288" s="1" t="s">
        <v>268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443</v>
      </c>
      <c r="E289" s="1" t="s">
        <v>1003</v>
      </c>
      <c r="F289" s="95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520</v>
      </c>
      <c r="E290" s="1" t="s">
        <v>270</v>
      </c>
      <c r="F290" s="95" t="s">
        <v>110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658</v>
      </c>
      <c r="E291" s="1" t="s">
        <v>1016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660</v>
      </c>
      <c r="E292" s="1" t="s">
        <v>384</v>
      </c>
      <c r="F292" s="95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482</v>
      </c>
      <c r="E293" s="1" t="s">
        <v>237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421</v>
      </c>
      <c r="E294" s="1" t="s">
        <v>187</v>
      </c>
      <c r="F294" s="95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485</v>
      </c>
      <c r="E295" s="1" t="s">
        <v>1011</v>
      </c>
      <c r="F295" s="95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454</v>
      </c>
      <c r="E296" s="1" t="s">
        <v>1030</v>
      </c>
      <c r="F296" s="95" t="s">
        <v>110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626</v>
      </c>
      <c r="E297" s="1" t="s">
        <v>356</v>
      </c>
      <c r="F297" s="95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561</v>
      </c>
      <c r="E298" s="1" t="s">
        <v>1031</v>
      </c>
      <c r="F298" s="95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489</v>
      </c>
      <c r="E299" s="1" t="s">
        <v>242</v>
      </c>
      <c r="F299" s="95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664</v>
      </c>
      <c r="E300" s="1" t="s">
        <v>388</v>
      </c>
      <c r="F300" s="95" t="s">
        <v>109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629</v>
      </c>
      <c r="E301" s="1" t="s">
        <v>359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598</v>
      </c>
      <c r="E302" s="1" t="s">
        <v>333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428</v>
      </c>
      <c r="E303" s="1" t="s">
        <v>193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569</v>
      </c>
      <c r="E304" s="1" t="s">
        <v>308</v>
      </c>
      <c r="F304" s="95" t="s">
        <v>109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667</v>
      </c>
      <c r="E305" s="1" t="s">
        <v>391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599</v>
      </c>
      <c r="E306" s="1" t="s">
        <v>334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1396</v>
      </c>
      <c r="E307" s="1" t="s">
        <v>409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633</v>
      </c>
      <c r="E308" s="1" t="s">
        <v>361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601</v>
      </c>
      <c r="E309" s="1" t="s">
        <v>336</v>
      </c>
      <c r="F309" s="95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573</v>
      </c>
      <c r="E310" s="1" t="s">
        <v>312</v>
      </c>
      <c r="F310" s="95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434</v>
      </c>
      <c r="E311" s="1" t="s">
        <v>197</v>
      </c>
      <c r="F311" s="95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471</v>
      </c>
      <c r="E312" s="1" t="s">
        <v>227</v>
      </c>
      <c r="F312" s="95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576</v>
      </c>
      <c r="E313" s="1" t="s">
        <v>315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439</v>
      </c>
      <c r="E314" s="1" t="s">
        <v>200</v>
      </c>
      <c r="F314" s="95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440</v>
      </c>
      <c r="E315" s="1" t="s">
        <v>201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538</v>
      </c>
      <c r="E316" s="1" t="s">
        <v>283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539</v>
      </c>
      <c r="E317" s="1" t="s">
        <v>284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608</v>
      </c>
      <c r="E318" s="1" t="s">
        <v>342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609</v>
      </c>
      <c r="E319" s="1" t="s">
        <v>343</v>
      </c>
      <c r="F319" s="95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642</v>
      </c>
      <c r="E320" s="1" t="s">
        <v>999</v>
      </c>
      <c r="F320" s="95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647</v>
      </c>
      <c r="E321" s="1" t="s">
        <v>373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474</v>
      </c>
      <c r="E322" s="1" t="s">
        <v>230</v>
      </c>
      <c r="F322" s="95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65"/>
  <sheetViews>
    <sheetView showZeros="0" zoomScaleNormal="100" workbookViewId="0">
      <pane ySplit="6" topLeftCell="A40" activePane="bottomLeft" state="frozen"/>
      <selection pane="bottomLeft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15.85546875" hidden="1" customWidth="1"/>
    <col min="33" max="33" width="17.42578125" hidden="1" customWidth="1"/>
    <col min="34" max="40" width="4.7109375" hidden="1" customWidth="1"/>
    <col min="41" max="41" width="4.7109375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3</v>
      </c>
      <c r="X8" s="32">
        <f>IF(W8=1,1,IF(W8=2,9,17))</f>
        <v>17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17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2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KETERAMPILAN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PENDIDIKAN AGAMA KRISTEN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SEMBILAN SATU (9-1)</v>
      </c>
      <c r="H17" t="s">
        <v>69</v>
      </c>
      <c r="L17" s="16" t="s">
        <v>71</v>
      </c>
      <c r="M17" s="77" t="s">
        <v>1987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 xml:space="preserve">IDA AMALIA, S.Pd </v>
      </c>
      <c r="AA18" s="50">
        <f>IF(W10=1,4,18)</f>
        <v>18</v>
      </c>
      <c r="AB18" s="50">
        <f>1+AA18</f>
        <v>19</v>
      </c>
      <c r="AC18" s="50">
        <f t="shared" ref="AC18:AN18" si="0">1+AB18</f>
        <v>20</v>
      </c>
      <c r="AD18" s="50">
        <f t="shared" si="0"/>
        <v>21</v>
      </c>
      <c r="AE18" s="50">
        <f t="shared" si="0"/>
        <v>22</v>
      </c>
      <c r="AF18" s="50">
        <f t="shared" si="0"/>
        <v>23</v>
      </c>
      <c r="AG18" s="50">
        <f t="shared" si="0"/>
        <v>24</v>
      </c>
      <c r="AH18" s="50">
        <f t="shared" si="0"/>
        <v>25</v>
      </c>
      <c r="AI18" s="50">
        <f t="shared" si="0"/>
        <v>26</v>
      </c>
      <c r="AJ18" s="50">
        <f t="shared" si="0"/>
        <v>27</v>
      </c>
      <c r="AK18" s="50">
        <f t="shared" si="0"/>
        <v>28</v>
      </c>
      <c r="AL18" s="50">
        <f t="shared" si="0"/>
        <v>29</v>
      </c>
      <c r="AM18" s="50">
        <f t="shared" si="0"/>
        <v>30</v>
      </c>
      <c r="AN18" s="50">
        <f t="shared" si="0"/>
        <v>31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K1</v>
      </c>
      <c r="G20" s="18" t="str">
        <f t="shared" ca="1" si="1"/>
        <v>K2</v>
      </c>
      <c r="H20" s="18" t="str">
        <f t="shared" ca="1" si="1"/>
        <v>K3</v>
      </c>
      <c r="I20" s="18" t="str">
        <f t="shared" ca="1" si="1"/>
        <v>K4</v>
      </c>
      <c r="J20" s="18" t="str">
        <f t="shared" ca="1" si="1"/>
        <v>K5</v>
      </c>
      <c r="K20" s="18" t="str">
        <f t="shared" ca="1" si="1"/>
        <v>K6</v>
      </c>
      <c r="L20" s="18" t="str">
        <f t="shared" ca="1" si="1"/>
        <v>K7</v>
      </c>
      <c r="M20" s="18" t="str">
        <f t="shared" ca="1" si="1"/>
        <v>K8</v>
      </c>
      <c r="N20" s="18" t="str">
        <f t="shared" ca="1" si="1"/>
        <v>K9</v>
      </c>
      <c r="O20" s="18" t="str">
        <f ca="1">OFFSET(AJ19,$W$10,0)</f>
        <v>k10</v>
      </c>
      <c r="P20" s="18">
        <f ca="1">OFFSET(AK19,$W$10,0)</f>
        <v>0</v>
      </c>
      <c r="Q20" s="18">
        <f ca="1">OFFSET(AL19,$W$10,0)</f>
        <v>0</v>
      </c>
      <c r="R20" s="18">
        <f ca="1">OFFSET(AM19,$W$10,0)</f>
        <v>0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20853</v>
      </c>
      <c r="C21" s="47" t="str">
        <f ca="1">IF($W$8=1,OFFSET(data7!D$7,$Z21,0),IF($W$8=2,OFFSET(data8!D$7,$Z21,0),OFFSET(data9!D$7,$Z21,0)))</f>
        <v>0072367472</v>
      </c>
      <c r="D21" s="38" t="str">
        <f ca="1">IF($W$8=1,OFFSET(data7!E$7,$Z21,0),IF($W$8=2,OFFSET(data8!E$7,$Z21,0),OFFSET(data9!E$7,$Z21,0)))</f>
        <v>AFIF ADETIAN FIRMANSYAH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0</v>
      </c>
      <c r="G21" s="41">
        <f ca="1">IF($W$8=1,OFFSET(data7!$C$7,$Z21,AB$18),IF($W$8=2,OFFSET(data8!$C$7,$Z21,AB$18),OFFSET(data9!$C$7,$Z21,AB$18)))</f>
        <v>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0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20783</v>
      </c>
      <c r="C22" s="48" t="str">
        <f ca="1">IF($W$8=1,OFFSET(data7!D$7,$Z22,0),IF($W$8=2,OFFSET(data8!D$7,$Z22,0),OFFSET(data9!D$7,$Z22,0)))</f>
        <v>0077491120</v>
      </c>
      <c r="D22" s="39" t="str">
        <f ca="1">IF($W$8=1,OFFSET(data7!E$7,$Z22,0),IF($W$8=2,OFFSET(data8!E$7,$Z22,0),OFFSET(data9!E$7,$Z22,0)))</f>
        <v>AQSHA GUSNI AUSHAF PUTRA</v>
      </c>
      <c r="E22" s="43" t="str">
        <f ca="1">IF($W$8=1,OFFSET(data7!F$7,$Z22,0),IF($W$8=2,OFFSET(data8!F$7,$Z22,0),OFFSET(data9!F$7,$Z22,0)))</f>
        <v>L</v>
      </c>
      <c r="F22" s="43">
        <f ca="1">IF($W$8=1,OFFSET(data7!$C$7,$Z22,AA$18),IF($W$8=2,OFFSET(data8!$C$7,$Z22,AA$18),OFFSET(data9!$C$7,$Z22,AA$18)))</f>
        <v>0</v>
      </c>
      <c r="G22" s="43">
        <f ca="1">IF($W$8=1,OFFSET(data7!$C$7,$Z22,AB$18),IF($W$8=2,OFFSET(data8!$C$7,$Z22,AB$18),OFFSET(data9!$C$7,$Z22,AB$18)))</f>
        <v>0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0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20901</v>
      </c>
      <c r="C23" s="48" t="str">
        <f ca="1">IF($W$8=1,OFFSET(data7!D$7,$Z23,0),IF($W$8=2,OFFSET(data8!D$7,$Z23,0),OFFSET(data9!D$7,$Z23,0)))</f>
        <v>0079517809</v>
      </c>
      <c r="D23" s="39" t="str">
        <f ca="1">IF($W$8=1,OFFSET(data7!E$7,$Z23,0),IF($W$8=2,OFFSET(data8!E$7,$Z23,0),OFFSET(data9!E$7,$Z23,0)))</f>
        <v>Aulya Nur Safitri</v>
      </c>
      <c r="E23" s="43" t="str">
        <f ca="1">IF($W$8=1,OFFSET(data7!F$7,$Z23,0),IF($W$8=2,OFFSET(data8!F$7,$Z23,0),OFFSET(data9!F$7,$Z23,0)))</f>
        <v>P</v>
      </c>
      <c r="F23" s="43">
        <f ca="1">IF($W$8=1,OFFSET(data7!$C$7,$Z23,AA$18),IF($W$8=2,OFFSET(data8!$C$7,$Z23,AA$18),OFFSET(data9!$C$7,$Z23,AA$18)))</f>
        <v>0</v>
      </c>
      <c r="G23" s="43">
        <f ca="1">IF($W$8=1,OFFSET(data7!$C$7,$Z23,AB$18),IF($W$8=2,OFFSET(data8!$C$7,$Z23,AB$18),OFFSET(data9!$C$7,$Z23,AB$18)))</f>
        <v>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0</v>
      </c>
      <c r="Z23" s="29">
        <f t="shared" ref="Z23:Z60" ca="1" si="2">1+Z22</f>
        <v>3</v>
      </c>
      <c r="AA23" t="str">
        <f t="shared" ref="AA23:AA30" ca="1" si="3">OFFSET($AC$22,AB23,0)</f>
        <v>KELAS 9.1</v>
      </c>
      <c r="AB23" s="16">
        <f>X8</f>
        <v>17</v>
      </c>
      <c r="AC23" t="s">
        <v>76</v>
      </c>
      <c r="AD23" t="s">
        <v>100</v>
      </c>
      <c r="AE23">
        <v>1</v>
      </c>
      <c r="AF23" t="s">
        <v>143</v>
      </c>
      <c r="AG23" t="s">
        <v>1038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20929</v>
      </c>
      <c r="C24" s="48" t="str">
        <f ca="1">IF($W$8=1,OFFSET(data7!D$7,$Z24,0),IF($W$8=2,OFFSET(data8!D$7,$Z24,0),OFFSET(data9!D$7,$Z24,0)))</f>
        <v>0068713227</v>
      </c>
      <c r="D24" s="39" t="str">
        <f ca="1">IF($W$8=1,OFFSET(data7!E$7,$Z24,0),IF($W$8=2,OFFSET(data8!E$7,$Z24,0),OFFSET(data9!E$7,$Z24,0)))</f>
        <v>AZHARA ADELIFIA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0</v>
      </c>
      <c r="G24" s="43">
        <f ca="1">IF($W$8=1,OFFSET(data7!$C$7,$Z24,AB$18),IF($W$8=2,OFFSET(data8!$C$7,$Z24,AB$18),OFFSET(data9!$C$7,$Z24,AB$18)))</f>
        <v>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0</v>
      </c>
      <c r="Z24" s="29">
        <f t="shared" ca="1" si="2"/>
        <v>4</v>
      </c>
      <c r="AA24" t="str">
        <f t="shared" ca="1" si="3"/>
        <v>KELAS 9.2</v>
      </c>
      <c r="AB24" s="16">
        <f>1+AB23</f>
        <v>18</v>
      </c>
      <c r="AC24" t="s">
        <v>77</v>
      </c>
      <c r="AD24" t="s">
        <v>101</v>
      </c>
      <c r="AE24">
        <f>40+AE23</f>
        <v>41</v>
      </c>
      <c r="AF24" t="s">
        <v>144</v>
      </c>
      <c r="AG24" t="s">
        <v>1039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20966</v>
      </c>
      <c r="C25" s="48" t="str">
        <f ca="1">IF($W$8=1,OFFSET(data7!D$7,$Z25,0),IF($W$8=2,OFFSET(data8!D$7,$Z25,0),OFFSET(data9!D$7,$Z25,0)))</f>
        <v>0078252314</v>
      </c>
      <c r="D25" s="39" t="str">
        <f ca="1">IF($W$8=1,OFFSET(data7!E$7,$Z25,0),IF($W$8=2,OFFSET(data8!E$7,$Z25,0),OFFSET(data9!E$7,$Z25,0)))</f>
        <v>ERLINDA PUTRI NURAINI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0</v>
      </c>
      <c r="G25" s="43">
        <f ca="1">IF($W$8=1,OFFSET(data7!$C$7,$Z25,AB$18),IF($W$8=2,OFFSET(data8!$C$7,$Z25,AB$18),OFFSET(data9!$C$7,$Z25,AB$18)))</f>
        <v>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0</v>
      </c>
      <c r="Z25" s="29">
        <f t="shared" ca="1" si="2"/>
        <v>5</v>
      </c>
      <c r="AA25" t="str">
        <f t="shared" ca="1" si="3"/>
        <v>KELAS 9.3</v>
      </c>
      <c r="AB25" s="16">
        <f t="shared" ref="AB25:AB30" si="4">1+AB24</f>
        <v>19</v>
      </c>
      <c r="AC25" t="s">
        <v>78</v>
      </c>
      <c r="AD25" t="s">
        <v>102</v>
      </c>
      <c r="AE25">
        <f t="shared" ref="AE25:AE30" si="5">40+AE24</f>
        <v>81</v>
      </c>
      <c r="AF25" t="s">
        <v>145</v>
      </c>
      <c r="AG25" t="s">
        <v>1040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20903</v>
      </c>
      <c r="C26" s="48" t="str">
        <f ca="1">IF($W$8=1,OFFSET(data7!D$7,$Z26,0),IF($W$8=2,OFFSET(data8!D$7,$Z26,0),OFFSET(data9!D$7,$Z26,0)))</f>
        <v>0071571503</v>
      </c>
      <c r="D26" s="39" t="str">
        <f ca="1">IF($W$8=1,OFFSET(data7!E$7,$Z26,0),IF($W$8=2,OFFSET(data8!E$7,$Z26,0),OFFSET(data9!E$7,$Z26,0)))</f>
        <v>Ervila Andytha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0</v>
      </c>
      <c r="G26" s="43">
        <f ca="1">IF($W$8=1,OFFSET(data7!$C$7,$Z26,AB$18),IF($W$8=2,OFFSET(data8!$C$7,$Z26,AB$18),OFFSET(data9!$C$7,$Z26,AB$18)))</f>
        <v>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0</v>
      </c>
      <c r="Z26" s="29">
        <f t="shared" ca="1" si="2"/>
        <v>6</v>
      </c>
      <c r="AA26" t="str">
        <f t="shared" ca="1" si="3"/>
        <v>KELAS 9.4</v>
      </c>
      <c r="AB26" s="16">
        <f t="shared" si="4"/>
        <v>20</v>
      </c>
      <c r="AC26" t="s">
        <v>79</v>
      </c>
      <c r="AE26">
        <f t="shared" si="5"/>
        <v>121</v>
      </c>
      <c r="AF26" t="s">
        <v>146</v>
      </c>
      <c r="AG26" t="s">
        <v>408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20934</v>
      </c>
      <c r="C27" s="48" t="str">
        <f ca="1">IF($W$8=1,OFFSET(data7!D$7,$Z27,0),IF($W$8=2,OFFSET(data8!D$7,$Z27,0),OFFSET(data9!D$7,$Z27,0)))</f>
        <v>0069619641</v>
      </c>
      <c r="D27" s="39" t="str">
        <f ca="1">IF($W$8=1,OFFSET(data7!E$7,$Z27,0),IF($W$8=2,OFFSET(data8!E$7,$Z27,0),OFFSET(data9!E$7,$Z27,0)))</f>
        <v>ESA ARTA ULI HUTAPEA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90</v>
      </c>
      <c r="G27" s="43">
        <f ca="1">IF($W$8=1,OFFSET(data7!$C$7,$Z27,AB$18),IF($W$8=2,OFFSET(data8!$C$7,$Z27,AB$18),OFFSET(data9!$C$7,$Z27,AB$18)))</f>
        <v>90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90</v>
      </c>
      <c r="Z27" s="29">
        <f t="shared" ca="1" si="2"/>
        <v>7</v>
      </c>
      <c r="AA27" t="str">
        <f t="shared" ca="1" si="3"/>
        <v>KELAS 9.5</v>
      </c>
      <c r="AB27" s="16">
        <f t="shared" si="4"/>
        <v>21</v>
      </c>
      <c r="AC27" t="s">
        <v>80</v>
      </c>
      <c r="AE27">
        <f t="shared" si="5"/>
        <v>161</v>
      </c>
      <c r="AF27" t="s">
        <v>147</v>
      </c>
      <c r="AG27" t="s">
        <v>1041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20861</v>
      </c>
      <c r="C28" s="48" t="str">
        <f ca="1">IF($W$8=1,OFFSET(data7!D$7,$Z28,0),IF($W$8=2,OFFSET(data8!D$7,$Z28,0),OFFSET(data9!D$7,$Z28,0)))</f>
        <v>0074543239</v>
      </c>
      <c r="D28" s="39" t="str">
        <f ca="1">IF($W$8=1,OFFSET(data7!E$7,$Z28,0),IF($W$8=2,OFFSET(data8!E$7,$Z28,0),OFFSET(data9!E$7,$Z28,0)))</f>
        <v>FEBY ALYANTI</v>
      </c>
      <c r="E28" s="43" t="str">
        <f ca="1">IF($W$8=1,OFFSET(data7!F$7,$Z28,0),IF($W$8=2,OFFSET(data8!F$7,$Z28,0),OFFSET(data9!F$7,$Z28,0)))</f>
        <v>P</v>
      </c>
      <c r="F28" s="43">
        <f ca="1">IF($W$8=1,OFFSET(data7!$C$7,$Z28,AA$18),IF($W$8=2,OFFSET(data8!$C$7,$Z28,AA$18),OFFSET(data9!$C$7,$Z28,AA$18)))</f>
        <v>0</v>
      </c>
      <c r="G28" s="43">
        <f ca="1">IF($W$8=1,OFFSET(data7!$C$7,$Z28,AB$18),IF($W$8=2,OFFSET(data8!$C$7,$Z28,AB$18),OFFSET(data9!$C$7,$Z28,AB$18)))</f>
        <v>0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0</v>
      </c>
      <c r="Z28" s="29">
        <f t="shared" ca="1" si="2"/>
        <v>8</v>
      </c>
      <c r="AA28" t="str">
        <f t="shared" ca="1" si="3"/>
        <v>KELAS 9.6</v>
      </c>
      <c r="AB28" s="16">
        <f t="shared" si="4"/>
        <v>22</v>
      </c>
      <c r="AC28" t="s">
        <v>81</v>
      </c>
      <c r="AE28">
        <f t="shared" si="5"/>
        <v>201</v>
      </c>
      <c r="AF28" t="s">
        <v>148</v>
      </c>
      <c r="AG28" t="s">
        <v>1042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20968</v>
      </c>
      <c r="C29" s="48" t="str">
        <f ca="1">IF($W$8=1,OFFSET(data7!D$7,$Z29,0),IF($W$8=2,OFFSET(data8!D$7,$Z29,0),OFFSET(data9!D$7,$Z29,0)))</f>
        <v>0079226047</v>
      </c>
      <c r="D29" s="39" t="str">
        <f ca="1">IF($W$8=1,OFFSET(data7!E$7,$Z29,0),IF($W$8=2,OFFSET(data8!E$7,$Z29,0),OFFSET(data9!E$7,$Z29,0)))</f>
        <v>Firda Desyita Wulandari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0</v>
      </c>
      <c r="G29" s="43">
        <f ca="1">IF($W$8=1,OFFSET(data7!$C$7,$Z29,AB$18),IF($W$8=2,OFFSET(data8!$C$7,$Z29,AB$18),OFFSET(data9!$C$7,$Z29,AB$18)))</f>
        <v>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0</v>
      </c>
      <c r="Z29" s="29">
        <f t="shared" ca="1" si="2"/>
        <v>9</v>
      </c>
      <c r="AA29" t="str">
        <f t="shared" ca="1" si="3"/>
        <v>KELAS 9.7</v>
      </c>
      <c r="AB29" s="16">
        <f t="shared" si="4"/>
        <v>23</v>
      </c>
      <c r="AC29" t="s">
        <v>82</v>
      </c>
      <c r="AE29">
        <f t="shared" si="5"/>
        <v>241</v>
      </c>
      <c r="AF29" t="s">
        <v>149</v>
      </c>
      <c r="AG29" t="s">
        <v>1043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21045</v>
      </c>
      <c r="C30" s="48" t="str">
        <f ca="1">IF($W$8=1,OFFSET(data7!D$7,$Z30,0),IF($W$8=2,OFFSET(data8!D$7,$Z30,0),OFFSET(data9!D$7,$Z30,0)))</f>
        <v>0074293710</v>
      </c>
      <c r="D30" s="39" t="str">
        <f ca="1">IF($W$8=1,OFFSET(data7!E$7,$Z30,0),IF($W$8=2,OFFSET(data8!E$7,$Z30,0),OFFSET(data9!E$7,$Z30,0)))</f>
        <v>KEYSYA SALSABILLA</v>
      </c>
      <c r="E30" s="43" t="str">
        <f ca="1">IF($W$8=1,OFFSET(data7!F$7,$Z30,0),IF($W$8=2,OFFSET(data8!F$7,$Z30,0),OFFSET(data9!F$7,$Z30,0)))</f>
        <v>P</v>
      </c>
      <c r="F30" s="43">
        <f ca="1">IF($W$8=1,OFFSET(data7!$C$7,$Z30,AA$18),IF($W$8=2,OFFSET(data8!$C$7,$Z30,AA$18),OFFSET(data9!$C$7,$Z30,AA$18)))</f>
        <v>0</v>
      </c>
      <c r="G30" s="43">
        <f ca="1">IF($W$8=1,OFFSET(data7!$C$7,$Z30,AB$18),IF($W$8=2,OFFSET(data8!$C$7,$Z30,AB$18),OFFSET(data9!$C$7,$Z30,AB$18)))</f>
        <v>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0</v>
      </c>
      <c r="Z30" s="29">
        <f t="shared" ca="1" si="2"/>
        <v>10</v>
      </c>
      <c r="AA30" t="str">
        <f t="shared" ca="1" si="3"/>
        <v>KELAS 9.8</v>
      </c>
      <c r="AB30" s="16">
        <f t="shared" si="4"/>
        <v>24</v>
      </c>
      <c r="AC30" t="s">
        <v>83</v>
      </c>
      <c r="AE30">
        <f t="shared" si="5"/>
        <v>281</v>
      </c>
      <c r="AF30" t="s">
        <v>150</v>
      </c>
      <c r="AG30" t="s">
        <v>173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20940</v>
      </c>
      <c r="C31" s="48" t="str">
        <f ca="1">IF($W$8=1,OFFSET(data7!D$7,$Z31,0),IF($W$8=2,OFFSET(data8!D$7,$Z31,0),OFFSET(data9!D$7,$Z31,0)))</f>
        <v>0064327653</v>
      </c>
      <c r="D31" s="39" t="str">
        <f ca="1">IF($W$8=1,OFFSET(data7!E$7,$Z31,0),IF($W$8=2,OFFSET(data8!E$7,$Z31,0),OFFSET(data9!E$7,$Z31,0)))</f>
        <v>Michael Johnson Tehupeiory</v>
      </c>
      <c r="E31" s="43" t="str">
        <f ca="1">IF($W$8=1,OFFSET(data7!F$7,$Z31,0),IF($W$8=2,OFFSET(data8!F$7,$Z31,0),OFFSET(data9!F$7,$Z31,0)))</f>
        <v>L</v>
      </c>
      <c r="F31" s="43">
        <f ca="1">IF($W$8=1,OFFSET(data7!$C$7,$Z31,AA$18),IF($W$8=2,OFFSET(data8!$C$7,$Z31,AA$18),OFFSET(data9!$C$7,$Z31,AA$18)))</f>
        <v>85</v>
      </c>
      <c r="G31" s="43">
        <f ca="1">IF($W$8=1,OFFSET(data7!$C$7,$Z31,AB$18),IF($W$8=2,OFFSET(data8!$C$7,$Z31,AB$18),OFFSET(data9!$C$7,$Z31,AB$18)))</f>
        <v>85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85</v>
      </c>
      <c r="Z31" s="29">
        <f t="shared" ca="1" si="2"/>
        <v>11</v>
      </c>
      <c r="AA31" s="35" t="s">
        <v>108</v>
      </c>
      <c r="AB31" s="16"/>
      <c r="AC31" t="s">
        <v>84</v>
      </c>
      <c r="AF31" t="s">
        <v>151</v>
      </c>
      <c r="AG31" t="s">
        <v>1044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21008</v>
      </c>
      <c r="C32" s="48" t="str">
        <f ca="1">IF($W$8=1,OFFSET(data7!D$7,$Z32,0),IF($W$8=2,OFFSET(data8!D$7,$Z32,0),OFFSET(data9!D$7,$Z32,0)))</f>
        <v>0063267922</v>
      </c>
      <c r="D32" s="39" t="str">
        <f ca="1">IF($W$8=1,OFFSET(data7!E$7,$Z32,0),IF($W$8=2,OFFSET(data8!E$7,$Z32,0),OFFSET(data9!E$7,$Z32,0)))</f>
        <v>MUHAMAD NAZARUDIN MAGRIBI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0</v>
      </c>
      <c r="G32" s="43">
        <f ca="1">IF($W$8=1,OFFSET(data7!$C$7,$Z32,AB$18),IF($W$8=2,OFFSET(data8!$C$7,$Z32,AB$18),OFFSET(data9!$C$7,$Z32,AB$18)))</f>
        <v>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0</v>
      </c>
      <c r="Z32" s="29">
        <f t="shared" ca="1" si="2"/>
        <v>12</v>
      </c>
      <c r="AA32" t="s">
        <v>103</v>
      </c>
      <c r="AB32" s="16"/>
      <c r="AC32" t="s">
        <v>85</v>
      </c>
      <c r="AF32" t="s">
        <v>152</v>
      </c>
      <c r="AG32" t="s">
        <v>172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20943</v>
      </c>
      <c r="C33" s="48" t="str">
        <f ca="1">IF($W$8=1,OFFSET(data7!D$7,$Z33,0),IF($W$8=2,OFFSET(data8!D$7,$Z33,0),OFFSET(data9!D$7,$Z33,0)))</f>
        <v>0073748467</v>
      </c>
      <c r="D33" s="39" t="str">
        <f ca="1">IF($W$8=1,OFFSET(data7!E$7,$Z33,0),IF($W$8=2,OFFSET(data8!E$7,$Z33,0),OFFSET(data9!E$7,$Z33,0)))</f>
        <v>MUHAMAD RADO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0</v>
      </c>
      <c r="G33" s="43">
        <f ca="1">IF($W$8=1,OFFSET(data7!$C$7,$Z33,AB$18),IF($W$8=2,OFFSET(data8!$C$7,$Z33,AB$18),OFFSET(data9!$C$7,$Z33,AB$18)))</f>
        <v>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0</v>
      </c>
      <c r="Z33" s="29">
        <f t="shared" ca="1" si="2"/>
        <v>13</v>
      </c>
      <c r="AA33" t="s">
        <v>104</v>
      </c>
      <c r="AB33" s="16"/>
      <c r="AC33" t="s">
        <v>86</v>
      </c>
      <c r="AF33" t="s">
        <v>153</v>
      </c>
      <c r="AG33" t="s">
        <v>1045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20868</v>
      </c>
      <c r="C34" s="48" t="str">
        <f ca="1">IF($W$8=1,OFFSET(data7!D$7,$Z34,0),IF($W$8=2,OFFSET(data8!D$7,$Z34,0),OFFSET(data9!D$7,$Z34,0)))</f>
        <v>0064396637</v>
      </c>
      <c r="D34" s="39" t="str">
        <f ca="1">IF($W$8=1,OFFSET(data7!E$7,$Z34,0),IF($W$8=2,OFFSET(data8!E$7,$Z34,0),OFFSET(data9!E$7,$Z34,0)))</f>
        <v>MUHAMMAD DARREN WICAKSONO</v>
      </c>
      <c r="E34" s="43" t="str">
        <f ca="1">IF($W$8=1,OFFSET(data7!F$7,$Z34,0),IF($W$8=2,OFFSET(data8!F$7,$Z34,0),OFFSET(data9!F$7,$Z34,0)))</f>
        <v>L</v>
      </c>
      <c r="F34" s="43">
        <f ca="1">IF($W$8=1,OFFSET(data7!$C$7,$Z34,AA$18),IF($W$8=2,OFFSET(data8!$C$7,$Z34,AA$18),OFFSET(data9!$C$7,$Z34,AA$18)))</f>
        <v>0</v>
      </c>
      <c r="G34" s="43">
        <f ca="1">IF($W$8=1,OFFSET(data7!$C$7,$Z34,AB$18),IF($W$8=2,OFFSET(data8!$C$7,$Z34,AB$18),OFFSET(data9!$C$7,$Z34,AB$18)))</f>
        <v>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0</v>
      </c>
      <c r="Z34" s="29">
        <f t="shared" ca="1" si="2"/>
        <v>14</v>
      </c>
      <c r="AB34" s="16"/>
      <c r="AC34" t="s">
        <v>87</v>
      </c>
      <c r="AF34" t="s">
        <v>154</v>
      </c>
      <c r="AG34" t="s">
        <v>1046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20947</v>
      </c>
      <c r="C35" s="48" t="str">
        <f ca="1">IF($W$8=1,OFFSET(data7!D$7,$Z35,0),IF($W$8=2,OFFSET(data8!D$7,$Z35,0),OFFSET(data9!D$7,$Z35,0)))</f>
        <v>0072991699</v>
      </c>
      <c r="D35" s="39" t="str">
        <f ca="1">IF($W$8=1,OFFSET(data7!E$7,$Z35,0),IF($W$8=2,OFFSET(data8!E$7,$Z35,0),OFFSET(data9!E$7,$Z35,0)))</f>
        <v>MUHAMMAD FALMI YANSA</v>
      </c>
      <c r="E35" s="43" t="str">
        <f ca="1">IF($W$8=1,OFFSET(data7!F$7,$Z35,0),IF($W$8=2,OFFSET(data8!F$7,$Z35,0),OFFSET(data9!F$7,$Z35,0)))</f>
        <v>L</v>
      </c>
      <c r="F35" s="43">
        <f ca="1">IF($W$8=1,OFFSET(data7!$C$7,$Z35,AA$18),IF($W$8=2,OFFSET(data8!$C$7,$Z35,AA$18),OFFSET(data9!$C$7,$Z35,AA$18)))</f>
        <v>0</v>
      </c>
      <c r="G35" s="43">
        <f ca="1">IF($W$8=1,OFFSET(data7!$C$7,$Z35,AB$18),IF($W$8=2,OFFSET(data8!$C$7,$Z35,AB$18),OFFSET(data9!$C$7,$Z35,AB$18)))</f>
        <v>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0</v>
      </c>
      <c r="Z35" s="29">
        <f t="shared" ca="1" si="2"/>
        <v>15</v>
      </c>
      <c r="AB35" s="16"/>
      <c r="AC35" t="s">
        <v>88</v>
      </c>
      <c r="AF35" t="s">
        <v>155</v>
      </c>
      <c r="AG35" t="s">
        <v>1047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20869</v>
      </c>
      <c r="C36" s="48" t="str">
        <f ca="1">IF($W$8=1,OFFSET(data7!D$7,$Z36,0),IF($W$8=2,OFFSET(data8!D$7,$Z36,0),OFFSET(data9!D$7,$Z36,0)))</f>
        <v>0077413582</v>
      </c>
      <c r="D36" s="39" t="str">
        <f ca="1">IF($W$8=1,OFFSET(data7!E$7,$Z36,0),IF($W$8=2,OFFSET(data8!E$7,$Z36,0),OFFSET(data9!E$7,$Z36,0)))</f>
        <v>MUHAMMAD KAFKA ARISTIAN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0</v>
      </c>
      <c r="G36" s="43">
        <f ca="1">IF($W$8=1,OFFSET(data7!$C$7,$Z36,AB$18),IF($W$8=2,OFFSET(data8!$C$7,$Z36,AB$18),OFFSET(data9!$C$7,$Z36,AB$18)))</f>
        <v>0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0</v>
      </c>
      <c r="Z36" s="29">
        <f t="shared" ca="1" si="2"/>
        <v>16</v>
      </c>
      <c r="AB36" s="16"/>
      <c r="AC36" t="s">
        <v>89</v>
      </c>
      <c r="AF36" t="s">
        <v>156</v>
      </c>
      <c r="AG36" t="s">
        <v>1048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20842</v>
      </c>
      <c r="C37" s="48" t="str">
        <f ca="1">IF($W$8=1,OFFSET(data7!D$7,$Z37,0),IF($W$8=2,OFFSET(data8!D$7,$Z37,0),OFFSET(data9!D$7,$Z37,0)))</f>
        <v>0072160663</v>
      </c>
      <c r="D37" s="39" t="str">
        <f ca="1">IF($W$8=1,OFFSET(data7!E$7,$Z37,0),IF($W$8=2,OFFSET(data8!E$7,$Z37,0),OFFSET(data9!E$7,$Z37,0)))</f>
        <v>MUHAMMAD KHADAFI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0</v>
      </c>
      <c r="G37" s="43">
        <f ca="1">IF($W$8=1,OFFSET(data7!$C$7,$Z37,AB$18),IF($W$8=2,OFFSET(data8!$C$7,$Z37,AB$18),OFFSET(data9!$C$7,$Z37,AB$18)))</f>
        <v>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0</v>
      </c>
      <c r="Z37" s="29">
        <f t="shared" ca="1" si="2"/>
        <v>17</v>
      </c>
      <c r="AB37" s="16"/>
      <c r="AC37" t="s">
        <v>90</v>
      </c>
      <c r="AF37" t="s">
        <v>157</v>
      </c>
      <c r="AG37" t="s">
        <v>1049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21011</v>
      </c>
      <c r="C38" s="48" t="str">
        <f ca="1">IF($W$8=1,OFFSET(data7!D$7,$Z38,0),IF($W$8=2,OFFSET(data8!D$7,$Z38,0),OFFSET(data9!D$7,$Z38,0)))</f>
        <v>0063225344</v>
      </c>
      <c r="D38" s="39" t="str">
        <f ca="1">IF($W$8=1,OFFSET(data7!E$7,$Z38,0),IF($W$8=2,OFFSET(data8!E$7,$Z38,0),OFFSET(data9!E$7,$Z38,0)))</f>
        <v>MUHAMMAD SALMAN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0</v>
      </c>
      <c r="G38" s="43">
        <f ca="1">IF($W$8=1,OFFSET(data7!$C$7,$Z38,AB$18),IF($W$8=2,OFFSET(data8!$C$7,$Z38,AB$18),OFFSET(data9!$C$7,$Z38,AB$18)))</f>
        <v>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0</v>
      </c>
      <c r="Z38" s="29">
        <f t="shared" ca="1" si="2"/>
        <v>18</v>
      </c>
      <c r="AB38" s="16"/>
      <c r="AC38" t="s">
        <v>91</v>
      </c>
      <c r="AF38" t="s">
        <v>158</v>
      </c>
      <c r="AG38" t="s">
        <v>1050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20873</v>
      </c>
      <c r="C39" s="48" t="str">
        <f ca="1">IF($W$8=1,OFFSET(data7!D$7,$Z39,0),IF($W$8=2,OFFSET(data8!D$7,$Z39,0),OFFSET(data9!D$7,$Z39,0)))</f>
        <v>0079177328</v>
      </c>
      <c r="D39" s="39" t="str">
        <f ca="1">IF($W$8=1,OFFSET(data7!E$7,$Z39,0),IF($W$8=2,OFFSET(data8!E$7,$Z39,0),OFFSET(data9!E$7,$Z39,0)))</f>
        <v>NABIELAH AMALIA ARIANI</v>
      </c>
      <c r="E39" s="43" t="str">
        <f ca="1">IF($W$8=1,OFFSET(data7!F$7,$Z39,0),IF($W$8=2,OFFSET(data8!F$7,$Z39,0),OFFSET(data9!F$7,$Z39,0)))</f>
        <v>P</v>
      </c>
      <c r="F39" s="43">
        <f ca="1">IF($W$8=1,OFFSET(data7!$C$7,$Z39,AA$18),IF($W$8=2,OFFSET(data8!$C$7,$Z39,AA$18),OFFSET(data9!$C$7,$Z39,AA$18)))</f>
        <v>0</v>
      </c>
      <c r="G39" s="43">
        <f ca="1">IF($W$8=1,OFFSET(data7!$C$7,$Z39,AB$18),IF($W$8=2,OFFSET(data8!$C$7,$Z39,AB$18),OFFSET(data9!$C$7,$Z39,AB$18)))</f>
        <v>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0</v>
      </c>
      <c r="Z39" s="29">
        <f t="shared" ca="1" si="2"/>
        <v>19</v>
      </c>
      <c r="AB39" s="16"/>
      <c r="AC39" t="s">
        <v>92</v>
      </c>
      <c r="AF39" t="s">
        <v>159</v>
      </c>
      <c r="AG39" t="s">
        <v>1051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20805</v>
      </c>
      <c r="C40" s="48" t="str">
        <f ca="1">IF($W$8=1,OFFSET(data7!D$7,$Z40,0),IF($W$8=2,OFFSET(data8!D$7,$Z40,0),OFFSET(data9!D$7,$Z40,0)))</f>
        <v>0071282105</v>
      </c>
      <c r="D40" s="39" t="str">
        <f ca="1">IF($W$8=1,OFFSET(data7!E$7,$Z40,0),IF($W$8=2,OFFSET(data8!E$7,$Z40,0),OFFSET(data9!E$7,$Z40,0)))</f>
        <v>NINDY DWI GUSTIANI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0</v>
      </c>
      <c r="G40" s="43">
        <f ca="1">IF($W$8=1,OFFSET(data7!$C$7,$Z40,AB$18),IF($W$8=2,OFFSET(data8!$C$7,$Z40,AB$18),OFFSET(data9!$C$7,$Z40,AB$18)))</f>
        <v>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0</v>
      </c>
      <c r="Z40" s="29">
        <f t="shared" ca="1" si="2"/>
        <v>20</v>
      </c>
      <c r="AB40" s="16"/>
      <c r="AC40" t="s">
        <v>93</v>
      </c>
      <c r="AF40" t="s">
        <v>160</v>
      </c>
      <c r="AG40" t="s">
        <v>170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20982</v>
      </c>
      <c r="C41" s="48" t="str">
        <f ca="1">IF($W$8=1,OFFSET(data7!D$7,$Z41,0),IF($W$8=2,OFFSET(data8!D$7,$Z41,0),OFFSET(data9!D$7,$Z41,0)))</f>
        <v>0068047738</v>
      </c>
      <c r="D41" s="39" t="str">
        <f ca="1">IF($W$8=1,OFFSET(data7!E$7,$Z41,0),IF($W$8=2,OFFSET(data8!E$7,$Z41,0),OFFSET(data9!E$7,$Z41,0)))</f>
        <v>OKE PONCO WIDYATMOKO</v>
      </c>
      <c r="E41" s="43" t="str">
        <f ca="1">IF($W$8=1,OFFSET(data7!F$7,$Z41,0),IF($W$8=2,OFFSET(data8!F$7,$Z41,0),OFFSET(data9!F$7,$Z41,0)))</f>
        <v>L</v>
      </c>
      <c r="F41" s="43">
        <f ca="1">IF($W$8=1,OFFSET(data7!$C$7,$Z41,AA$18),IF($W$8=2,OFFSET(data8!$C$7,$Z41,AA$18),OFFSET(data9!$C$7,$Z41,AA$18)))</f>
        <v>0</v>
      </c>
      <c r="G41" s="43">
        <f ca="1">IF($W$8=1,OFFSET(data7!$C$7,$Z41,AB$18),IF($W$8=2,OFFSET(data8!$C$7,$Z41,AB$18),OFFSET(data9!$C$7,$Z41,AB$18)))</f>
        <v>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0</v>
      </c>
      <c r="Z41" s="29">
        <f t="shared" ca="1" si="2"/>
        <v>21</v>
      </c>
      <c r="AB41" s="16"/>
      <c r="AC41" t="s">
        <v>94</v>
      </c>
      <c r="AF41" t="s">
        <v>161</v>
      </c>
      <c r="AG41" t="s">
        <v>171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20913</v>
      </c>
      <c r="C42" s="48" t="str">
        <f ca="1">IF($W$8=1,OFFSET(data7!D$7,$Z42,0),IF($W$8=2,OFFSET(data8!D$7,$Z42,0),OFFSET(data9!D$7,$Z42,0)))</f>
        <v>0072441881</v>
      </c>
      <c r="D42" s="39" t="str">
        <f ca="1">IF($W$8=1,OFFSET(data7!E$7,$Z42,0),IF($W$8=2,OFFSET(data8!E$7,$Z42,0),OFFSET(data9!E$7,$Z42,0)))</f>
        <v>PADIL KOLIK DINILAH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0</v>
      </c>
      <c r="G42" s="43">
        <f ca="1">IF($W$8=1,OFFSET(data7!$C$7,$Z42,AB$18),IF($W$8=2,OFFSET(data8!$C$7,$Z42,AB$18),OFFSET(data9!$C$7,$Z42,AB$18)))</f>
        <v>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0</v>
      </c>
      <c r="Z42" s="29">
        <f t="shared" ca="1" si="2"/>
        <v>22</v>
      </c>
      <c r="AB42" s="16"/>
      <c r="AC42" t="s">
        <v>95</v>
      </c>
      <c r="AF42" t="s">
        <v>162</v>
      </c>
      <c r="AG42" t="s">
        <v>1052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21075</v>
      </c>
      <c r="C43" s="48" t="str">
        <f ca="1">IF($W$8=1,OFFSET(data7!D$7,$Z43,0),IF($W$8=2,OFFSET(data8!D$7,$Z43,0),OFFSET(data9!D$7,$Z43,0)))</f>
        <v>0074943596</v>
      </c>
      <c r="D43" s="39" t="str">
        <f ca="1">IF($W$8=1,OFFSET(data7!E$7,$Z43,0),IF($W$8=2,OFFSET(data8!E$7,$Z43,0),OFFSET(data9!E$7,$Z43,0)))</f>
        <v>Putri Aprilia Purnama</v>
      </c>
      <c r="E43" s="43" t="str">
        <f ca="1">IF($W$8=1,OFFSET(data7!F$7,$Z43,0),IF($W$8=2,OFFSET(data8!F$7,$Z43,0),OFFSET(data9!F$7,$Z43,0)))</f>
        <v>P</v>
      </c>
      <c r="F43" s="43">
        <f ca="1">IF($W$8=1,OFFSET(data7!$C$7,$Z43,AA$18),IF($W$8=2,OFFSET(data8!$C$7,$Z43,AA$18),OFFSET(data9!$C$7,$Z43,AA$18)))</f>
        <v>0</v>
      </c>
      <c r="G43" s="43">
        <f ca="1">IF($W$8=1,OFFSET(data7!$C$7,$Z43,AB$18),IF($W$8=2,OFFSET(data8!$C$7,$Z43,AB$18),OFFSET(data9!$C$7,$Z43,AB$18)))</f>
        <v>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0</v>
      </c>
      <c r="Z43" s="29">
        <f t="shared" ca="1" si="2"/>
        <v>23</v>
      </c>
      <c r="AB43" s="16"/>
      <c r="AC43" t="s">
        <v>96</v>
      </c>
      <c r="AF43" t="s">
        <v>163</v>
      </c>
      <c r="AG43" t="s">
        <v>1053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21015</v>
      </c>
      <c r="C44" s="48" t="str">
        <f ca="1">IF($W$8=1,OFFSET(data7!D$7,$Z44,0),IF($W$8=2,OFFSET(data8!D$7,$Z44,0),OFFSET(data9!D$7,$Z44,0)))</f>
        <v>0064910800</v>
      </c>
      <c r="D44" s="39" t="str">
        <f ca="1">IF($W$8=1,OFFSET(data7!E$7,$Z44,0),IF($W$8=2,OFFSET(data8!E$7,$Z44,0),OFFSET(data9!E$7,$Z44,0)))</f>
        <v>PUTRI SEPTIA SARI</v>
      </c>
      <c r="E44" s="43" t="str">
        <f ca="1">IF($W$8=1,OFFSET(data7!F$7,$Z44,0),IF($W$8=2,OFFSET(data8!F$7,$Z44,0),OFFSET(data9!F$7,$Z44,0)))</f>
        <v>P</v>
      </c>
      <c r="F44" s="43">
        <f ca="1">IF($W$8=1,OFFSET(data7!$C$7,$Z44,AA$18),IF($W$8=2,OFFSET(data8!$C$7,$Z44,AA$18),OFFSET(data9!$C$7,$Z44,AA$18)))</f>
        <v>0</v>
      </c>
      <c r="G44" s="43">
        <f ca="1">IF($W$8=1,OFFSET(data7!$C$7,$Z44,AB$18),IF($W$8=2,OFFSET(data8!$C$7,$Z44,AB$18),OFFSET(data9!$C$7,$Z44,AB$18)))</f>
        <v>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0</v>
      </c>
      <c r="Z44" s="29">
        <f t="shared" ca="1" si="2"/>
        <v>24</v>
      </c>
      <c r="AB44" s="16"/>
      <c r="AC44" t="s">
        <v>97</v>
      </c>
      <c r="AF44" t="s">
        <v>164</v>
      </c>
      <c r="AG44" t="s">
        <v>1054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20983</v>
      </c>
      <c r="C45" s="48" t="str">
        <f ca="1">IF($W$8=1,OFFSET(data7!D$7,$Z45,0),IF($W$8=2,OFFSET(data8!D$7,$Z45,0),OFFSET(data9!D$7,$Z45,0)))</f>
        <v>0067005443</v>
      </c>
      <c r="D45" s="39" t="str">
        <f ca="1">IF($W$8=1,OFFSET(data7!E$7,$Z45,0),IF($W$8=2,OFFSET(data8!E$7,$Z45,0),OFFSET(data9!E$7,$Z45,0)))</f>
        <v>RAMADHANI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0</v>
      </c>
      <c r="G45" s="43">
        <f ca="1">IF($W$8=1,OFFSET(data7!$C$7,$Z45,AB$18),IF($W$8=2,OFFSET(data8!$C$7,$Z45,AB$18),OFFSET(data9!$C$7,$Z45,AB$18)))</f>
        <v>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0</v>
      </c>
      <c r="Z45" s="29">
        <f t="shared" ca="1" si="2"/>
        <v>25</v>
      </c>
      <c r="AB45" s="16"/>
      <c r="AC45" t="s">
        <v>98</v>
      </c>
      <c r="AF45" t="s">
        <v>165</v>
      </c>
      <c r="AG45" t="s">
        <v>1055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20812</v>
      </c>
      <c r="C46" s="48" t="str">
        <f ca="1">IF($W$8=1,OFFSET(data7!D$7,$Z46,0),IF($W$8=2,OFFSET(data8!D$7,$Z46,0),OFFSET(data9!D$7,$Z46,0)))</f>
        <v>0073905621</v>
      </c>
      <c r="D46" s="39" t="str">
        <f ca="1">IF($W$8=1,OFFSET(data7!E$7,$Z46,0),IF($W$8=2,OFFSET(data8!E$7,$Z46,0),OFFSET(data9!E$7,$Z46,0)))</f>
        <v>Regina Cahya Ningrum</v>
      </c>
      <c r="E46" s="43" t="str">
        <f ca="1">IF($W$8=1,OFFSET(data7!F$7,$Z46,0),IF($W$8=2,OFFSET(data8!F$7,$Z46,0),OFFSET(data9!F$7,$Z46,0)))</f>
        <v>P</v>
      </c>
      <c r="F46" s="43">
        <f ca="1">IF($W$8=1,OFFSET(data7!$C$7,$Z46,AA$18),IF($W$8=2,OFFSET(data8!$C$7,$Z46,AA$18),OFFSET(data9!$C$7,$Z46,AA$18)))</f>
        <v>0</v>
      </c>
      <c r="G46" s="43">
        <f ca="1">IF($W$8=1,OFFSET(data7!$C$7,$Z46,AB$18),IF($W$8=2,OFFSET(data8!$C$7,$Z46,AB$18),OFFSET(data9!$C$7,$Z46,AB$18)))</f>
        <v>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0</v>
      </c>
      <c r="Z46" s="29">
        <f t="shared" ca="1" si="2"/>
        <v>26</v>
      </c>
      <c r="AB46" s="16"/>
      <c r="AC46" t="s">
        <v>99</v>
      </c>
      <c r="AF46" t="s">
        <v>166</v>
      </c>
      <c r="AG46" t="s">
        <v>1056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20918</v>
      </c>
      <c r="C47" s="48" t="str">
        <f ca="1">IF($W$8=1,OFFSET(data7!D$7,$Z47,0),IF($W$8=2,OFFSET(data8!D$7,$Z47,0),OFFSET(data9!D$7,$Z47,0)))</f>
        <v>0078128910</v>
      </c>
      <c r="D47" s="39" t="str">
        <f ca="1">IF($W$8=1,OFFSET(data7!E$7,$Z47,0),IF($W$8=2,OFFSET(data8!E$7,$Z47,0),OFFSET(data9!E$7,$Z47,0)))</f>
        <v>SABILA AULIA</v>
      </c>
      <c r="E47" s="43" t="str">
        <f ca="1">IF($W$8=1,OFFSET(data7!F$7,$Z47,0),IF($W$8=2,OFFSET(data8!F$7,$Z47,0),OFFSET(data9!F$7,$Z47,0)))</f>
        <v>P</v>
      </c>
      <c r="F47" s="43">
        <f ca="1">IF($W$8=1,OFFSET(data7!$C$7,$Z47,AA$18),IF($W$8=2,OFFSET(data8!$C$7,$Z47,AA$18),OFFSET(data9!$C$7,$Z47,AA$18)))</f>
        <v>0</v>
      </c>
      <c r="G47" s="43">
        <f ca="1">IF($W$8=1,OFFSET(data7!$C$7,$Z47,AB$18),IF($W$8=2,OFFSET(data8!$C$7,$Z47,AB$18),OFFSET(data9!$C$7,$Z47,AB$18)))</f>
        <v>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0</v>
      </c>
      <c r="Z47" s="29">
        <f t="shared" ca="1" si="2"/>
        <v>27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21076</v>
      </c>
      <c r="C48" s="48" t="str">
        <f ca="1">IF($W$8=1,OFFSET(data7!D$7,$Z48,0),IF($W$8=2,OFFSET(data8!D$7,$Z48,0),OFFSET(data9!D$7,$Z48,0)))</f>
        <v>0074671216</v>
      </c>
      <c r="D48" s="39" t="str">
        <f ca="1">IF($W$8=1,OFFSET(data7!E$7,$Z48,0),IF($W$8=2,OFFSET(data8!E$7,$Z48,0),OFFSET(data9!E$7,$Z48,0)))</f>
        <v>SAMUEL PERES</v>
      </c>
      <c r="E48" s="43" t="str">
        <f ca="1">IF($W$8=1,OFFSET(data7!F$7,$Z48,0),IF($W$8=2,OFFSET(data8!F$7,$Z48,0),OFFSET(data9!F$7,$Z48,0)))</f>
        <v>L</v>
      </c>
      <c r="F48" s="43">
        <f ca="1">IF($W$8=1,OFFSET(data7!$C$7,$Z48,AA$18),IF($W$8=2,OFFSET(data8!$C$7,$Z48,AA$18),OFFSET(data9!$C$7,$Z48,AA$18)))</f>
        <v>85</v>
      </c>
      <c r="G48" s="43">
        <f ca="1">IF($W$8=1,OFFSET(data7!$C$7,$Z48,AB$18),IF($W$8=2,OFFSET(data8!$C$7,$Z48,AB$18),OFFSET(data9!$C$7,$Z48,AB$18)))</f>
        <v>85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85</v>
      </c>
      <c r="Z48" s="29">
        <f t="shared" ca="1" si="2"/>
        <v>28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20990</v>
      </c>
      <c r="C49" s="48" t="str">
        <f ca="1">IF($W$8=1,OFFSET(data7!D$7,$Z49,0),IF($W$8=2,OFFSET(data8!D$7,$Z49,0),OFFSET(data9!D$7,$Z49,0)))</f>
        <v>3077423651</v>
      </c>
      <c r="D49" s="39" t="str">
        <f ca="1">IF($W$8=1,OFFSET(data7!E$7,$Z49,0),IF($W$8=2,OFFSET(data8!E$7,$Z49,0),OFFSET(data9!E$7,$Z49,0)))</f>
        <v>Shafiyyah Az Zahra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0</v>
      </c>
      <c r="G49" s="43">
        <f ca="1">IF($W$8=1,OFFSET(data7!$C$7,$Z49,AB$18),IF($W$8=2,OFFSET(data8!$C$7,$Z49,AB$18),OFFSET(data9!$C$7,$Z49,AB$18)))</f>
        <v>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0</v>
      </c>
      <c r="Z49" s="29">
        <f t="shared" ca="1" si="2"/>
        <v>29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20921</v>
      </c>
      <c r="C50" s="48" t="str">
        <f ca="1">IF($W$8=1,OFFSET(data7!D$7,$Z50,0),IF($W$8=2,OFFSET(data8!D$7,$Z50,0),OFFSET(data9!D$7,$Z50,0)))</f>
        <v>0072197432</v>
      </c>
      <c r="D50" s="39" t="str">
        <f ca="1">IF($W$8=1,OFFSET(data7!E$7,$Z50,0),IF($W$8=2,OFFSET(data8!E$7,$Z50,0),OFFSET(data9!E$7,$Z50,0)))</f>
        <v>SITI AINUN MARDIYAH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0</v>
      </c>
      <c r="G50" s="43">
        <f ca="1">IF($W$8=1,OFFSET(data7!$C$7,$Z50,AB$18),IF($W$8=2,OFFSET(data8!$C$7,$Z50,AB$18),OFFSET(data9!$C$7,$Z50,AB$18)))</f>
        <v>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0</v>
      </c>
      <c r="Z50" s="29">
        <f t="shared" ca="1" si="2"/>
        <v>30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20886</v>
      </c>
      <c r="C51" s="48" t="str">
        <f ca="1">IF($W$8=1,OFFSET(data7!D$7,$Z51,0),IF($W$8=2,OFFSET(data8!D$7,$Z51,0),OFFSET(data9!D$7,$Z51,0)))</f>
        <v>0065115537</v>
      </c>
      <c r="D51" s="39" t="str">
        <f ca="1">IF($W$8=1,OFFSET(data7!E$7,$Z51,0),IF($W$8=2,OFFSET(data8!E$7,$Z51,0),OFFSET(data9!E$7,$Z51,0)))</f>
        <v>SITI NOVIATUL HIKMAH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0</v>
      </c>
      <c r="G51" s="43">
        <f ca="1">IF($W$8=1,OFFSET(data7!$C$7,$Z51,AB$18),IF($W$8=2,OFFSET(data8!$C$7,$Z51,AB$18),OFFSET(data9!$C$7,$Z51,AB$18)))</f>
        <v>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0</v>
      </c>
      <c r="Z51" s="29">
        <f t="shared" ca="1" si="2"/>
        <v>31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20995</v>
      </c>
      <c r="C52" s="48" t="str">
        <f ca="1">IF($W$8=1,OFFSET(data7!D$7,$Z52,0),IF($W$8=2,OFFSET(data8!D$7,$Z52,0),OFFSET(data9!D$7,$Z52,0)))</f>
        <v>0078628723</v>
      </c>
      <c r="D52" s="39" t="str">
        <f ca="1">IF($W$8=1,OFFSET(data7!E$7,$Z52,0),IF($W$8=2,OFFSET(data8!E$7,$Z52,0),OFFSET(data9!E$7,$Z52,0)))</f>
        <v>VINNIE AUDY LAVINIA</v>
      </c>
      <c r="E52" s="43" t="str">
        <f ca="1">IF($W$8=1,OFFSET(data7!F$7,$Z52,0),IF($W$8=2,OFFSET(data8!F$7,$Z52,0),OFFSET(data9!F$7,$Z52,0)))</f>
        <v>P</v>
      </c>
      <c r="F52" s="43">
        <f ca="1">IF($W$8=1,OFFSET(data7!$C$7,$Z52,AA$18),IF($W$8=2,OFFSET(data8!$C$7,$Z52,AA$18),OFFSET(data9!$C$7,$Z52,AA$18)))</f>
        <v>90</v>
      </c>
      <c r="G52" s="43">
        <f ca="1">IF($W$8=1,OFFSET(data7!$C$7,$Z52,AB$18),IF($W$8=2,OFFSET(data8!$C$7,$Z52,AB$18),OFFSET(data9!$C$7,$Z52,AB$18)))</f>
        <v>90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90</v>
      </c>
      <c r="Z52" s="29">
        <f t="shared" ca="1" si="2"/>
        <v>32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21064</v>
      </c>
      <c r="C53" s="48" t="str">
        <f ca="1">IF($W$8=1,OFFSET(data7!D$7,$Z53,0),IF($W$8=2,OFFSET(data8!D$7,$Z53,0),OFFSET(data9!D$7,$Z53,0)))</f>
        <v>0077923809</v>
      </c>
      <c r="D53" s="39" t="str">
        <f ca="1">IF($W$8=1,OFFSET(data7!E$7,$Z53,0),IF($W$8=2,OFFSET(data8!E$7,$Z53,0),OFFSET(data9!E$7,$Z53,0)))</f>
        <v>YUDHA SATRIAWAN</v>
      </c>
      <c r="E53" s="43" t="str">
        <f ca="1">IF($W$8=1,OFFSET(data7!F$7,$Z53,0),IF($W$8=2,OFFSET(data8!F$7,$Z53,0),OFFSET(data9!F$7,$Z53,0)))</f>
        <v>L</v>
      </c>
      <c r="F53" s="43">
        <f ca="1">IF($W$8=1,OFFSET(data7!$C$7,$Z53,AA$18),IF($W$8=2,OFFSET(data8!$C$7,$Z53,AA$18),OFFSET(data9!$C$7,$Z53,AA$18)))</f>
        <v>0</v>
      </c>
      <c r="G53" s="43">
        <f ca="1">IF($W$8=1,OFFSET(data7!$C$7,$Z53,AB$18),IF($W$8=2,OFFSET(data8!$C$7,$Z53,AB$18),OFFSET(data9!$C$7,$Z53,AB$18)))</f>
        <v>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0</v>
      </c>
      <c r="Z53" s="29">
        <f t="shared" ca="1" si="2"/>
        <v>33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20816</v>
      </c>
      <c r="C54" s="48" t="str">
        <f ca="1">IF($W$8=1,OFFSET(data7!D$7,$Z54,0),IF($W$8=2,OFFSET(data8!D$7,$Z54,0),OFFSET(data9!D$7,$Z54,0)))</f>
        <v>0065436883</v>
      </c>
      <c r="D54" s="39" t="str">
        <f ca="1">IF($W$8=1,OFFSET(data7!E$7,$Z54,0),IF($W$8=2,OFFSET(data8!E$7,$Z54,0),OFFSET(data9!E$7,$Z54,0)))</f>
        <v>ZAHRA SHAKILA AUGUSTIN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0</v>
      </c>
      <c r="G54" s="43">
        <f ca="1">IF($W$8=1,OFFSET(data7!$C$7,$Z54,AB$18),IF($W$8=2,OFFSET(data8!$C$7,$Z54,AB$18),OFFSET(data9!$C$7,$Z54,AB$18)))</f>
        <v>0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0</v>
      </c>
      <c r="Z54" s="29">
        <f t="shared" ca="1" si="2"/>
        <v>34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21065</v>
      </c>
      <c r="C55" s="48" t="str">
        <f ca="1">IF($W$8=1,OFFSET(data7!D$7,$Z55,0),IF($W$8=2,OFFSET(data8!D$7,$Z55,0),OFFSET(data9!D$7,$Z55,0)))</f>
        <v>0068781989</v>
      </c>
      <c r="D55" s="39" t="str">
        <f ca="1">IF($W$8=1,OFFSET(data7!E$7,$Z55,0),IF($W$8=2,OFFSET(data8!E$7,$Z55,0),OFFSET(data9!E$7,$Z55,0)))</f>
        <v>ZAHRA YUSTIRA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0</v>
      </c>
      <c r="G55" s="43">
        <f ca="1">IF($W$8=1,OFFSET(data7!$C$7,$Z55,AB$18),IF($W$8=2,OFFSET(data8!$C$7,$Z55,AB$18),OFFSET(data9!$C$7,$Z55,AB$18)))</f>
        <v>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0</v>
      </c>
      <c r="Z55" s="29">
        <f t="shared" ca="1" si="2"/>
        <v>35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20924</v>
      </c>
      <c r="C56" s="48" t="str">
        <f ca="1">IF($W$8=1,OFFSET(data7!D$7,$Z56,0),IF($W$8=2,OFFSET(data8!D$7,$Z56,0),OFFSET(data9!D$7,$Z56,0)))</f>
        <v>0076780584</v>
      </c>
      <c r="D56" s="39" t="str">
        <f ca="1">IF($W$8=1,OFFSET(data7!E$7,$Z56,0),IF($W$8=2,OFFSET(data8!E$7,$Z56,0),OFFSET(data9!E$7,$Z56,0)))</f>
        <v>ZASKIA AL MIRANI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 x14ac:dyDescent="0.25">
      <c r="B62" s="27" t="s">
        <v>72</v>
      </c>
      <c r="C62" s="68">
        <f ca="1">COUNTIF(E21:E60,"L")</f>
        <v>15</v>
      </c>
      <c r="L62" t="str">
        <f ca="1">"Jakarta, "&amp;DAY(TODAY())&amp;"-"&amp;MONTH(TODAY())&amp;"-"&amp;YEAR(TODAY())</f>
        <v>Jakarta, 19-10-2021</v>
      </c>
    </row>
    <row r="63" spans="1:26" x14ac:dyDescent="0.25">
      <c r="B63" s="27" t="s">
        <v>73</v>
      </c>
      <c r="C63" s="68">
        <f ca="1">COUNTIF(E21:E60,"P")</f>
        <v>21</v>
      </c>
      <c r="L63" t="s">
        <v>75</v>
      </c>
    </row>
    <row r="64" spans="1:26" x14ac:dyDescent="0.25">
      <c r="B64" s="27" t="s">
        <v>74</v>
      </c>
      <c r="C64" s="68">
        <f ca="1">SUM(C62:C63)</f>
        <v>36</v>
      </c>
    </row>
    <row r="65" spans="12:12" x14ac:dyDescent="0.25">
      <c r="L65" t="str">
        <f>IF(W8=1,data7!S4,IF(W8=2,data8!S4,data9!S4))</f>
        <v>ANTONIUS NUGROHO</v>
      </c>
    </row>
  </sheetData>
  <sheetProtection algorithmName="SHA-512" hashValue="9gt4DEFb1Tk880w4pyFb2T2UmPOjeYb0aIH+iZhrPnb4dEhogAm3DSExNssXZgnH4MDYA88Qhu3E4S54ptwIJw==" saltValue="VpMT/bATDGd/2+ll2C9Q+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6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7"/>
  <sheetViews>
    <sheetView showZeros="0" workbookViewId="0">
      <pane ySplit="6" topLeftCell="A7" activePane="bottomLeft" state="frozen"/>
      <selection pane="bottomLeft" activeCell="J18" sqref="J18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1</v>
      </c>
      <c r="S4" s="16">
        <f>S3+R4-1</f>
        <v>17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SATU (9-1)</v>
      </c>
      <c r="F17" t="s">
        <v>69</v>
      </c>
      <c r="I17" s="16" t="s">
        <v>71</v>
      </c>
      <c r="J17" s="113" t="s">
        <v>1987</v>
      </c>
    </row>
    <row r="18" spans="1:34" ht="34.5" customHeight="1" x14ac:dyDescent="0.25">
      <c r="A18" s="169" t="s">
        <v>177</v>
      </c>
      <c r="B18" s="170" t="s">
        <v>68</v>
      </c>
      <c r="C18" s="194" t="s">
        <v>1399</v>
      </c>
      <c r="D18" s="194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 xml:space="preserve">IDA AMALIA, S.Pd 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1058</v>
      </c>
      <c r="G20" s="18" t="s">
        <v>1059</v>
      </c>
      <c r="H20" s="18" t="s">
        <v>1060</v>
      </c>
      <c r="I20" s="18" t="s">
        <v>1061</v>
      </c>
      <c r="J20" s="126" t="s">
        <v>1062</v>
      </c>
      <c r="K20" s="127" t="s">
        <v>1063</v>
      </c>
      <c r="L20" s="127" t="s">
        <v>1064</v>
      </c>
      <c r="M20" s="126" t="s">
        <v>1065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20853</v>
      </c>
      <c r="C21" s="47" t="str">
        <f ca="1">IF($R$3=1,OFFSET(data7!D$7,$T21,0),IF($R$3=2,OFFSET(data8!D$7,$T21,0),OFFSET(data9!D$7,$T21,0)))</f>
        <v>0072367472</v>
      </c>
      <c r="D21" s="38" t="str">
        <f ca="1">IF($R$3=1,OFFSET(data7!E$7,$T21,0),IF($R$3=2,OFFSET(data8!E$7,$T21,0),OFFSET(data9!E$7,$T21,0)))</f>
        <v>AFIF ADETIAN FIRMANSYAH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20783</v>
      </c>
      <c r="C22" s="48" t="str">
        <f ca="1">IF($R$3=1,OFFSET(data7!D$7,$T22,0),IF($R$3=2,OFFSET(data8!D$7,$T22,0),OFFSET(data9!D$7,$T22,0)))</f>
        <v>0077491120</v>
      </c>
      <c r="D22" s="39" t="str">
        <f ca="1">IF($R$3=1,OFFSET(data7!E$7,$T22,0),IF($R$3=2,OFFSET(data8!E$7,$T22,0),OFFSET(data9!E$7,$T22,0)))</f>
        <v>AQSHA GUSNI AUSHAF PUTRA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20901</v>
      </c>
      <c r="C23" s="48" t="str">
        <f ca="1">IF($R$3=1,OFFSET(data7!D$7,$T23,0),IF($R$3=2,OFFSET(data8!D$7,$T23,0),OFFSET(data9!D$7,$T23,0)))</f>
        <v>0079517809</v>
      </c>
      <c r="D23" s="39" t="str">
        <f ca="1">IF($R$3=1,OFFSET(data7!E$7,$T23,0),IF($R$3=2,OFFSET(data8!E$7,$T23,0),OFFSET(data9!E$7,$T23,0)))</f>
        <v>Aulya Nur Safitri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20929</v>
      </c>
      <c r="C24" s="48" t="str">
        <f ca="1">IF($R$3=1,OFFSET(data7!D$7,$T24,0),IF($R$3=2,OFFSET(data8!D$7,$T24,0),OFFSET(data9!D$7,$T24,0)))</f>
        <v>0068713227</v>
      </c>
      <c r="D24" s="39" t="str">
        <f ca="1">IF($R$3=1,OFFSET(data7!E$7,$T24,0),IF($R$3=2,OFFSET(data8!E$7,$T24,0),OFFSET(data9!E$7,$T24,0)))</f>
        <v>AZHARA ADELIFIA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20966</v>
      </c>
      <c r="C25" s="48" t="str">
        <f ca="1">IF($R$3=1,OFFSET(data7!D$7,$T25,0),IF($R$3=2,OFFSET(data8!D$7,$T25,0),OFFSET(data9!D$7,$T25,0)))</f>
        <v>0078252314</v>
      </c>
      <c r="D25" s="39" t="str">
        <f ca="1">IF($R$3=1,OFFSET(data7!E$7,$T25,0),IF($R$3=2,OFFSET(data8!E$7,$T25,0),OFFSET(data9!E$7,$T25,0)))</f>
        <v>ERLINDA PUTRI NURAINI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20903</v>
      </c>
      <c r="C26" s="48" t="str">
        <f ca="1">IF($R$3=1,OFFSET(data7!D$7,$T26,0),IF($R$3=2,OFFSET(data8!D$7,$T26,0),OFFSET(data9!D$7,$T26,0)))</f>
        <v>0071571503</v>
      </c>
      <c r="D26" s="39" t="str">
        <f ca="1">IF($R$3=1,OFFSET(data7!E$7,$T26,0),IF($R$3=2,OFFSET(data8!E$7,$T26,0),OFFSET(data9!E$7,$T26,0)))</f>
        <v>Ervila Andytha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20934</v>
      </c>
      <c r="C27" s="48" t="str">
        <f ca="1">IF($R$3=1,OFFSET(data7!D$7,$T27,0),IF($R$3=2,OFFSET(data8!D$7,$T27,0),OFFSET(data9!D$7,$T27,0)))</f>
        <v>0069619641</v>
      </c>
      <c r="D27" s="39" t="str">
        <f ca="1">IF($R$3=1,OFFSET(data7!E$7,$T27,0),IF($R$3=2,OFFSET(data8!E$7,$T27,0),OFFSET(data9!E$7,$T27,0)))</f>
        <v>ESA ARTA ULI HUTAPEA</v>
      </c>
      <c r="E27" s="43" t="str">
        <f ca="1">IF($R$3=1,OFFSET(data7!F$7,$T27,0),IF($R$3=2,OFFSET(data8!F$7,$T27,0),OFFSET(data9!F$7,$T27,0)))</f>
        <v>P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20861</v>
      </c>
      <c r="C28" s="48" t="str">
        <f ca="1">IF($R$3=1,OFFSET(data7!D$7,$T28,0),IF($R$3=2,OFFSET(data8!D$7,$T28,0),OFFSET(data9!D$7,$T28,0)))</f>
        <v>0074543239</v>
      </c>
      <c r="D28" s="39" t="str">
        <f ca="1">IF($R$3=1,OFFSET(data7!E$7,$T28,0),IF($R$3=2,OFFSET(data8!E$7,$T28,0),OFFSET(data9!E$7,$T28,0)))</f>
        <v>FEBY ALYANTI</v>
      </c>
      <c r="E28" s="43" t="str">
        <f ca="1">IF($R$3=1,OFFSET(data7!F$7,$T28,0),IF($R$3=2,OFFSET(data8!F$7,$T28,0),OFFSET(data9!F$7,$T28,0)))</f>
        <v>P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20968</v>
      </c>
      <c r="C29" s="48" t="str">
        <f ca="1">IF($R$3=1,OFFSET(data7!D$7,$T29,0),IF($R$3=2,OFFSET(data8!D$7,$T29,0),OFFSET(data9!D$7,$T29,0)))</f>
        <v>0079226047</v>
      </c>
      <c r="D29" s="39" t="str">
        <f ca="1">IF($R$3=1,OFFSET(data7!E$7,$T29,0),IF($R$3=2,OFFSET(data8!E$7,$T29,0),OFFSET(data9!E$7,$T29,0)))</f>
        <v>Firda Desyita Wulandari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21045</v>
      </c>
      <c r="C30" s="48" t="str">
        <f ca="1">IF($R$3=1,OFFSET(data7!D$7,$T30,0),IF($R$3=2,OFFSET(data8!D$7,$T30,0),OFFSET(data9!D$7,$T30,0)))</f>
        <v>0074293710</v>
      </c>
      <c r="D30" s="39" t="str">
        <f ca="1">IF($R$3=1,OFFSET(data7!E$7,$T30,0),IF($R$3=2,OFFSET(data8!E$7,$T30,0),OFFSET(data9!E$7,$T30,0)))</f>
        <v>KEYSYA SALSABILLA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10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20940</v>
      </c>
      <c r="C31" s="48" t="str">
        <f ca="1">IF($R$3=1,OFFSET(data7!D$7,$T31,0),IF($R$3=2,OFFSET(data8!D$7,$T31,0),OFFSET(data9!D$7,$T31,0)))</f>
        <v>0064327653</v>
      </c>
      <c r="D31" s="39" t="str">
        <f ca="1">IF($R$3=1,OFFSET(data7!E$7,$T31,0),IF($R$3=2,OFFSET(data8!E$7,$T31,0),OFFSET(data9!E$7,$T31,0)))</f>
        <v>Michael Johnson Tehupeiory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11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21008</v>
      </c>
      <c r="C32" s="48" t="str">
        <f ca="1">IF($R$3=1,OFFSET(data7!D$7,$T32,0),IF($R$3=2,OFFSET(data8!D$7,$T32,0),OFFSET(data9!D$7,$T32,0)))</f>
        <v>0063267922</v>
      </c>
      <c r="D32" s="39" t="str">
        <f ca="1">IF($R$3=1,OFFSET(data7!E$7,$T32,0),IF($R$3=2,OFFSET(data8!E$7,$T32,0),OFFSET(data9!E$7,$T32,0)))</f>
        <v>MUHAMAD NAZARUDIN MAGRIBI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12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20943</v>
      </c>
      <c r="C33" s="48" t="str">
        <f ca="1">IF($R$3=1,OFFSET(data7!D$7,$T33,0),IF($R$3=2,OFFSET(data8!D$7,$T33,0),OFFSET(data9!D$7,$T33,0)))</f>
        <v>0073748467</v>
      </c>
      <c r="D33" s="39" t="str">
        <f ca="1">IF($R$3=1,OFFSET(data7!E$7,$T33,0),IF($R$3=2,OFFSET(data8!E$7,$T33,0),OFFSET(data9!E$7,$T33,0)))</f>
        <v>MUHAMAD RADO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13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20868</v>
      </c>
      <c r="C34" s="48" t="str">
        <f ca="1">IF($R$3=1,OFFSET(data7!D$7,$T34,0),IF($R$3=2,OFFSET(data8!D$7,$T34,0),OFFSET(data9!D$7,$T34,0)))</f>
        <v>0064396637</v>
      </c>
      <c r="D34" s="39" t="str">
        <f ca="1">IF($R$3=1,OFFSET(data7!E$7,$T34,0),IF($R$3=2,OFFSET(data8!E$7,$T34,0),OFFSET(data9!E$7,$T34,0)))</f>
        <v>MUHAMMAD DARREN WICAKSONO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14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20947</v>
      </c>
      <c r="C35" s="48" t="str">
        <f ca="1">IF($R$3=1,OFFSET(data7!D$7,$T35,0),IF($R$3=2,OFFSET(data8!D$7,$T35,0),OFFSET(data9!D$7,$T35,0)))</f>
        <v>0072991699</v>
      </c>
      <c r="D35" s="39" t="str">
        <f ca="1">IF($R$3=1,OFFSET(data7!E$7,$T35,0),IF($R$3=2,OFFSET(data8!E$7,$T35,0),OFFSET(data9!E$7,$T35,0)))</f>
        <v>MUHAMMAD FALMI YANSA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15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20869</v>
      </c>
      <c r="C36" s="48" t="str">
        <f ca="1">IF($R$3=1,OFFSET(data7!D$7,$T36,0),IF($R$3=2,OFFSET(data8!D$7,$T36,0),OFFSET(data9!D$7,$T36,0)))</f>
        <v>0077413582</v>
      </c>
      <c r="D36" s="39" t="str">
        <f ca="1">IF($R$3=1,OFFSET(data7!E$7,$T36,0),IF($R$3=2,OFFSET(data8!E$7,$T36,0),OFFSET(data9!E$7,$T36,0)))</f>
        <v>MUHAMMAD KAFKA ARISTIAN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16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20842</v>
      </c>
      <c r="C37" s="48" t="str">
        <f ca="1">IF($R$3=1,OFFSET(data7!D$7,$T37,0),IF($R$3=2,OFFSET(data8!D$7,$T37,0),OFFSET(data9!D$7,$T37,0)))</f>
        <v>0072160663</v>
      </c>
      <c r="D37" s="39" t="str">
        <f ca="1">IF($R$3=1,OFFSET(data7!E$7,$T37,0),IF($R$3=2,OFFSET(data8!E$7,$T37,0),OFFSET(data9!E$7,$T37,0)))</f>
        <v>MUHAMMAD KHADAFI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17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21011</v>
      </c>
      <c r="C38" s="48" t="str">
        <f ca="1">IF($R$3=1,OFFSET(data7!D$7,$T38,0),IF($R$3=2,OFFSET(data8!D$7,$T38,0),OFFSET(data9!D$7,$T38,0)))</f>
        <v>0063225344</v>
      </c>
      <c r="D38" s="39" t="str">
        <f ca="1">IF($R$3=1,OFFSET(data7!E$7,$T38,0),IF($R$3=2,OFFSET(data8!E$7,$T38,0),OFFSET(data9!E$7,$T38,0)))</f>
        <v>MUHAMMAD SALMAN</v>
      </c>
      <c r="E38" s="43" t="str">
        <f ca="1">IF($R$3=1,OFFSET(data7!F$7,$T38,0),IF($R$3=2,OFFSET(data8!F$7,$T38,0),OFFSET(data9!F$7,$T38,0)))</f>
        <v>L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18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20873</v>
      </c>
      <c r="C39" s="48" t="str">
        <f ca="1">IF($R$3=1,OFFSET(data7!D$7,$T39,0),IF($R$3=2,OFFSET(data8!D$7,$T39,0),OFFSET(data9!D$7,$T39,0)))</f>
        <v>0079177328</v>
      </c>
      <c r="D39" s="39" t="str">
        <f ca="1">IF($R$3=1,OFFSET(data7!E$7,$T39,0),IF($R$3=2,OFFSET(data8!E$7,$T39,0),OFFSET(data9!E$7,$T39,0)))</f>
        <v>NABIELAH AMALIA ARIANI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19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20805</v>
      </c>
      <c r="C40" s="48" t="str">
        <f ca="1">IF($R$3=1,OFFSET(data7!D$7,$T40,0),IF($R$3=2,OFFSET(data8!D$7,$T40,0),OFFSET(data9!D$7,$T40,0)))</f>
        <v>0071282105</v>
      </c>
      <c r="D40" s="39" t="str">
        <f ca="1">IF($R$3=1,OFFSET(data7!E$7,$T40,0),IF($R$3=2,OFFSET(data8!E$7,$T40,0),OFFSET(data9!E$7,$T40,0)))</f>
        <v>NINDY DWI GUSTIANI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20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20982</v>
      </c>
      <c r="C41" s="48" t="str">
        <f ca="1">IF($R$3=1,OFFSET(data7!D$7,$T41,0),IF($R$3=2,OFFSET(data8!D$7,$T41,0),OFFSET(data9!D$7,$T41,0)))</f>
        <v>0068047738</v>
      </c>
      <c r="D41" s="39" t="str">
        <f ca="1">IF($R$3=1,OFFSET(data7!E$7,$T41,0),IF($R$3=2,OFFSET(data8!E$7,$T41,0),OFFSET(data9!E$7,$T41,0)))</f>
        <v>OKE PONCO WIDYATMOKO</v>
      </c>
      <c r="E41" s="43" t="str">
        <f ca="1">IF($R$3=1,OFFSET(data7!F$7,$T41,0),IF($R$3=2,OFFSET(data8!F$7,$T41,0),OFFSET(data9!F$7,$T41,0)))</f>
        <v>L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21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20913</v>
      </c>
      <c r="C42" s="48" t="str">
        <f ca="1">IF($R$3=1,OFFSET(data7!D$7,$T42,0),IF($R$3=2,OFFSET(data8!D$7,$T42,0),OFFSET(data9!D$7,$T42,0)))</f>
        <v>0072441881</v>
      </c>
      <c r="D42" s="39" t="str">
        <f ca="1">IF($R$3=1,OFFSET(data7!E$7,$T42,0),IF($R$3=2,OFFSET(data8!E$7,$T42,0),OFFSET(data9!E$7,$T42,0)))</f>
        <v>PADIL KOLIK DINILAH</v>
      </c>
      <c r="E42" s="43" t="str">
        <f ca="1">IF($R$3=1,OFFSET(data7!F$7,$T42,0),IF($R$3=2,OFFSET(data8!F$7,$T42,0),OFFSET(data9!F$7,$T42,0)))</f>
        <v>L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22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21075</v>
      </c>
      <c r="C43" s="48" t="str">
        <f ca="1">IF($R$3=1,OFFSET(data7!D$7,$T43,0),IF($R$3=2,OFFSET(data8!D$7,$T43,0),OFFSET(data9!D$7,$T43,0)))</f>
        <v>0074943596</v>
      </c>
      <c r="D43" s="39" t="str">
        <f ca="1">IF($R$3=1,OFFSET(data7!E$7,$T43,0),IF($R$3=2,OFFSET(data8!E$7,$T43,0),OFFSET(data9!E$7,$T43,0)))</f>
        <v>Putri Aprilia Purnama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23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21015</v>
      </c>
      <c r="C44" s="48" t="str">
        <f ca="1">IF($R$3=1,OFFSET(data7!D$7,$T44,0),IF($R$3=2,OFFSET(data8!D$7,$T44,0),OFFSET(data9!D$7,$T44,0)))</f>
        <v>0064910800</v>
      </c>
      <c r="D44" s="39" t="str">
        <f ca="1">IF($R$3=1,OFFSET(data7!E$7,$T44,0),IF($R$3=2,OFFSET(data8!E$7,$T44,0),OFFSET(data9!E$7,$T44,0)))</f>
        <v>PUTRI SEPTIA SARI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24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20983</v>
      </c>
      <c r="C45" s="48" t="str">
        <f ca="1">IF($R$3=1,OFFSET(data7!D$7,$T45,0),IF($R$3=2,OFFSET(data8!D$7,$T45,0),OFFSET(data9!D$7,$T45,0)))</f>
        <v>0067005443</v>
      </c>
      <c r="D45" s="39" t="str">
        <f ca="1">IF($R$3=1,OFFSET(data7!E$7,$T45,0),IF($R$3=2,OFFSET(data8!E$7,$T45,0),OFFSET(data9!E$7,$T45,0)))</f>
        <v>RAMADHANI</v>
      </c>
      <c r="E45" s="43" t="str">
        <f ca="1">IF($R$3=1,OFFSET(data7!F$7,$T45,0),IF($R$3=2,OFFSET(data8!F$7,$T45,0),OFFSET(data9!F$7,$T45,0)))</f>
        <v>L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25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20812</v>
      </c>
      <c r="C46" s="48" t="str">
        <f ca="1">IF($R$3=1,OFFSET(data7!D$7,$T46,0),IF($R$3=2,OFFSET(data8!D$7,$T46,0),OFFSET(data9!D$7,$T46,0)))</f>
        <v>0073905621</v>
      </c>
      <c r="D46" s="39" t="str">
        <f ca="1">IF($R$3=1,OFFSET(data7!E$7,$T46,0),IF($R$3=2,OFFSET(data8!E$7,$T46,0),OFFSET(data9!E$7,$T46,0)))</f>
        <v>Regina Cahya Ningrum</v>
      </c>
      <c r="E46" s="43" t="str">
        <f ca="1">IF($R$3=1,OFFSET(data7!F$7,$T46,0),IF($R$3=2,OFFSET(data8!F$7,$T46,0),OFFSET(data9!F$7,$T46,0)))</f>
        <v>P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26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20918</v>
      </c>
      <c r="C47" s="48" t="str">
        <f ca="1">IF($R$3=1,OFFSET(data7!D$7,$T47,0),IF($R$3=2,OFFSET(data8!D$7,$T47,0),OFFSET(data9!D$7,$T47,0)))</f>
        <v>0078128910</v>
      </c>
      <c r="D47" s="39" t="str">
        <f ca="1">IF($R$3=1,OFFSET(data7!E$7,$T47,0),IF($R$3=2,OFFSET(data8!E$7,$T47,0),OFFSET(data9!E$7,$T47,0)))</f>
        <v>SABILA AULIA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27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21076</v>
      </c>
      <c r="C48" s="48" t="str">
        <f ca="1">IF($R$3=1,OFFSET(data7!D$7,$T48,0),IF($R$3=2,OFFSET(data8!D$7,$T48,0),OFFSET(data9!D$7,$T48,0)))</f>
        <v>0074671216</v>
      </c>
      <c r="D48" s="39" t="str">
        <f ca="1">IF($R$3=1,OFFSET(data7!E$7,$T48,0),IF($R$3=2,OFFSET(data8!E$7,$T48,0),OFFSET(data9!E$7,$T48,0)))</f>
        <v>SAMUEL PERES</v>
      </c>
      <c r="E48" s="43" t="str">
        <f ca="1">IF($R$3=1,OFFSET(data7!F$7,$T48,0),IF($R$3=2,OFFSET(data8!F$7,$T48,0),OFFSET(data9!F$7,$T48,0)))</f>
        <v>L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28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20990</v>
      </c>
      <c r="C49" s="48" t="str">
        <f ca="1">IF($R$3=1,OFFSET(data7!D$7,$T49,0),IF($R$3=2,OFFSET(data8!D$7,$T49,0),OFFSET(data9!D$7,$T49,0)))</f>
        <v>3077423651</v>
      </c>
      <c r="D49" s="39" t="str">
        <f ca="1">IF($R$3=1,OFFSET(data7!E$7,$T49,0),IF($R$3=2,OFFSET(data8!E$7,$T49,0),OFFSET(data9!E$7,$T49,0)))</f>
        <v>Shafiyyah Az Zahra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29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20921</v>
      </c>
      <c r="C50" s="48" t="str">
        <f ca="1">IF($R$3=1,OFFSET(data7!D$7,$T50,0),IF($R$3=2,OFFSET(data8!D$7,$T50,0),OFFSET(data9!D$7,$T50,0)))</f>
        <v>0072197432</v>
      </c>
      <c r="D50" s="39" t="str">
        <f ca="1">IF($R$3=1,OFFSET(data7!E$7,$T50,0),IF($R$3=2,OFFSET(data8!E$7,$T50,0),OFFSET(data9!E$7,$T50,0)))</f>
        <v>SITI AINUN MARDIYAH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20886</v>
      </c>
      <c r="C51" s="48" t="str">
        <f ca="1">IF($R$3=1,OFFSET(data7!D$7,$T51,0),IF($R$3=2,OFFSET(data8!D$7,$T51,0),OFFSET(data9!D$7,$T51,0)))</f>
        <v>0065115537</v>
      </c>
      <c r="D51" s="39" t="str">
        <f ca="1">IF($R$3=1,OFFSET(data7!E$7,$T51,0),IF($R$3=2,OFFSET(data8!E$7,$T51,0),OFFSET(data9!E$7,$T51,0)))</f>
        <v>SITI NOVIATUL HIKMAH</v>
      </c>
      <c r="E51" s="43" t="str">
        <f ca="1">IF($R$3=1,OFFSET(data7!F$7,$T51,0),IF($R$3=2,OFFSET(data8!F$7,$T51,0),OFFSET(data9!F$7,$T51,0)))</f>
        <v>P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20995</v>
      </c>
      <c r="C52" s="48" t="str">
        <f ca="1">IF($R$3=1,OFFSET(data7!D$7,$T52,0),IF($R$3=2,OFFSET(data8!D$7,$T52,0),OFFSET(data9!D$7,$T52,0)))</f>
        <v>0078628723</v>
      </c>
      <c r="D52" s="39" t="str">
        <f ca="1">IF($R$3=1,OFFSET(data7!E$7,$T52,0),IF($R$3=2,OFFSET(data8!E$7,$T52,0),OFFSET(data9!E$7,$T52,0)))</f>
        <v>VINNIE AUDY LAVINIA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21064</v>
      </c>
      <c r="C53" s="48" t="str">
        <f ca="1">IF($R$3=1,OFFSET(data7!D$7,$T53,0),IF($R$3=2,OFFSET(data8!D$7,$T53,0),OFFSET(data9!D$7,$T53,0)))</f>
        <v>0077923809</v>
      </c>
      <c r="D53" s="39" t="str">
        <f ca="1">IF($R$3=1,OFFSET(data7!E$7,$T53,0),IF($R$3=2,OFFSET(data8!E$7,$T53,0),OFFSET(data9!E$7,$T53,0)))</f>
        <v>YUDHA SATRIAWAN</v>
      </c>
      <c r="E53" s="43" t="str">
        <f ca="1">IF($R$3=1,OFFSET(data7!F$7,$T53,0),IF($R$3=2,OFFSET(data8!F$7,$T53,0),OFFSET(data9!F$7,$T53,0)))</f>
        <v>L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20816</v>
      </c>
      <c r="C54" s="48" t="str">
        <f ca="1">IF($R$3=1,OFFSET(data7!D$7,$T54,0),IF($R$3=2,OFFSET(data8!D$7,$T54,0),OFFSET(data9!D$7,$T54,0)))</f>
        <v>0065436883</v>
      </c>
      <c r="D54" s="39" t="str">
        <f ca="1">IF($R$3=1,OFFSET(data7!E$7,$T54,0),IF($R$3=2,OFFSET(data8!E$7,$T54,0),OFFSET(data9!E$7,$T54,0)))</f>
        <v>ZAHRA SHAKILA AUGUSTIN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21065</v>
      </c>
      <c r="C55" s="48" t="str">
        <f ca="1">IF($R$3=1,OFFSET(data7!D$7,$T55,0),IF($R$3=2,OFFSET(data8!D$7,$T55,0),OFFSET(data9!D$7,$T55,0)))</f>
        <v>0068781989</v>
      </c>
      <c r="D55" s="39" t="str">
        <f ca="1">IF($R$3=1,OFFSET(data7!E$7,$T55,0),IF($R$3=2,OFFSET(data8!E$7,$T55,0),OFFSET(data9!E$7,$T55,0)))</f>
        <v>ZAHRA YUSTIRA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20924</v>
      </c>
      <c r="C56" s="48" t="str">
        <f ca="1">IF($R$3=1,OFFSET(data7!D$7,$T56,0),IF($R$3=2,OFFSET(data8!D$7,$T56,0),OFFSET(data9!D$7,$T56,0)))</f>
        <v>0076780584</v>
      </c>
      <c r="D56" s="39" t="str">
        <f ca="1">IF($R$3=1,OFFSET(data7!E$7,$T56,0),IF($R$3=2,OFFSET(data8!E$7,$T56,0),OFFSET(data9!E$7,$T56,0)))</f>
        <v>ZASKIA AL MIRANI</v>
      </c>
      <c r="E56" s="43" t="str">
        <f ca="1">IF($R$3=1,OFFSET(data7!F$7,$T56,0),IF($R$3=2,OFFSET(data8!F$7,$T56,0),OFFSET(data9!F$7,$T56,0)))</f>
        <v>P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40</v>
      </c>
    </row>
    <row r="62" spans="1:20" x14ac:dyDescent="0.25">
      <c r="B62" s="27" t="s">
        <v>72</v>
      </c>
      <c r="C62" s="68">
        <f ca="1">COUNTIF(E$21:E$60,"l")</f>
        <v>15</v>
      </c>
      <c r="J62" t="str">
        <f ca="1">"Jakarta, "&amp;DAY(TODAY())&amp;"-"&amp;MONTH(TODAY())&amp;"-"&amp;YEAR(TODAY())</f>
        <v>Jakarta, 19-10-2021</v>
      </c>
    </row>
    <row r="63" spans="1:20" x14ac:dyDescent="0.25">
      <c r="B63" s="27" t="s">
        <v>73</v>
      </c>
      <c r="C63" s="68">
        <f ca="1">COUNTIF(E$21:E$60,"P")</f>
        <v>21</v>
      </c>
      <c r="J63" t="s">
        <v>75</v>
      </c>
    </row>
    <row r="64" spans="1:20" x14ac:dyDescent="0.25">
      <c r="B64" s="27" t="s">
        <v>74</v>
      </c>
      <c r="C64" s="68">
        <f ca="1">SUM(C62:C63)</f>
        <v>36</v>
      </c>
    </row>
    <row r="65" spans="10:10" x14ac:dyDescent="0.25">
      <c r="J65" t="str">
        <f>IF(R3=1,data7!S4,IF(R3=2,data8!S4,data9!S4))</f>
        <v>ANTONIUS NUGROHO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66"/>
  <sheetViews>
    <sheetView showZeros="0" workbookViewId="0">
      <pane ySplit="6" topLeftCell="A11" activePane="bottomLeft" state="frozen"/>
      <selection pane="bottomLeft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1</v>
      </c>
      <c r="AS2" s="71">
        <f>IF(AR2=1,1,IF(AR2=2,9,17))</f>
        <v>1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6</v>
      </c>
      <c r="AS3" s="72">
        <f>AS2+AR3-1</f>
        <v>6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TUJUH ENAM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5" t="s">
        <v>1398</v>
      </c>
      <c r="C17" s="196"/>
      <c r="D17" s="197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198"/>
      <c r="C18" s="199"/>
      <c r="D18" s="200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4" t="s">
        <v>63</v>
      </c>
      <c r="B20" s="206" t="s">
        <v>64</v>
      </c>
      <c r="C20" s="206" t="s">
        <v>66</v>
      </c>
      <c r="D20" s="206" t="s">
        <v>4</v>
      </c>
      <c r="E20" s="201" t="s">
        <v>175</v>
      </c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8"/>
      <c r="AJ20" s="201" t="s">
        <v>176</v>
      </c>
      <c r="AK20" s="202"/>
      <c r="AL20" s="202"/>
      <c r="AM20" s="203"/>
    </row>
    <row r="21" spans="1:54" ht="23.1" customHeight="1" x14ac:dyDescent="0.25">
      <c r="A21" s="205"/>
      <c r="B21" s="207"/>
      <c r="C21" s="207"/>
      <c r="D21" s="207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21590</v>
      </c>
      <c r="C22" s="38" t="str">
        <f ca="1">IF($AR$2=1,OFFSET(data7!D$7,ABSENSI!$AS22,1),IF($AR$2=2,OFFSET(data8!D$7,ABSENSI!$AS22,1),OFFSET(data9!D$7,ABSENSI!$AS22,1)))</f>
        <v>ADRIAN AZKA IBRAHIM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201</v>
      </c>
      <c r="AT22" t="str">
        <f ca="1">OFFSET($AV$21,AU22,0)</f>
        <v>KELAS 7.1</v>
      </c>
      <c r="AU22" s="16">
        <f>AS2</f>
        <v>1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21591</v>
      </c>
      <c r="C23" s="39" t="str">
        <f ca="1">IF($AR$2=1,OFFSET(data7!D$7,ABSENSI!$AS23,1),IF($AR$2=2,OFFSET(data8!D$7,ABSENSI!$AS23,1),OFFSET(data9!D$7,ABSENSI!$AS23,1)))</f>
        <v>ANGGI RIZKI AMELIA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202</v>
      </c>
      <c r="AT23" t="str">
        <f t="shared" ref="AT23:AT29" ca="1" si="0">OFFSET($AV$21,AU23,0)</f>
        <v>KELAS 7.2</v>
      </c>
      <c r="AU23" s="16">
        <f>1+AU22</f>
        <v>2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21592</v>
      </c>
      <c r="C24" s="39" t="str">
        <f ca="1">IF($AR$2=1,OFFSET(data7!D$7,ABSENSI!$AS24,1),IF($AR$2=2,OFFSET(data8!D$7,ABSENSI!$AS24,1),OFFSET(data9!D$7,ABSENSI!$AS24,1)))</f>
        <v>ATHIFA FITRI ABIMA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203</v>
      </c>
      <c r="AT24" t="str">
        <f t="shared" ca="1" si="0"/>
        <v>KELAS 7.3</v>
      </c>
      <c r="AU24" s="16">
        <f t="shared" ref="AU24:AU29" si="2">1+AU23</f>
        <v>3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21593</v>
      </c>
      <c r="C25" s="39" t="str">
        <f ca="1">IF($AR$2=1,OFFSET(data7!D$7,ABSENSI!$AS25,1),IF($AR$2=2,OFFSET(data8!D$7,ABSENSI!$AS25,1),OFFSET(data9!D$7,ABSENSI!$AS25,1)))</f>
        <v>CELINE LIE</v>
      </c>
      <c r="D25" s="43" t="str">
        <f ca="1">IF($AR$2=1,OFFSET(data7!E$7,ABSENSI!$AS25,1),IF($AR$2=2,OFFSET(data8!E$7,ABSENSI!$AS25,1),OFFSET(data9!E$7,ABSENSI!$AS25,1)))</f>
        <v>P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204</v>
      </c>
      <c r="AT25" t="str">
        <f t="shared" ca="1" si="0"/>
        <v>KELAS 7.4</v>
      </c>
      <c r="AU25" s="16">
        <f t="shared" si="2"/>
        <v>4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21594</v>
      </c>
      <c r="C26" s="39" t="str">
        <f ca="1">IF($AR$2=1,OFFSET(data7!D$7,ABSENSI!$AS26,1),IF($AR$2=2,OFFSET(data8!D$7,ABSENSI!$AS26,1),OFFSET(data9!D$7,ABSENSI!$AS26,1)))</f>
        <v>CHAREEN REI HANZANI KARUBUN</v>
      </c>
      <c r="D26" s="43" t="str">
        <f ca="1">IF($AR$2=1,OFFSET(data7!E$7,ABSENSI!$AS26,1),IF($AR$2=2,OFFSET(data8!E$7,ABSENSI!$AS26,1),OFFSET(data9!E$7,ABSENSI!$AS26,1)))</f>
        <v>P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205</v>
      </c>
      <c r="AT26" t="str">
        <f t="shared" ca="1" si="0"/>
        <v>KELAS 7.5</v>
      </c>
      <c r="AU26" s="16">
        <f t="shared" si="2"/>
        <v>5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21595</v>
      </c>
      <c r="C27" s="39" t="str">
        <f ca="1">IF($AR$2=1,OFFSET(data7!D$7,ABSENSI!$AS27,1),IF($AR$2=2,OFFSET(data8!D$7,ABSENSI!$AS27,1),OFFSET(data9!D$7,ABSENSI!$AS27,1)))</f>
        <v>DWI NUR AINI</v>
      </c>
      <c r="D27" s="43" t="str">
        <f ca="1">IF($AR$2=1,OFFSET(data7!E$7,ABSENSI!$AS27,1),IF($AR$2=2,OFFSET(data8!E$7,ABSENSI!$AS27,1),OFFSET(data9!E$7,ABSENSI!$AS27,1)))</f>
        <v>P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206</v>
      </c>
      <c r="AT27" t="str">
        <f t="shared" ca="1" si="0"/>
        <v>KELAS 7.6</v>
      </c>
      <c r="AU27" s="16">
        <f t="shared" si="2"/>
        <v>6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21596</v>
      </c>
      <c r="C28" s="39" t="str">
        <f ca="1">IF($AR$2=1,OFFSET(data7!D$7,ABSENSI!$AS28,1),IF($AR$2=2,OFFSET(data8!D$7,ABSENSI!$AS28,1),OFFSET(data9!D$7,ABSENSI!$AS28,1)))</f>
        <v>FANDI AHMAD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207</v>
      </c>
      <c r="AT28" t="str">
        <f t="shared" ca="1" si="0"/>
        <v>KELAS 7.7</v>
      </c>
      <c r="AU28" s="16">
        <f t="shared" si="2"/>
        <v>7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21597</v>
      </c>
      <c r="C29" s="39" t="str">
        <f ca="1">IF($AR$2=1,OFFSET(data7!D$7,ABSENSI!$AS29,1),IF($AR$2=2,OFFSET(data8!D$7,ABSENSI!$AS29,1),OFFSET(data9!D$7,ABSENSI!$AS29,1)))</f>
        <v>FIKA AGUSTIN</v>
      </c>
      <c r="D29" s="43" t="str">
        <f ca="1">IF($AR$2=1,OFFSET(data7!E$7,ABSENSI!$AS29,1),IF($AR$2=2,OFFSET(data8!E$7,ABSENSI!$AS29,1),OFFSET(data9!E$7,ABSENSI!$AS29,1)))</f>
        <v>P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208</v>
      </c>
      <c r="AT29" t="str">
        <f t="shared" ca="1" si="0"/>
        <v>KELAS 7.8</v>
      </c>
      <c r="AU29" s="16">
        <f t="shared" si="2"/>
        <v>8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21598</v>
      </c>
      <c r="C30" s="39" t="str">
        <f ca="1">IF($AR$2=1,OFFSET(data7!D$7,ABSENSI!$AS30,1),IF($AR$2=2,OFFSET(data8!D$7,ABSENSI!$AS30,1),OFFSET(data9!D$7,ABSENSI!$AS30,1)))</f>
        <v>KARNESIA FAIHA DZIL IZZATI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209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21599</v>
      </c>
      <c r="C31" s="39" t="str">
        <f ca="1">IF($AR$2=1,OFFSET(data7!D$7,ABSENSI!$AS31,1),IF($AR$2=2,OFFSET(data8!D$7,ABSENSI!$AS31,1),OFFSET(data9!D$7,ABSENSI!$AS31,1)))</f>
        <v>KHAILA SALSABILA</v>
      </c>
      <c r="D31" s="43" t="str">
        <f ca="1">IF($AR$2=1,OFFSET(data7!E$7,ABSENSI!$AS31,1),IF($AR$2=2,OFFSET(data8!E$7,ABSENSI!$AS31,1),OFFSET(data9!E$7,ABSENSI!$AS31,1)))</f>
        <v>P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210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21600</v>
      </c>
      <c r="C32" s="39" t="str">
        <f ca="1">IF($AR$2=1,OFFSET(data7!D$7,ABSENSI!$AS32,1),IF($AR$2=2,OFFSET(data8!D$7,ABSENSI!$AS32,1),OFFSET(data9!D$7,ABSENSI!$AS32,1)))</f>
        <v>KRISNA CAHYA SAPUTRA</v>
      </c>
      <c r="D32" s="43" t="str">
        <f ca="1">IF($AR$2=1,OFFSET(data7!E$7,ABSENSI!$AS32,1),IF($AR$2=2,OFFSET(data8!E$7,ABSENSI!$AS32,1),OFFSET(data9!E$7,ABSENSI!$AS32,1)))</f>
        <v>L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211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21601</v>
      </c>
      <c r="C33" s="39" t="str">
        <f ca="1">IF($AR$2=1,OFFSET(data7!D$7,ABSENSI!$AS33,1),IF($AR$2=2,OFFSET(data8!D$7,ABSENSI!$AS33,1),OFFSET(data9!D$7,ABSENSI!$AS33,1)))</f>
        <v>LEVAN ANDREA SALEH</v>
      </c>
      <c r="D33" s="43" t="str">
        <f ca="1">IF($AR$2=1,OFFSET(data7!E$7,ABSENSI!$AS33,1),IF($AR$2=2,OFFSET(data8!E$7,ABSENSI!$AS33,1),OFFSET(data9!E$7,ABSENSI!$AS33,1)))</f>
        <v>L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212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21602</v>
      </c>
      <c r="C34" s="39" t="str">
        <f ca="1">IF($AR$2=1,OFFSET(data7!D$7,ABSENSI!$AS34,1),IF($AR$2=2,OFFSET(data8!D$7,ABSENSI!$AS34,1),OFFSET(data9!D$7,ABSENSI!$AS34,1)))</f>
        <v>MAGFIRA AYU RAMADHANI</v>
      </c>
      <c r="D34" s="43" t="str">
        <f ca="1">IF($AR$2=1,OFFSET(data7!E$7,ABSENSI!$AS34,1),IF($AR$2=2,OFFSET(data8!E$7,ABSENSI!$AS34,1),OFFSET(data9!E$7,ABSENSI!$AS34,1)))</f>
        <v>P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213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21603</v>
      </c>
      <c r="C35" s="39" t="str">
        <f ca="1">IF($AR$2=1,OFFSET(data7!D$7,ABSENSI!$AS35,1),IF($AR$2=2,OFFSET(data8!D$7,ABSENSI!$AS35,1),OFFSET(data9!D$7,ABSENSI!$AS35,1)))</f>
        <v>MUHAMAD SAID HABIBI</v>
      </c>
      <c r="D35" s="43" t="str">
        <f ca="1">IF($AR$2=1,OFFSET(data7!E$7,ABSENSI!$AS35,1),IF($AR$2=2,OFFSET(data8!E$7,ABSENSI!$AS35,1),OFFSET(data9!E$7,ABSENSI!$AS35,1)))</f>
        <v>L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214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21604</v>
      </c>
      <c r="C36" s="39" t="str">
        <f ca="1">IF($AR$2=1,OFFSET(data7!D$7,ABSENSI!$AS36,1),IF($AR$2=2,OFFSET(data8!D$7,ABSENSI!$AS36,1),OFFSET(data9!D$7,ABSENSI!$AS36,1)))</f>
        <v>MUHAMMAD ALFA REZA</v>
      </c>
      <c r="D36" s="43" t="str">
        <f ca="1">IF($AR$2=1,OFFSET(data7!E$7,ABSENSI!$AS36,1),IF($AR$2=2,OFFSET(data8!E$7,ABSENSI!$AS36,1),OFFSET(data9!E$7,ABSENSI!$AS36,1)))</f>
        <v>L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215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21605</v>
      </c>
      <c r="C37" s="39" t="str">
        <f ca="1">IF($AR$2=1,OFFSET(data7!D$7,ABSENSI!$AS37,1),IF($AR$2=2,OFFSET(data8!D$7,ABSENSI!$AS37,1),OFFSET(data9!D$7,ABSENSI!$AS37,1)))</f>
        <v>MUHAMMAD ARAFAH</v>
      </c>
      <c r="D37" s="43" t="str">
        <f ca="1">IF($AR$2=1,OFFSET(data7!E$7,ABSENSI!$AS37,1),IF($AR$2=2,OFFSET(data8!E$7,ABSENSI!$AS37,1),OFFSET(data9!E$7,ABSENSI!$AS37,1)))</f>
        <v>L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216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21606</v>
      </c>
      <c r="C38" s="39" t="str">
        <f ca="1">IF($AR$2=1,OFFSET(data7!D$7,ABSENSI!$AS38,1),IF($AR$2=2,OFFSET(data8!D$7,ABSENSI!$AS38,1),OFFSET(data9!D$7,ABSENSI!$AS38,1)))</f>
        <v>MUHAMMAD AZRIEL ALFARID</v>
      </c>
      <c r="D38" s="43" t="str">
        <f ca="1">IF($AR$2=1,OFFSET(data7!E$7,ABSENSI!$AS38,1),IF($AR$2=2,OFFSET(data8!E$7,ABSENSI!$AS38,1),OFFSET(data9!E$7,ABSENSI!$AS38,1)))</f>
        <v>L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217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21607</v>
      </c>
      <c r="C39" s="39" t="str">
        <f ca="1">IF($AR$2=1,OFFSET(data7!D$7,ABSENSI!$AS39,1),IF($AR$2=2,OFFSET(data8!D$7,ABSENSI!$AS39,1),OFFSET(data9!D$7,ABSENSI!$AS39,1)))</f>
        <v>MUHAMMAD FAIZ RAMADHAN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218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21608</v>
      </c>
      <c r="C40" s="39" t="str">
        <f ca="1">IF($AR$2=1,OFFSET(data7!D$7,ABSENSI!$AS40,1),IF($AR$2=2,OFFSET(data8!D$7,ABSENSI!$AS40,1),OFFSET(data9!D$7,ABSENSI!$AS40,1)))</f>
        <v>MUHAMMAD RAYHAN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219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21609</v>
      </c>
      <c r="C41" s="39" t="str">
        <f ca="1">IF($AR$2=1,OFFSET(data7!D$7,ABSENSI!$AS41,1),IF($AR$2=2,OFFSET(data8!D$7,ABSENSI!$AS41,1),OFFSET(data9!D$7,ABSENSI!$AS41,1)))</f>
        <v>MUHAMMAD RIFAIZ RAHADIAN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220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21610</v>
      </c>
      <c r="C42" s="39" t="str">
        <f ca="1">IF($AR$2=1,OFFSET(data7!D$7,ABSENSI!$AS42,1),IF($AR$2=2,OFFSET(data8!D$7,ABSENSI!$AS42,1),OFFSET(data9!D$7,ABSENSI!$AS42,1)))</f>
        <v>NADIA ALTHAFUNNISA</v>
      </c>
      <c r="D42" s="43" t="str">
        <f ca="1">IF($AR$2=1,OFFSET(data7!E$7,ABSENSI!$AS42,1),IF($AR$2=2,OFFSET(data8!E$7,ABSENSI!$AS42,1),OFFSET(data9!E$7,ABSENSI!$AS42,1)))</f>
        <v>P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221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21611</v>
      </c>
      <c r="C43" s="39" t="str">
        <f ca="1">IF($AR$2=1,OFFSET(data7!D$7,ABSENSI!$AS43,1),IF($AR$2=2,OFFSET(data8!D$7,ABSENSI!$AS43,1),OFFSET(data9!D$7,ABSENSI!$AS43,1)))</f>
        <v>NADIA NASHWA KIRANA</v>
      </c>
      <c r="D43" s="43" t="str">
        <f ca="1">IF($AR$2=1,OFFSET(data7!E$7,ABSENSI!$AS43,1),IF($AR$2=2,OFFSET(data8!E$7,ABSENSI!$AS43,1),OFFSET(data9!E$7,ABSENSI!$AS43,1)))</f>
        <v>P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222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21612</v>
      </c>
      <c r="C44" s="39" t="str">
        <f ca="1">IF($AR$2=1,OFFSET(data7!D$7,ABSENSI!$AS44,1),IF($AR$2=2,OFFSET(data8!D$7,ABSENSI!$AS44,1),OFFSET(data9!D$7,ABSENSI!$AS44,1)))</f>
        <v>NAURA FATIN AZZAHRA</v>
      </c>
      <c r="D44" s="43" t="str">
        <f ca="1">IF($AR$2=1,OFFSET(data7!E$7,ABSENSI!$AS44,1),IF($AR$2=2,OFFSET(data8!E$7,ABSENSI!$AS44,1),OFFSET(data9!E$7,ABSENSI!$AS44,1)))</f>
        <v>P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223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21613</v>
      </c>
      <c r="C45" s="39" t="str">
        <f ca="1">IF($AR$2=1,OFFSET(data7!D$7,ABSENSI!$AS45,1),IF($AR$2=2,OFFSET(data8!D$7,ABSENSI!$AS45,1),OFFSET(data9!D$7,ABSENSI!$AS45,1)))</f>
        <v>NURDIN DWI RADITIA</v>
      </c>
      <c r="D45" s="43" t="str">
        <f ca="1">IF($AR$2=1,OFFSET(data7!E$7,ABSENSI!$AS45,1),IF($AR$2=2,OFFSET(data8!E$7,ABSENSI!$AS45,1),OFFSET(data9!E$7,ABSENSI!$AS45,1)))</f>
        <v>L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224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21614</v>
      </c>
      <c r="C46" s="39" t="str">
        <f ca="1">IF($AR$2=1,OFFSET(data7!D$7,ABSENSI!$AS46,1),IF($AR$2=2,OFFSET(data8!D$7,ABSENSI!$AS46,1),OFFSET(data9!D$7,ABSENSI!$AS46,1)))</f>
        <v>RIDHO ABDUL AZIZ</v>
      </c>
      <c r="D46" s="43" t="str">
        <f ca="1">IF($AR$2=1,OFFSET(data7!E$7,ABSENSI!$AS46,1),IF($AR$2=2,OFFSET(data8!E$7,ABSENSI!$AS46,1),OFFSET(data9!E$7,ABSENSI!$AS46,1)))</f>
        <v>L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225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21615</v>
      </c>
      <c r="C47" s="39" t="str">
        <f ca="1">IF($AR$2=1,OFFSET(data7!D$7,ABSENSI!$AS47,1),IF($AR$2=2,OFFSET(data8!D$7,ABSENSI!$AS47,1),OFFSET(data9!D$7,ABSENSI!$AS47,1)))</f>
        <v>RIZKI ALFIYANTO</v>
      </c>
      <c r="D47" s="43" t="str">
        <f ca="1">IF($AR$2=1,OFFSET(data7!E$7,ABSENSI!$AS47,1),IF($AR$2=2,OFFSET(data8!E$7,ABSENSI!$AS47,1),OFFSET(data9!E$7,ABSENSI!$AS47,1)))</f>
        <v>L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226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21616</v>
      </c>
      <c r="C48" s="39" t="str">
        <f ca="1">IF($AR$2=1,OFFSET(data7!D$7,ABSENSI!$AS48,1),IF($AR$2=2,OFFSET(data8!D$7,ABSENSI!$AS48,1),OFFSET(data9!D$7,ABSENSI!$AS48,1)))</f>
        <v>SALSABILA EKA PUTRI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227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21617</v>
      </c>
      <c r="C49" s="39" t="str">
        <f ca="1">IF($AR$2=1,OFFSET(data7!D$7,ABSENSI!$AS49,1),IF($AR$2=2,OFFSET(data8!D$7,ABSENSI!$AS49,1),OFFSET(data9!D$7,ABSENSI!$AS49,1)))</f>
        <v>SHAINA DELLA ADELLIA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228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21618</v>
      </c>
      <c r="C50" s="39" t="str">
        <f ca="1">IF($AR$2=1,OFFSET(data7!D$7,ABSENSI!$AS50,1),IF($AR$2=2,OFFSET(data8!D$7,ABSENSI!$AS50,1),OFFSET(data9!D$7,ABSENSI!$AS50,1)))</f>
        <v>SHINTA RAMADHANI</v>
      </c>
      <c r="D50" s="43" t="str">
        <f ca="1">IF($AR$2=1,OFFSET(data7!E$7,ABSENSI!$AS50,1),IF($AR$2=2,OFFSET(data8!E$7,ABSENSI!$AS50,1),OFFSET(data9!E$7,ABSENSI!$AS50,1)))</f>
        <v>P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229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21619</v>
      </c>
      <c r="C51" s="39" t="str">
        <f ca="1">IF($AR$2=1,OFFSET(data7!D$7,ABSENSI!$AS51,1),IF($AR$2=2,OFFSET(data8!D$7,ABSENSI!$AS51,1),OFFSET(data9!D$7,ABSENSI!$AS51,1)))</f>
        <v>SYAHLA PUTRI HERDITA</v>
      </c>
      <c r="D51" s="43" t="str">
        <f ca="1">IF($AR$2=1,OFFSET(data7!E$7,ABSENSI!$AS51,1),IF($AR$2=2,OFFSET(data8!E$7,ABSENSI!$AS51,1),OFFSET(data9!E$7,ABSENSI!$AS51,1)))</f>
        <v>P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230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21620</v>
      </c>
      <c r="C52" s="39" t="str">
        <f ca="1">IF($AR$2=1,OFFSET(data7!D$7,ABSENSI!$AS52,1),IF($AR$2=2,OFFSET(data8!D$7,ABSENSI!$AS52,1),OFFSET(data9!D$7,ABSENSI!$AS52,1)))</f>
        <v>SYALLU AINA RAMADHANI</v>
      </c>
      <c r="D52" s="43" t="str">
        <f ca="1">IF($AR$2=1,OFFSET(data7!E$7,ABSENSI!$AS52,1),IF($AR$2=2,OFFSET(data8!E$7,ABSENSI!$AS52,1),OFFSET(data9!E$7,ABSENSI!$AS52,1)))</f>
        <v>P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231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21621</v>
      </c>
      <c r="C53" s="39" t="str">
        <f ca="1">IF($AR$2=1,OFFSET(data7!D$7,ABSENSI!$AS53,1),IF($AR$2=2,OFFSET(data8!D$7,ABSENSI!$AS53,1),OFFSET(data9!D$7,ABSENSI!$AS53,1)))</f>
        <v>TAUFIQ NUR AGUSTINA</v>
      </c>
      <c r="D53" s="43" t="str">
        <f ca="1">IF($AR$2=1,OFFSET(data7!E$7,ABSENSI!$AS53,1),IF($AR$2=2,OFFSET(data8!E$7,ABSENSI!$AS53,1),OFFSET(data9!E$7,ABSENSI!$AS53,1)))</f>
        <v>L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232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21622</v>
      </c>
      <c r="C54" s="39" t="str">
        <f ca="1">IF($AR$2=1,OFFSET(data7!D$7,ABSENSI!$AS54,1),IF($AR$2=2,OFFSET(data8!D$7,ABSENSI!$AS54,1),OFFSET(data9!D$7,ABSENSI!$AS54,1)))</f>
        <v>VELLENIA KAYLA ASAFA</v>
      </c>
      <c r="D54" s="43" t="str">
        <f ca="1">IF($AR$2=1,OFFSET(data7!E$7,ABSENSI!$AS54,1),IF($AR$2=2,OFFSET(data8!E$7,ABSENSI!$AS54,1),OFFSET(data9!E$7,ABSENSI!$AS54,1)))</f>
        <v>P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233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21623</v>
      </c>
      <c r="C55" s="39" t="str">
        <f ca="1">IF($AR$2=1,OFFSET(data7!D$7,ABSENSI!$AS55,1),IF($AR$2=2,OFFSET(data8!D$7,ABSENSI!$AS55,1),OFFSET(data9!D$7,ABSENSI!$AS55,1)))</f>
        <v>VIRLY ZULYANSYAH</v>
      </c>
      <c r="D55" s="43" t="str">
        <f ca="1">IF($AR$2=1,OFFSET(data7!E$7,ABSENSI!$AS55,1),IF($AR$2=2,OFFSET(data8!E$7,ABSENSI!$AS55,1),OFFSET(data9!E$7,ABSENSI!$AS55,1)))</f>
        <v>L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234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21624</v>
      </c>
      <c r="C56" s="39" t="str">
        <f ca="1">IF($AR$2=1,OFFSET(data7!D$7,ABSENSI!$AS56,1),IF($AR$2=2,OFFSET(data8!D$7,ABSENSI!$AS56,1),OFFSET(data9!D$7,ABSENSI!$AS56,1)))</f>
        <v>VIZI ARRADIT CANDRA</v>
      </c>
      <c r="D56" s="43" t="str">
        <f ca="1">IF($AR$2=1,OFFSET(data7!E$7,ABSENSI!$AS56,1),IF($AR$2=2,OFFSET(data8!E$7,ABSENSI!$AS56,1),OFFSET(data9!E$7,ABSENSI!$AS56,1)))</f>
        <v>L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235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0</v>
      </c>
      <c r="C57" s="39">
        <f ca="1">IF($AR$2=1,OFFSET(data7!D$7,ABSENSI!$AS57,1),IF($AR$2=2,OFFSET(data8!D$7,ABSENSI!$AS57,1),OFFSET(data9!D$7,ABSENSI!$AS57,1)))</f>
        <v>0</v>
      </c>
      <c r="D57" s="43">
        <f ca="1">IF($AR$2=1,OFFSET(data7!E$7,ABSENSI!$AS57,1),IF($AR$2=2,OFFSET(data8!E$7,ABSENSI!$AS57,1),OFFSET(data9!E$7,ABSENSI!$AS57,1)))</f>
        <v>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236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0</v>
      </c>
      <c r="C58" s="39">
        <f ca="1">IF($AR$2=1,OFFSET(data7!D$7,ABSENSI!$AS58,1),IF($AR$2=2,OFFSET(data8!D$7,ABSENSI!$AS58,1),OFFSET(data9!D$7,ABSENSI!$AS58,1)))</f>
        <v>0</v>
      </c>
      <c r="D58" s="43">
        <f ca="1">IF($AR$2=1,OFFSET(data7!E$7,ABSENSI!$AS58,1),IF($AR$2=2,OFFSET(data8!E$7,ABSENSI!$AS58,1),OFFSET(data9!E$7,ABSENSI!$AS58,1)))</f>
        <v>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237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0</v>
      </c>
      <c r="C59" s="39">
        <f ca="1">IF($AR$2=1,OFFSET(data7!D$7,ABSENSI!$AS59,1),IF($AR$2=2,OFFSET(data8!D$7,ABSENSI!$AS59,1),OFFSET(data9!D$7,ABSENSI!$AS59,1)))</f>
        <v>0</v>
      </c>
      <c r="D59" s="43">
        <f ca="1">IF($AR$2=1,OFFSET(data7!E$7,ABSENSI!$AS59,1),IF($AR$2=2,OFFSET(data8!E$7,ABSENSI!$AS59,1),OFFSET(data9!E$7,ABSENSI!$AS59,1)))</f>
        <v>0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238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0</v>
      </c>
      <c r="C60" s="39">
        <f ca="1">IF($AR$2=1,OFFSET(data7!D$7,ABSENSI!$AS60,1),IF($AR$2=2,OFFSET(data8!D$7,ABSENSI!$AS60,1),OFFSET(data9!D$7,ABSENSI!$AS60,1)))</f>
        <v>0</v>
      </c>
      <c r="D60" s="43">
        <f ca="1">IF($AR$2=1,OFFSET(data7!E$7,ABSENSI!$AS60,1),IF($AR$2=2,OFFSET(data8!E$7,ABSENSI!$AS60,1),OFFSET(data9!E$7,ABSENSI!$AS60,1)))</f>
        <v>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239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240</v>
      </c>
    </row>
    <row r="63" spans="1:45" x14ac:dyDescent="0.25">
      <c r="B63" s="68" t="str">
        <f ca="1">"L = "&amp;COUNTIF(D22:D61,"L")</f>
        <v>L = 17</v>
      </c>
      <c r="AC63" t="str">
        <f ca="1">"Jakarta, "&amp;DAY(TODAY())&amp;"-"&amp;MONTH(TODAY())&amp;"-"&amp;YEAR(TODAY())</f>
        <v>Jakarta, 19-10-2021</v>
      </c>
    </row>
    <row r="64" spans="1:45" x14ac:dyDescent="0.25">
      <c r="B64" s="68" t="str">
        <f ca="1">"P = "&amp;COUNTIF(D22:D61,"P")</f>
        <v>P = 18</v>
      </c>
      <c r="AC64" t="s">
        <v>75</v>
      </c>
    </row>
    <row r="65" spans="2:29" x14ac:dyDescent="0.25">
      <c r="B65" s="68" t="str">
        <f ca="1">"J = "&amp;COUNTIF(D22:D61,"L")+COUNTIF(D22:D61,"P")</f>
        <v>J = 35</v>
      </c>
    </row>
    <row r="66" spans="2:29" x14ac:dyDescent="0.25">
      <c r="AC66" t="str">
        <f>IF(AR2=1,data7!S4,IF(AR2=2,data8!S4,data9!S4))</f>
        <v>ANTONIUS NUGROHO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1"/>
  <sheetViews>
    <sheetView workbookViewId="0">
      <selection activeCell="B9" sqref="B9"/>
    </sheetView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1985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1073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1986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1074</v>
      </c>
      <c r="C6" s="136" t="s">
        <v>1075</v>
      </c>
      <c r="D6" s="136" t="s">
        <v>110</v>
      </c>
      <c r="E6" s="137" t="s">
        <v>1076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1077</v>
      </c>
      <c r="G12" s="143"/>
      <c r="H12" s="143"/>
      <c r="I12" s="209" t="s">
        <v>1083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1078</v>
      </c>
      <c r="I13" s="210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1079</v>
      </c>
      <c r="G20" s="143"/>
      <c r="H20" s="154"/>
      <c r="I20" s="209" t="s">
        <v>1083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1078</v>
      </c>
      <c r="I21" s="210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1080</v>
      </c>
      <c r="G28" s="143"/>
      <c r="H28" s="154"/>
      <c r="I28" s="209" t="s">
        <v>1083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1078</v>
      </c>
      <c r="I29" s="210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1081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1" t="s">
        <v>1082</v>
      </c>
      <c r="G31" s="212"/>
      <c r="H31" s="213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Anton</cp:lastModifiedBy>
  <cp:lastPrinted>2021-01-13T03:54:42Z</cp:lastPrinted>
  <dcterms:created xsi:type="dcterms:W3CDTF">2018-07-27T04:11:09Z</dcterms:created>
  <dcterms:modified xsi:type="dcterms:W3CDTF">2021-10-19T09:13:04Z</dcterms:modified>
</cp:coreProperties>
</file>