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-45" windowWidth="15480" windowHeight="11550" tabRatio="801"/>
  </bookViews>
  <sheets>
    <sheet name="Welcome" sheetId="1" r:id="rId1"/>
    <sheet name="Προπαίδεια" sheetId="2" state="hidden" r:id="rId2"/>
    <sheet name="Average" sheetId="4" r:id="rId3"/>
    <sheet name="Φύλλο1" sheetId="6" state="hidden" r:id="rId4"/>
    <sheet name="Money-Hotels" sheetId="8" r:id="rId5"/>
    <sheet name="Find the scale" sheetId="9" r:id="rId6"/>
    <sheet name="Calculator" sheetId="10" r:id="rId7"/>
    <sheet name="Proof" sheetId="11" r:id="rId8"/>
    <sheet name="How much money" sheetId="12" state="hidden" r:id="rId9"/>
    <sheet name="Remaing money" sheetId="13" r:id="rId10"/>
    <sheet name="Submission" sheetId="14" r:id="rId11"/>
    <sheet name="Buy a computer" sheetId="15" r:id="rId12"/>
    <sheet name="Equipment of a company" sheetId="16" r:id="rId13"/>
    <sheet name="Equipment of an office" sheetId="17" r:id="rId14"/>
    <sheet name="Buy a new house - furniture" sheetId="18" r:id="rId15"/>
    <sheet name="Buy a new house - electronics" sheetId="22" r:id="rId16"/>
    <sheet name="Buy a new house - other things" sheetId="23" r:id="rId17"/>
    <sheet name="Can the student pass the class" sheetId="19" r:id="rId18"/>
    <sheet name="Πόσα κιλά είμαι;" sheetId="20" state="hidden" r:id="rId19"/>
    <sheet name="Sheet2" sheetId="25" state="hidden" r:id="rId20"/>
    <sheet name="Sheet3" sheetId="26" state="hidden" r:id="rId21"/>
    <sheet name="Sheet1" sheetId="27" state="hidden" r:id="rId22"/>
  </sheets>
  <externalReferences>
    <externalReference r:id="rId23"/>
  </externalReferences>
  <definedNames>
    <definedName name="__xlfn_AGGREGATE">NA()</definedName>
    <definedName name="ETOS">#REF!</definedName>
    <definedName name="message0">IF(INT(ETOS)&lt;&gt;ETOS,text4,message1)</definedName>
    <definedName name="message1">IF(AND(ETOS&lt;1583,ETOS&gt;325),text0&amp;ETOS&amp;text1,message2)</definedName>
    <definedName name="message2">IF(AND(ETOS&lt;1923,ETOS&gt;1582),text0&amp;ETOS&amp;text2,message3)</definedName>
    <definedName name="message3">IF(OR(ETOS&lt;326,ETOS&gt;4099),text3,message4)</definedName>
    <definedName name="message4">""</definedName>
    <definedName name="PINAKAS">[1]DateSheet!$A$1:$D$3775</definedName>
    <definedName name="text0">"Το έτος "</definedName>
    <definedName name="text1">" σε όλο το Χριστιανικό κόσμο ίσχυε το Ιουλιανό ημερολόγιο και ο εορτασμός του Πάσχα ήταν κοινός."</definedName>
    <definedName name="text2">" στην Ελλάδα ίσχυε το Ιουλιανό (παλαιό) ημερολόγιο"</definedName>
    <definedName name="text3">"Το έτος πρέπει να είναι από το 326 έως το 4099"</definedName>
    <definedName name="text4">"Το έτος πρέπει να είναι ακέραιος αριθμός"</definedName>
  </definedNames>
  <calcPr calcId="124519"/>
</workbook>
</file>

<file path=xl/calcChain.xml><?xml version="1.0" encoding="utf-8"?>
<calcChain xmlns="http://schemas.openxmlformats.org/spreadsheetml/2006/main">
  <c r="D4" i="10"/>
  <c r="D5"/>
  <c r="D6"/>
  <c r="D7"/>
  <c r="E6" i="19"/>
  <c r="D6"/>
  <c r="C6"/>
  <c r="C18" i="23"/>
  <c r="C18" i="22"/>
  <c r="F7" i="4"/>
  <c r="C18" i="18"/>
  <c r="D18" i="17"/>
  <c r="C17" i="16"/>
  <c r="C12" i="15"/>
  <c r="C16" i="11"/>
  <c r="C4" i="14"/>
  <c r="C10" i="13"/>
  <c r="B6" i="9"/>
  <c r="B7"/>
  <c r="B8"/>
  <c r="B9"/>
  <c r="B10"/>
  <c r="F3" i="4"/>
  <c r="F4"/>
  <c r="F5"/>
  <c r="F6"/>
  <c r="F8"/>
  <c r="F9"/>
  <c r="F10"/>
  <c r="F11"/>
  <c r="F12"/>
  <c r="F13"/>
  <c r="F14"/>
  <c r="F15"/>
  <c r="F16"/>
  <c r="C17"/>
  <c r="D17"/>
  <c r="E17"/>
  <c r="B41" i="12"/>
  <c r="D41"/>
  <c r="F41"/>
  <c r="H41"/>
  <c r="J41"/>
  <c r="L41"/>
  <c r="N41"/>
  <c r="P41"/>
  <c r="R41"/>
  <c r="T41"/>
  <c r="V41"/>
  <c r="X41"/>
  <c r="AA36"/>
  <c r="B3" i="2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H4" i="8"/>
  <c r="H5"/>
  <c r="H6"/>
  <c r="H7"/>
  <c r="H8"/>
  <c r="H9"/>
  <c r="H10"/>
  <c r="H11"/>
  <c r="H12"/>
  <c r="H13"/>
  <c r="H14"/>
  <c r="F17" i="4"/>
</calcChain>
</file>

<file path=xl/sharedStrings.xml><?xml version="1.0" encoding="utf-8"?>
<sst xmlns="http://schemas.openxmlformats.org/spreadsheetml/2006/main" count="343" uniqueCount="133">
  <si>
    <t>Help about changing the page:</t>
  </si>
  <si>
    <t>Changing page is very simple.</t>
  </si>
  <si>
    <t>Downside this worksheet there is</t>
  </si>
  <si>
    <t>the page switcher. Just click on the</t>
  </si>
  <si>
    <t>page that you want.</t>
  </si>
  <si>
    <t>Copyright: Haris LinuxOS</t>
  </si>
  <si>
    <t>Η προπαίδια του αριθμού από πάνω:</t>
  </si>
  <si>
    <t>Προπαίδεια</t>
  </si>
  <si>
    <t>Πώς λειτουργεί;</t>
  </si>
  <si>
    <t xml:space="preserve">Στο κελί Α1 γράφετε 1 αριθμό (π.χ. 4)  </t>
  </si>
  <si>
    <t>και το PreciseCalc θα σας το πολλαπλασιάσει</t>
  </si>
  <si>
    <t>αυτόματα με το 1 μέχρι το 42.</t>
  </si>
  <si>
    <t xml:space="preserve">Πολλαπλασιάζει το Α1 (το νούμερο σας) </t>
  </si>
  <si>
    <t>με τους αριθμούς.</t>
  </si>
  <si>
    <t>Powered by HeronCalc</t>
  </si>
  <si>
    <t>Lesson</t>
  </si>
  <si>
    <t>First quarter</t>
  </si>
  <si>
    <t>Second quarter</t>
  </si>
  <si>
    <t>Third quarter</t>
  </si>
  <si>
    <t>Average of all lessons</t>
  </si>
  <si>
    <t>Average</t>
  </si>
  <si>
    <t>Equal</t>
  </si>
  <si>
    <t>Money - Hotels</t>
  </si>
  <si>
    <t>Price of room</t>
  </si>
  <si>
    <t>Price of meal</t>
  </si>
  <si>
    <t>Names</t>
  </si>
  <si>
    <t>Final price</t>
  </si>
  <si>
    <t>€</t>
  </si>
  <si>
    <t>First name</t>
  </si>
  <si>
    <t>Last name</t>
  </si>
  <si>
    <t>Find the scale</t>
  </si>
  <si>
    <t>Number</t>
  </si>
  <si>
    <t>Scale</t>
  </si>
  <si>
    <t>Result</t>
  </si>
  <si>
    <t>Unit of measurement</t>
  </si>
  <si>
    <t>Kilometer</t>
  </si>
  <si>
    <t>Meter</t>
  </si>
  <si>
    <t>Tenth</t>
  </si>
  <si>
    <t>Centimeter</t>
  </si>
  <si>
    <t>Millimeter</t>
  </si>
  <si>
    <t>First number</t>
  </si>
  <si>
    <t>Second Number</t>
  </si>
  <si>
    <t>Operation</t>
  </si>
  <si>
    <t>Addition</t>
  </si>
  <si>
    <t>Removal</t>
  </si>
  <si>
    <t>Calculator</t>
  </si>
  <si>
    <t>Multiplication</t>
  </si>
  <si>
    <t>Subtract</t>
  </si>
  <si>
    <t>Product name</t>
  </si>
  <si>
    <t>Price</t>
  </si>
  <si>
    <t>Πόσα χρήματα δίνω;</t>
  </si>
  <si>
    <t>ΙΑΝΟΥΑΡΙΟΣ</t>
  </si>
  <si>
    <t>ΦΕΒΡΟΥΑΡΙΟΣ</t>
  </si>
  <si>
    <t>ΜΑΡΤΙΟΣ</t>
  </si>
  <si>
    <t>ΑΠΡΙΛΙΟΣ</t>
  </si>
  <si>
    <t>ΜΑΪΟΣ</t>
  </si>
  <si>
    <t>ΙΟΥΝΙΟΣ</t>
  </si>
  <si>
    <t>ΙΟΥΛΙΟΣ</t>
  </si>
  <si>
    <t>ΑΥΓΟΥΣΤΟΣ</t>
  </si>
  <si>
    <t>ΣΕΠΤΕΜΒΡΙΟΣ</t>
  </si>
  <si>
    <t>ΟΚΤΩΒΡΙΟΣ</t>
  </si>
  <si>
    <t>ΝΟΕΜΒΡΙΟΣ</t>
  </si>
  <si>
    <t>ΔΕΚΕΜΒΡΙΟΣ</t>
  </si>
  <si>
    <t>κατάστημα</t>
  </si>
  <si>
    <t>Ευρώ</t>
  </si>
  <si>
    <t>Πως δουλευει</t>
  </si>
  <si>
    <t>Γράφετε πόσα</t>
  </si>
  <si>
    <t xml:space="preserve">ευρώ χαλάτε σε </t>
  </si>
  <si>
    <t>κάθε κατάστημα</t>
  </si>
  <si>
    <t>κάθε μήνα και</t>
  </si>
  <si>
    <t>σας υπολογίζει</t>
  </si>
  <si>
    <t>πόσο δίνετε κάθε</t>
  </si>
  <si>
    <t>μήνα και κάθε χρόνο.</t>
  </si>
  <si>
    <t>Σύνολο χρόνου:</t>
  </si>
  <si>
    <t>Remaining money</t>
  </si>
  <si>
    <t>All money</t>
  </si>
  <si>
    <t>Taxes</t>
  </si>
  <si>
    <t>Receipt 1</t>
  </si>
  <si>
    <t>Receipt 2</t>
  </si>
  <si>
    <t>Receipt 3</t>
  </si>
  <si>
    <t>Receipt 4</t>
  </si>
  <si>
    <t>Receipt 5</t>
  </si>
  <si>
    <t>Receipt 6</t>
  </si>
  <si>
    <t>Remaining</t>
  </si>
  <si>
    <t>Submission</t>
  </si>
  <si>
    <t>Buy a computer</t>
  </si>
  <si>
    <t>Processor</t>
  </si>
  <si>
    <t>Graphics Card</t>
  </si>
  <si>
    <t>Motherboard</t>
  </si>
  <si>
    <t>RAM</t>
  </si>
  <si>
    <t xml:space="preserve">Hard Disk </t>
  </si>
  <si>
    <t>Optical Drives</t>
  </si>
  <si>
    <t>Case</t>
  </si>
  <si>
    <t>Power Supply</t>
  </si>
  <si>
    <t>Monitor</t>
  </si>
  <si>
    <t>Software (e.g. Windows and Office)</t>
  </si>
  <si>
    <t>Equipment of a company</t>
  </si>
  <si>
    <t>Equipment</t>
  </si>
  <si>
    <t>Equipment of an office</t>
  </si>
  <si>
    <t>Buy a new house - furniture</t>
  </si>
  <si>
    <t>Furniture</t>
  </si>
  <si>
    <t>Buy a new house - electronics</t>
  </si>
  <si>
    <t>Electronic</t>
  </si>
  <si>
    <t>Thing</t>
  </si>
  <si>
    <t>Can the student pass the class?</t>
  </si>
  <si>
    <t>At least 5 pass (10=excellent)</t>
  </si>
  <si>
    <t>At least 10 pass (20=excellent)</t>
  </si>
  <si>
    <t>At least 50 pass (100=excellent)</t>
  </si>
  <si>
    <t>First name of student</t>
  </si>
  <si>
    <t>Last name of student</t>
  </si>
  <si>
    <t>Rating</t>
  </si>
  <si>
    <t>Πόσα κιλά είμαι;</t>
  </si>
  <si>
    <t>Πήρα κιλά:</t>
  </si>
  <si>
    <t>Έχασα κιλά:</t>
  </si>
  <si>
    <t>Πως δουλέυει;</t>
  </si>
  <si>
    <t>Είμαι</t>
  </si>
  <si>
    <t>Ήμουν</t>
  </si>
  <si>
    <t>Γράφετετε πόσα κιλά ήσασταν και το</t>
  </si>
  <si>
    <t>PreciseCalc σας υπολογίζει πόσα κιλά</t>
  </si>
  <si>
    <t>Πήρα</t>
  </si>
  <si>
    <t>Έχασα</t>
  </si>
  <si>
    <t>χάσατε ή πήρατε.</t>
  </si>
  <si>
    <t>Λίστα υποχρεώσεων</t>
  </si>
  <si>
    <t>Υποχρέωση</t>
  </si>
  <si>
    <t>Ώρα</t>
  </si>
  <si>
    <t>Πως δουλεύει;</t>
  </si>
  <si>
    <t>Γράφετε την τιμή και το όνομα των διαφόρων</t>
  </si>
  <si>
    <t>επίπλων σας και το PreciseCalc σας υπολογίζει</t>
  </si>
  <si>
    <t>πόσο κοστίζουν.</t>
  </si>
  <si>
    <t>Proof</t>
  </si>
  <si>
    <t>Passing ratings</t>
  </si>
  <si>
    <t>Money</t>
  </si>
  <si>
    <t>Buy a new house - other things</t>
  </si>
</sst>
</file>

<file path=xl/styles.xml><?xml version="1.0" encoding="utf-8"?>
<styleSheet xmlns="http://schemas.openxmlformats.org/spreadsheetml/2006/main">
  <fonts count="63">
    <font>
      <sz val="10"/>
      <name val="Arial"/>
      <family val="2"/>
    </font>
    <font>
      <sz val="10"/>
      <name val="Tahoma"/>
      <family val="2"/>
      <charset val="161"/>
    </font>
    <font>
      <u/>
      <sz val="10"/>
      <color indexed="12"/>
      <name val="Tahoma"/>
      <family val="2"/>
      <charset val="161"/>
    </font>
    <font>
      <u/>
      <sz val="10"/>
      <color indexed="12"/>
      <name val="Arial"/>
      <family val="2"/>
    </font>
    <font>
      <u/>
      <sz val="14"/>
      <color indexed="12"/>
      <name val="Segoe UI Light"/>
      <family val="2"/>
      <charset val="161"/>
    </font>
    <font>
      <sz val="24"/>
      <name val="Segoe UI Light"/>
      <family val="2"/>
      <charset val="161"/>
    </font>
    <font>
      <sz val="14"/>
      <name val="Segoe UI Light"/>
      <family val="2"/>
      <charset val="161"/>
    </font>
    <font>
      <sz val="12"/>
      <name val="Segoe UI Light"/>
      <family val="2"/>
      <charset val="161"/>
    </font>
    <font>
      <sz val="14"/>
      <color indexed="9"/>
      <name val="Segoe UI Light"/>
      <family val="2"/>
      <charset val="161"/>
    </font>
    <font>
      <sz val="20"/>
      <color indexed="9"/>
      <name val="Segoe UI Light"/>
      <family val="2"/>
      <charset val="161"/>
    </font>
    <font>
      <sz val="10"/>
      <color indexed="9"/>
      <name val="Segoe UI Light"/>
      <family val="2"/>
      <charset val="161"/>
    </font>
    <font>
      <sz val="14"/>
      <color indexed="9"/>
      <name val="Calibri Light"/>
      <family val="2"/>
      <charset val="161"/>
    </font>
    <font>
      <b/>
      <sz val="14"/>
      <color indexed="9"/>
      <name val="Calibri Light"/>
      <family val="2"/>
      <charset val="161"/>
    </font>
    <font>
      <sz val="24"/>
      <color indexed="9"/>
      <name val="Calibri Light"/>
      <family val="2"/>
      <charset val="161"/>
    </font>
    <font>
      <sz val="20"/>
      <name val="Calibri Light"/>
      <family val="2"/>
      <charset val="161"/>
    </font>
    <font>
      <sz val="14"/>
      <name val="Calibri Light"/>
      <family val="2"/>
      <charset val="161"/>
    </font>
    <font>
      <sz val="14"/>
      <color indexed="8"/>
      <name val="Calibri Light"/>
      <family val="2"/>
      <charset val="161"/>
    </font>
    <font>
      <sz val="14"/>
      <name val="Arial"/>
      <family val="2"/>
      <charset val="161"/>
    </font>
    <font>
      <sz val="12"/>
      <color indexed="9"/>
      <name val="Calibri Light"/>
      <family val="2"/>
      <charset val="161"/>
    </font>
    <font>
      <sz val="12"/>
      <color indexed="9"/>
      <name val="Calibri Light"/>
      <family val="2"/>
      <charset val="161"/>
    </font>
    <font>
      <sz val="14"/>
      <color indexed="9"/>
      <name val="Calibri Light"/>
      <family val="2"/>
      <charset val="161"/>
    </font>
    <font>
      <b/>
      <sz val="14"/>
      <color indexed="9"/>
      <name val="Calibri Light"/>
      <charset val="161"/>
    </font>
    <font>
      <b/>
      <sz val="14"/>
      <color indexed="9"/>
      <name val="Calibri Light"/>
      <family val="2"/>
      <charset val="161"/>
    </font>
    <font>
      <sz val="24"/>
      <color indexed="9"/>
      <name val="Calibri Light"/>
      <family val="2"/>
      <charset val="161"/>
    </font>
    <font>
      <b/>
      <sz val="12"/>
      <color indexed="9"/>
      <name val="Calibri Light"/>
      <family val="2"/>
      <charset val="161"/>
    </font>
    <font>
      <sz val="8"/>
      <name val="Arial"/>
      <family val="2"/>
    </font>
    <font>
      <sz val="72"/>
      <color indexed="9"/>
      <name val="Calibri"/>
      <family val="2"/>
      <charset val="161"/>
      <scheme val="minor"/>
    </font>
    <font>
      <sz val="15"/>
      <color indexed="9"/>
      <name val="Calibri"/>
      <family val="2"/>
      <charset val="161"/>
      <scheme val="minor"/>
    </font>
    <font>
      <sz val="15"/>
      <name val="Calibri"/>
      <family val="2"/>
      <charset val="161"/>
      <scheme val="minor"/>
    </font>
    <font>
      <b/>
      <sz val="15"/>
      <color indexed="8"/>
      <name val="Calibri"/>
      <family val="2"/>
      <charset val="161"/>
      <scheme val="minor"/>
    </font>
    <font>
      <sz val="15"/>
      <color indexed="8"/>
      <name val="Calibri"/>
      <family val="2"/>
      <charset val="161"/>
      <scheme val="minor"/>
    </font>
    <font>
      <b/>
      <sz val="15"/>
      <color indexed="9"/>
      <name val="Calibri"/>
      <family val="2"/>
      <charset val="161"/>
      <scheme val="minor"/>
    </font>
    <font>
      <sz val="14"/>
      <color indexed="8"/>
      <name val="Calibri"/>
      <family val="2"/>
      <charset val="161"/>
      <scheme val="minor"/>
    </font>
    <font>
      <sz val="14"/>
      <color indexed="9"/>
      <name val="Calibri"/>
      <family val="2"/>
      <charset val="161"/>
      <scheme val="minor"/>
    </font>
    <font>
      <u/>
      <sz val="16"/>
      <color indexed="9"/>
      <name val="Calibri"/>
      <family val="2"/>
      <charset val="161"/>
      <scheme val="minor"/>
    </font>
    <font>
      <b/>
      <sz val="16"/>
      <color indexed="9"/>
      <name val="Calibri"/>
      <family val="2"/>
      <charset val="161"/>
      <scheme val="minor"/>
    </font>
    <font>
      <b/>
      <sz val="14"/>
      <color indexed="13"/>
      <name val="Calibri"/>
      <family val="2"/>
      <charset val="161"/>
      <scheme val="minor"/>
    </font>
    <font>
      <b/>
      <sz val="14"/>
      <color indexed="9"/>
      <name val="Calibri"/>
      <family val="2"/>
      <charset val="161"/>
      <scheme val="minor"/>
    </font>
    <font>
      <sz val="24"/>
      <color indexed="9"/>
      <name val="Calibri"/>
      <family val="2"/>
      <charset val="161"/>
      <scheme val="minor"/>
    </font>
    <font>
      <sz val="24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sz val="16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u/>
      <sz val="14"/>
      <name val="Calibri"/>
      <family val="2"/>
      <charset val="161"/>
      <scheme val="minor"/>
    </font>
    <font>
      <sz val="24"/>
      <color indexed="57"/>
      <name val="Calibri"/>
      <family val="2"/>
      <charset val="161"/>
      <scheme val="minor"/>
    </font>
    <font>
      <u/>
      <sz val="14"/>
      <color indexed="12"/>
      <name val="Calibri"/>
      <family val="2"/>
      <charset val="161"/>
      <scheme val="minor"/>
    </font>
    <font>
      <sz val="20"/>
      <name val="Calibri"/>
      <family val="2"/>
      <charset val="161"/>
      <scheme val="minor"/>
    </font>
    <font>
      <b/>
      <sz val="16"/>
      <color indexed="12"/>
      <name val="Calibri"/>
      <family val="2"/>
      <charset val="161"/>
      <scheme val="minor"/>
    </font>
    <font>
      <sz val="14"/>
      <color indexed="12"/>
      <name val="Calibri"/>
      <family val="2"/>
      <charset val="161"/>
      <scheme val="minor"/>
    </font>
    <font>
      <sz val="16"/>
      <color indexed="9"/>
      <name val="Calibri"/>
      <family val="2"/>
      <charset val="161"/>
      <scheme val="minor"/>
    </font>
    <font>
      <b/>
      <sz val="12"/>
      <color indexed="9"/>
      <name val="Calibri"/>
      <family val="2"/>
      <charset val="161"/>
      <scheme val="minor"/>
    </font>
    <font>
      <sz val="10"/>
      <color indexed="9"/>
      <name val="Calibri"/>
      <family val="2"/>
      <charset val="161"/>
      <scheme val="minor"/>
    </font>
    <font>
      <b/>
      <sz val="10"/>
      <color indexed="9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3.5"/>
      <color indexed="9"/>
      <name val="Calibri"/>
      <family val="2"/>
      <charset val="161"/>
      <scheme val="minor"/>
    </font>
    <font>
      <b/>
      <sz val="13.5"/>
      <color indexed="9"/>
      <name val="Calibri"/>
      <family val="2"/>
      <charset val="161"/>
      <scheme val="minor"/>
    </font>
    <font>
      <b/>
      <sz val="13"/>
      <name val="Calibri"/>
      <family val="2"/>
      <charset val="161"/>
      <scheme val="minor"/>
    </font>
    <font>
      <sz val="13"/>
      <name val="Calibri"/>
      <family val="2"/>
      <charset val="161"/>
      <scheme val="minor"/>
    </font>
    <font>
      <u/>
      <sz val="12"/>
      <color indexed="12"/>
      <name val="Calibri"/>
      <family val="2"/>
      <charset val="161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53"/>
        <bgColor indexed="60"/>
      </patternFill>
    </fill>
    <fill>
      <patternFill patternType="solid">
        <fgColor indexed="13"/>
        <bgColor indexed="3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7"/>
        <bgColor indexed="41"/>
      </patternFill>
    </fill>
    <fill>
      <patternFill patternType="solid">
        <fgColor indexed="34"/>
        <bgColor indexed="13"/>
      </patternFill>
    </fill>
    <fill>
      <patternFill patternType="solid">
        <fgColor indexed="34"/>
        <bgColor indexed="31"/>
      </patternFill>
    </fill>
    <fill>
      <patternFill patternType="solid">
        <fgColor indexed="34"/>
        <bgColor indexed="60"/>
      </patternFill>
    </fill>
    <fill>
      <patternFill patternType="solid">
        <fgColor indexed="27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34"/>
      </patternFill>
    </fill>
    <fill>
      <patternFill patternType="solid">
        <fgColor indexed="60"/>
        <bgColor indexed="60"/>
      </patternFill>
    </fill>
    <fill>
      <patternFill patternType="solid">
        <fgColor indexed="6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3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255">
    <xf numFmtId="0" fontId="0" fillId="0" borderId="0" xfId="0"/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3" borderId="4" xfId="0" applyFont="1" applyFill="1" applyBorder="1"/>
    <xf numFmtId="0" fontId="7" fillId="3" borderId="5" xfId="0" applyFont="1" applyFill="1" applyBorder="1"/>
    <xf numFmtId="0" fontId="7" fillId="3" borderId="6" xfId="0" applyFont="1" applyFill="1" applyBorder="1"/>
    <xf numFmtId="0" fontId="7" fillId="3" borderId="7" xfId="0" applyFont="1" applyFill="1" applyBorder="1"/>
    <xf numFmtId="0" fontId="7" fillId="3" borderId="0" xfId="0" applyFont="1" applyFill="1" applyBorder="1"/>
    <xf numFmtId="0" fontId="7" fillId="3" borderId="8" xfId="0" applyFont="1" applyFill="1" applyBorder="1"/>
    <xf numFmtId="0" fontId="7" fillId="3" borderId="9" xfId="0" applyFont="1" applyFill="1" applyBorder="1"/>
    <xf numFmtId="0" fontId="7" fillId="3" borderId="10" xfId="0" applyFont="1" applyFill="1" applyBorder="1"/>
    <xf numFmtId="0" fontId="7" fillId="3" borderId="11" xfId="0" applyFont="1" applyFill="1" applyBorder="1"/>
    <xf numFmtId="0" fontId="5" fillId="2" borderId="0" xfId="0" applyFont="1" applyFill="1" applyBorder="1"/>
    <xf numFmtId="0" fontId="4" fillId="2" borderId="0" xfId="1" applyNumberFormat="1" applyFont="1" applyFill="1" applyBorder="1" applyAlignment="1" applyProtection="1"/>
    <xf numFmtId="0" fontId="6" fillId="2" borderId="0" xfId="0" applyFont="1" applyFill="1"/>
    <xf numFmtId="0" fontId="9" fillId="4" borderId="0" xfId="0" applyFont="1" applyFill="1"/>
    <xf numFmtId="0" fontId="10" fillId="4" borderId="0" xfId="0" applyFont="1" applyFill="1"/>
    <xf numFmtId="0" fontId="8" fillId="4" borderId="0" xfId="0" applyFont="1" applyFill="1"/>
    <xf numFmtId="0" fontId="8" fillId="4" borderId="7" xfId="0" applyFont="1" applyFill="1" applyBorder="1"/>
    <xf numFmtId="0" fontId="8" fillId="4" borderId="0" xfId="0" applyFont="1" applyFill="1" applyBorder="1"/>
    <xf numFmtId="0" fontId="10" fillId="4" borderId="8" xfId="0" applyFont="1" applyFill="1" applyBorder="1"/>
    <xf numFmtId="0" fontId="8" fillId="4" borderId="9" xfId="0" applyFont="1" applyFill="1" applyBorder="1"/>
    <xf numFmtId="0" fontId="8" fillId="4" borderId="10" xfId="0" applyFont="1" applyFill="1" applyBorder="1"/>
    <xf numFmtId="0" fontId="10" fillId="4" borderId="11" xfId="0" applyFont="1" applyFill="1" applyBorder="1"/>
    <xf numFmtId="0" fontId="10" fillId="5" borderId="0" xfId="0" applyFont="1" applyFill="1"/>
    <xf numFmtId="0" fontId="9" fillId="5" borderId="0" xfId="0" applyFont="1" applyFill="1"/>
    <xf numFmtId="0" fontId="8" fillId="5" borderId="0" xfId="0" applyFont="1" applyFill="1"/>
    <xf numFmtId="0" fontId="8" fillId="5" borderId="7" xfId="0" applyFont="1" applyFill="1" applyBorder="1"/>
    <xf numFmtId="0" fontId="8" fillId="5" borderId="0" xfId="0" applyFont="1" applyFill="1" applyBorder="1"/>
    <xf numFmtId="0" fontId="8" fillId="5" borderId="8" xfId="0" applyFont="1" applyFill="1" applyBorder="1"/>
    <xf numFmtId="0" fontId="8" fillId="5" borderId="9" xfId="0" applyFont="1" applyFill="1" applyBorder="1"/>
    <xf numFmtId="0" fontId="8" fillId="5" borderId="10" xfId="0" applyFont="1" applyFill="1" applyBorder="1"/>
    <xf numFmtId="0" fontId="8" fillId="5" borderId="11" xfId="0" applyFont="1" applyFill="1" applyBorder="1"/>
    <xf numFmtId="0" fontId="15" fillId="9" borderId="0" xfId="0" applyFont="1" applyFill="1"/>
    <xf numFmtId="0" fontId="14" fillId="9" borderId="0" xfId="0" applyFont="1" applyFill="1"/>
    <xf numFmtId="0" fontId="16" fillId="10" borderId="18" xfId="0" applyFont="1" applyFill="1" applyBorder="1" applyAlignment="1">
      <alignment horizontal="center"/>
    </xf>
    <xf numFmtId="0" fontId="16" fillId="10" borderId="0" xfId="0" applyFont="1" applyFill="1"/>
    <xf numFmtId="0" fontId="16" fillId="10" borderId="19" xfId="0" applyFont="1" applyFill="1" applyBorder="1"/>
    <xf numFmtId="0" fontId="16" fillId="10" borderId="20" xfId="0" applyFont="1" applyFill="1" applyBorder="1"/>
    <xf numFmtId="0" fontId="17" fillId="9" borderId="0" xfId="0" applyFont="1" applyFill="1"/>
    <xf numFmtId="0" fontId="19" fillId="4" borderId="0" xfId="0" applyFont="1" applyFill="1"/>
    <xf numFmtId="0" fontId="20" fillId="4" borderId="0" xfId="0" applyFont="1" applyFill="1" applyAlignment="1"/>
    <xf numFmtId="0" fontId="20" fillId="4" borderId="0" xfId="0" applyFont="1" applyFill="1"/>
    <xf numFmtId="0" fontId="22" fillId="4" borderId="0" xfId="0" applyFont="1" applyFill="1"/>
    <xf numFmtId="0" fontId="23" fillId="4" borderId="0" xfId="0" applyFont="1" applyFill="1"/>
    <xf numFmtId="0" fontId="27" fillId="6" borderId="0" xfId="0" applyFont="1" applyFill="1"/>
    <xf numFmtId="0" fontId="28" fillId="6" borderId="0" xfId="0" applyFont="1" applyFill="1"/>
    <xf numFmtId="0" fontId="29" fillId="13" borderId="4" xfId="0" applyFont="1" applyFill="1" applyBorder="1"/>
    <xf numFmtId="0" fontId="30" fillId="13" borderId="5" xfId="0" applyFont="1" applyFill="1" applyBorder="1"/>
    <xf numFmtId="0" fontId="30" fillId="13" borderId="6" xfId="0" applyFont="1" applyFill="1" applyBorder="1"/>
    <xf numFmtId="0" fontId="31" fillId="6" borderId="0" xfId="0" applyFont="1" applyFill="1" applyBorder="1"/>
    <xf numFmtId="0" fontId="27" fillId="6" borderId="0" xfId="0" applyFont="1" applyFill="1" applyBorder="1"/>
    <xf numFmtId="0" fontId="32" fillId="13" borderId="7" xfId="0" applyFont="1" applyFill="1" applyBorder="1"/>
    <xf numFmtId="0" fontId="32" fillId="13" borderId="0" xfId="0" applyFont="1" applyFill="1" applyBorder="1"/>
    <xf numFmtId="0" fontId="32" fillId="13" borderId="8" xfId="0" applyFont="1" applyFill="1" applyBorder="1"/>
    <xf numFmtId="0" fontId="33" fillId="6" borderId="0" xfId="0" applyFont="1" applyFill="1"/>
    <xf numFmtId="0" fontId="34" fillId="6" borderId="0" xfId="1" applyFont="1" applyFill="1" applyBorder="1"/>
    <xf numFmtId="0" fontId="35" fillId="6" borderId="0" xfId="0" applyFont="1" applyFill="1" applyBorder="1"/>
    <xf numFmtId="0" fontId="36" fillId="6" borderId="0" xfId="0" applyFont="1" applyFill="1" applyBorder="1"/>
    <xf numFmtId="0" fontId="37" fillId="6" borderId="0" xfId="0" applyFont="1" applyFill="1" applyBorder="1"/>
    <xf numFmtId="0" fontId="37" fillId="6" borderId="0" xfId="0" applyFont="1" applyFill="1"/>
    <xf numFmtId="0" fontId="32" fillId="13" borderId="9" xfId="0" applyFont="1" applyFill="1" applyBorder="1"/>
    <xf numFmtId="0" fontId="32" fillId="13" borderId="10" xfId="0" applyFont="1" applyFill="1" applyBorder="1"/>
    <xf numFmtId="0" fontId="32" fillId="13" borderId="11" xfId="0" applyFont="1" applyFill="1" applyBorder="1"/>
    <xf numFmtId="0" fontId="38" fillId="6" borderId="0" xfId="0" applyFont="1" applyFill="1"/>
    <xf numFmtId="0" fontId="39" fillId="7" borderId="0" xfId="0" applyFont="1" applyFill="1" applyAlignment="1">
      <alignment horizontal="left" vertical="center"/>
    </xf>
    <xf numFmtId="0" fontId="40" fillId="7" borderId="0" xfId="0" applyFont="1" applyFill="1"/>
    <xf numFmtId="0" fontId="41" fillId="7" borderId="30" xfId="0" applyFont="1" applyFill="1" applyBorder="1" applyAlignment="1">
      <alignment horizontal="left" vertical="center"/>
    </xf>
    <xf numFmtId="0" fontId="41" fillId="7" borderId="31" xfId="0" applyFont="1" applyFill="1" applyBorder="1"/>
    <xf numFmtId="0" fontId="41" fillId="7" borderId="32" xfId="0" applyFont="1" applyFill="1" applyBorder="1"/>
    <xf numFmtId="0" fontId="42" fillId="7" borderId="0" xfId="0" applyFont="1" applyFill="1"/>
    <xf numFmtId="0" fontId="42" fillId="7" borderId="24" xfId="0" applyFont="1" applyFill="1" applyBorder="1" applyAlignment="1">
      <alignment horizontal="left" vertical="center"/>
    </xf>
    <xf numFmtId="0" fontId="42" fillId="7" borderId="12" xfId="0" applyFont="1" applyFill="1" applyBorder="1"/>
    <xf numFmtId="0" fontId="41" fillId="7" borderId="25" xfId="0" applyFont="1" applyFill="1" applyBorder="1"/>
    <xf numFmtId="0" fontId="43" fillId="7" borderId="0" xfId="0" applyFont="1" applyFill="1" applyAlignment="1">
      <alignment horizontal="left"/>
    </xf>
    <xf numFmtId="0" fontId="40" fillId="7" borderId="0" xfId="0" applyFont="1" applyFill="1" applyBorder="1"/>
    <xf numFmtId="0" fontId="45" fillId="14" borderId="0" xfId="0" applyFont="1" applyFill="1" applyBorder="1"/>
    <xf numFmtId="0" fontId="42" fillId="7" borderId="26" xfId="0" applyFont="1" applyFill="1" applyBorder="1" applyAlignment="1">
      <alignment horizontal="left" vertical="center"/>
    </xf>
    <xf numFmtId="0" fontId="42" fillId="7" borderId="27" xfId="0" applyFont="1" applyFill="1" applyBorder="1"/>
    <xf numFmtId="0" fontId="41" fillId="7" borderId="28" xfId="0" applyFont="1" applyFill="1" applyBorder="1"/>
    <xf numFmtId="0" fontId="41" fillId="7" borderId="0" xfId="0" applyFont="1" applyFill="1"/>
    <xf numFmtId="0" fontId="46" fillId="7" borderId="0" xfId="0" applyFont="1" applyFill="1"/>
    <xf numFmtId="0" fontId="40" fillId="7" borderId="0" xfId="0" applyFont="1" applyFill="1" applyAlignment="1">
      <alignment horizontal="left" vertical="center"/>
    </xf>
    <xf numFmtId="0" fontId="47" fillId="7" borderId="0" xfId="1" applyNumberFormat="1" applyFont="1" applyFill="1" applyBorder="1" applyAlignment="1" applyProtection="1"/>
    <xf numFmtId="0" fontId="41" fillId="7" borderId="1" xfId="0" applyFont="1" applyFill="1" applyBorder="1" applyAlignment="1">
      <alignment horizontal="left" vertical="center"/>
    </xf>
    <xf numFmtId="0" fontId="41" fillId="7" borderId="12" xfId="0" applyFont="1" applyFill="1" applyBorder="1"/>
    <xf numFmtId="0" fontId="41" fillId="7" borderId="27" xfId="0" applyFont="1" applyFill="1" applyBorder="1"/>
    <xf numFmtId="0" fontId="39" fillId="7" borderId="0" xfId="0" applyFont="1" applyFill="1" applyBorder="1" applyAlignment="1"/>
    <xf numFmtId="0" fontId="48" fillId="7" borderId="0" xfId="0" applyFont="1" applyFill="1" applyBorder="1" applyAlignment="1"/>
    <xf numFmtId="0" fontId="39" fillId="7" borderId="0" xfId="0" applyFont="1" applyFill="1" applyBorder="1"/>
    <xf numFmtId="0" fontId="41" fillId="7" borderId="22" xfId="0" applyFont="1" applyFill="1" applyBorder="1"/>
    <xf numFmtId="0" fontId="41" fillId="7" borderId="0" xfId="0" applyFont="1" applyFill="1" applyBorder="1"/>
    <xf numFmtId="0" fontId="42" fillId="7" borderId="24" xfId="0" applyFont="1" applyFill="1" applyBorder="1"/>
    <xf numFmtId="0" fontId="41" fillId="7" borderId="13" xfId="0" applyFont="1" applyFill="1" applyBorder="1"/>
    <xf numFmtId="0" fontId="42" fillId="7" borderId="0" xfId="0" applyFont="1" applyFill="1" applyBorder="1"/>
    <xf numFmtId="0" fontId="42" fillId="14" borderId="0" xfId="0" applyFont="1" applyFill="1" applyBorder="1"/>
    <xf numFmtId="0" fontId="42" fillId="7" borderId="26" xfId="0" applyFont="1" applyFill="1" applyBorder="1"/>
    <xf numFmtId="0" fontId="49" fillId="7" borderId="0" xfId="1" applyNumberFormat="1" applyFont="1" applyFill="1" applyBorder="1" applyAlignment="1" applyProtection="1"/>
    <xf numFmtId="0" fontId="50" fillId="8" borderId="0" xfId="0" applyFont="1" applyFill="1" applyBorder="1"/>
    <xf numFmtId="0" fontId="41" fillId="8" borderId="0" xfId="0" applyFont="1" applyFill="1" applyBorder="1"/>
    <xf numFmtId="0" fontId="41" fillId="8" borderId="12" xfId="0" applyFont="1" applyFill="1" applyBorder="1" applyAlignment="1"/>
    <xf numFmtId="0" fontId="41" fillId="8" borderId="12" xfId="0" applyFont="1" applyFill="1" applyBorder="1" applyAlignment="1">
      <alignment horizontal="center"/>
    </xf>
    <xf numFmtId="0" fontId="42" fillId="8" borderId="0" xfId="0" applyFont="1" applyFill="1" applyBorder="1"/>
    <xf numFmtId="0" fontId="42" fillId="8" borderId="12" xfId="0" applyFont="1" applyFill="1" applyBorder="1"/>
    <xf numFmtId="0" fontId="41" fillId="8" borderId="12" xfId="0" applyFont="1" applyFill="1" applyBorder="1"/>
    <xf numFmtId="0" fontId="42" fillId="8" borderId="13" xfId="0" applyFont="1" applyFill="1" applyBorder="1" applyAlignment="1">
      <alignment horizontal="left"/>
    </xf>
    <xf numFmtId="0" fontId="42" fillId="8" borderId="14" xfId="0" applyFont="1" applyFill="1" applyBorder="1" applyAlignment="1">
      <alignment horizontal="left"/>
    </xf>
    <xf numFmtId="0" fontId="49" fillId="8" borderId="0" xfId="1" applyNumberFormat="1" applyFont="1" applyFill="1" applyBorder="1" applyAlignment="1" applyProtection="1"/>
    <xf numFmtId="0" fontId="40" fillId="8" borderId="0" xfId="0" applyFont="1" applyFill="1" applyBorder="1"/>
    <xf numFmtId="0" fontId="41" fillId="7" borderId="15" xfId="0" applyFont="1" applyFill="1" applyBorder="1"/>
    <xf numFmtId="0" fontId="41" fillId="7" borderId="5" xfId="0" applyFont="1" applyFill="1" applyBorder="1"/>
    <xf numFmtId="0" fontId="41" fillId="7" borderId="6" xfId="0" applyFont="1" applyFill="1" applyBorder="1"/>
    <xf numFmtId="0" fontId="42" fillId="7" borderId="16" xfId="0" applyFont="1" applyFill="1" applyBorder="1"/>
    <xf numFmtId="0" fontId="41" fillId="7" borderId="16" xfId="0" applyFont="1" applyFill="1" applyBorder="1"/>
    <xf numFmtId="0" fontId="42" fillId="7" borderId="8" xfId="0" applyFont="1" applyFill="1" applyBorder="1"/>
    <xf numFmtId="0" fontId="52" fillId="7" borderId="8" xfId="0" applyFont="1" applyFill="1" applyBorder="1"/>
    <xf numFmtId="0" fontId="42" fillId="7" borderId="17" xfId="0" applyFont="1" applyFill="1" applyBorder="1"/>
    <xf numFmtId="0" fontId="41" fillId="7" borderId="17" xfId="0" applyFont="1" applyFill="1" applyBorder="1"/>
    <xf numFmtId="0" fontId="42" fillId="7" borderId="10" xfId="0" applyFont="1" applyFill="1" applyBorder="1"/>
    <xf numFmtId="0" fontId="42" fillId="7" borderId="11" xfId="0" applyFont="1" applyFill="1" applyBorder="1"/>
    <xf numFmtId="0" fontId="38" fillId="15" borderId="0" xfId="0" applyFont="1" applyFill="1"/>
    <xf numFmtId="0" fontId="33" fillId="15" borderId="0" xfId="0" applyFont="1" applyFill="1"/>
    <xf numFmtId="0" fontId="37" fillId="15" borderId="21" xfId="0" applyFont="1" applyFill="1" applyBorder="1"/>
    <xf numFmtId="0" fontId="37" fillId="15" borderId="0" xfId="0" applyFont="1" applyFill="1"/>
    <xf numFmtId="0" fontId="33" fillId="15" borderId="24" xfId="0" applyFont="1" applyFill="1" applyBorder="1"/>
    <xf numFmtId="0" fontId="33" fillId="15" borderId="12" xfId="0" applyFont="1" applyFill="1" applyBorder="1" applyAlignment="1">
      <alignment horizontal="left"/>
    </xf>
    <xf numFmtId="0" fontId="33" fillId="15" borderId="25" xfId="0" applyFont="1" applyFill="1" applyBorder="1"/>
    <xf numFmtId="0" fontId="37" fillId="15" borderId="26" xfId="0" applyFont="1" applyFill="1" applyBorder="1"/>
    <xf numFmtId="0" fontId="37" fillId="15" borderId="29" xfId="0" applyFont="1" applyFill="1" applyBorder="1" applyAlignment="1">
      <alignment horizontal="left"/>
    </xf>
    <xf numFmtId="0" fontId="37" fillId="15" borderId="28" xfId="0" applyFont="1" applyFill="1" applyBorder="1"/>
    <xf numFmtId="0" fontId="39" fillId="11" borderId="0" xfId="0" applyFont="1" applyFill="1"/>
    <xf numFmtId="0" fontId="41" fillId="11" borderId="21" xfId="0" applyFont="1" applyFill="1" applyBorder="1"/>
    <xf numFmtId="0" fontId="42" fillId="11" borderId="22" xfId="0" applyFont="1" applyFill="1" applyBorder="1"/>
    <xf numFmtId="0" fontId="42" fillId="11" borderId="23" xfId="0" applyFont="1" applyFill="1" applyBorder="1"/>
    <xf numFmtId="0" fontId="42" fillId="11" borderId="0" xfId="0" applyFont="1" applyFill="1"/>
    <xf numFmtId="0" fontId="42" fillId="11" borderId="24" xfId="0" applyFont="1" applyFill="1" applyBorder="1"/>
    <xf numFmtId="0" fontId="42" fillId="11" borderId="12" xfId="0" applyFont="1" applyFill="1" applyBorder="1"/>
    <xf numFmtId="0" fontId="42" fillId="11" borderId="25" xfId="0" applyFont="1" applyFill="1" applyBorder="1"/>
    <xf numFmtId="0" fontId="41" fillId="11" borderId="26" xfId="0" applyFont="1" applyFill="1" applyBorder="1"/>
    <xf numFmtId="0" fontId="41" fillId="11" borderId="27" xfId="0" applyFont="1" applyFill="1" applyBorder="1"/>
    <xf numFmtId="0" fontId="41" fillId="11" borderId="28" xfId="0" applyFont="1" applyFill="1" applyBorder="1"/>
    <xf numFmtId="0" fontId="41" fillId="11" borderId="0" xfId="0" applyFont="1" applyFill="1"/>
    <xf numFmtId="0" fontId="42" fillId="11" borderId="0" xfId="0" applyFont="1" applyFill="1" applyAlignment="1">
      <alignment horizontal="left" vertical="top"/>
    </xf>
    <xf numFmtId="0" fontId="42" fillId="11" borderId="0" xfId="0" applyFont="1" applyFill="1" applyAlignment="1">
      <alignment horizontal="left"/>
    </xf>
    <xf numFmtId="0" fontId="38" fillId="16" borderId="0" xfId="0" applyFont="1" applyFill="1"/>
    <xf numFmtId="0" fontId="33" fillId="16" borderId="12" xfId="0" applyFont="1" applyFill="1" applyBorder="1"/>
    <xf numFmtId="0" fontId="53" fillId="16" borderId="12" xfId="0" applyFont="1" applyFill="1" applyBorder="1"/>
    <xf numFmtId="0" fontId="54" fillId="16" borderId="0" xfId="0" applyFont="1" applyFill="1"/>
    <xf numFmtId="0" fontId="55" fillId="16" borderId="0" xfId="0" applyFont="1" applyFill="1"/>
    <xf numFmtId="0" fontId="37" fillId="16" borderId="12" xfId="0" applyFont="1" applyFill="1" applyBorder="1"/>
    <xf numFmtId="0" fontId="35" fillId="16" borderId="12" xfId="0" applyFont="1" applyFill="1" applyBorder="1"/>
    <xf numFmtId="0" fontId="56" fillId="16" borderId="0" xfId="0" applyFont="1" applyFill="1"/>
    <xf numFmtId="0" fontId="39" fillId="12" borderId="0" xfId="0" applyFont="1" applyFill="1"/>
    <xf numFmtId="0" fontId="42" fillId="12" borderId="21" xfId="0" applyFont="1" applyFill="1" applyBorder="1"/>
    <xf numFmtId="0" fontId="42" fillId="12" borderId="22" xfId="0" applyFont="1" applyFill="1" applyBorder="1"/>
    <xf numFmtId="0" fontId="42" fillId="12" borderId="23" xfId="0" applyFont="1" applyFill="1" applyBorder="1"/>
    <xf numFmtId="0" fontId="42" fillId="12" borderId="0" xfId="0" applyFont="1" applyFill="1"/>
    <xf numFmtId="0" fontId="42" fillId="12" borderId="24" xfId="0" applyFont="1" applyFill="1" applyBorder="1"/>
    <xf numFmtId="0" fontId="42" fillId="12" borderId="12" xfId="0" applyFont="1" applyFill="1" applyBorder="1"/>
    <xf numFmtId="0" fontId="42" fillId="12" borderId="25" xfId="0" applyFont="1" applyFill="1" applyBorder="1"/>
    <xf numFmtId="0" fontId="41" fillId="12" borderId="26" xfId="0" applyFont="1" applyFill="1" applyBorder="1"/>
    <xf numFmtId="0" fontId="41" fillId="12" borderId="27" xfId="0" applyFont="1" applyFill="1" applyBorder="1"/>
    <xf numFmtId="0" fontId="41" fillId="12" borderId="28" xfId="0" applyFont="1" applyFill="1" applyBorder="1"/>
    <xf numFmtId="0" fontId="41" fillId="12" borderId="0" xfId="0" applyFont="1" applyFill="1"/>
    <xf numFmtId="0" fontId="38" fillId="17" borderId="0" xfId="0" applyFont="1" applyFill="1"/>
    <xf numFmtId="0" fontId="37" fillId="17" borderId="0" xfId="0" applyFont="1" applyFill="1" applyBorder="1" applyAlignment="1"/>
    <xf numFmtId="0" fontId="37" fillId="17" borderId="21" xfId="0" applyFont="1" applyFill="1" applyBorder="1" applyAlignment="1"/>
    <xf numFmtId="0" fontId="37" fillId="17" borderId="0" xfId="0" applyFont="1" applyFill="1"/>
    <xf numFmtId="0" fontId="33" fillId="17" borderId="0" xfId="0" applyFont="1" applyFill="1"/>
    <xf numFmtId="0" fontId="33" fillId="17" borderId="24" xfId="0" applyFont="1" applyFill="1" applyBorder="1"/>
    <xf numFmtId="0" fontId="33" fillId="17" borderId="12" xfId="0" applyFont="1" applyFill="1" applyBorder="1"/>
    <xf numFmtId="0" fontId="33" fillId="17" borderId="25" xfId="0" applyFont="1" applyFill="1" applyBorder="1"/>
    <xf numFmtId="0" fontId="37" fillId="17" borderId="26" xfId="0" applyFont="1" applyFill="1" applyBorder="1"/>
    <xf numFmtId="0" fontId="37" fillId="17" borderId="27" xfId="0" applyFont="1" applyFill="1" applyBorder="1"/>
    <xf numFmtId="0" fontId="37" fillId="17" borderId="28" xfId="0" applyFont="1" applyFill="1" applyBorder="1"/>
    <xf numFmtId="0" fontId="41" fillId="11" borderId="12" xfId="0" applyFont="1" applyFill="1" applyBorder="1"/>
    <xf numFmtId="0" fontId="57" fillId="11" borderId="0" xfId="0" applyFont="1" applyFill="1"/>
    <xf numFmtId="0" fontId="13" fillId="18" borderId="0" xfId="0" applyFont="1" applyFill="1"/>
    <xf numFmtId="0" fontId="12" fillId="18" borderId="0" xfId="0" applyFont="1" applyFill="1" applyAlignment="1"/>
    <xf numFmtId="0" fontId="24" fillId="18" borderId="0" xfId="0" applyFont="1" applyFill="1"/>
    <xf numFmtId="0" fontId="11" fillId="18" borderId="0" xfId="0" applyFont="1" applyFill="1"/>
    <xf numFmtId="0" fontId="21" fillId="18" borderId="0" xfId="0" applyFont="1" applyFill="1"/>
    <xf numFmtId="0" fontId="18" fillId="18" borderId="0" xfId="0" applyFont="1" applyFill="1"/>
    <xf numFmtId="0" fontId="38" fillId="18" borderId="0" xfId="0" applyFont="1" applyFill="1" applyAlignment="1"/>
    <xf numFmtId="0" fontId="38" fillId="18" borderId="0" xfId="0" applyFont="1" applyFill="1"/>
    <xf numFmtId="0" fontId="37" fillId="18" borderId="21" xfId="0" applyFont="1" applyFill="1" applyBorder="1" applyAlignment="1"/>
    <xf numFmtId="0" fontId="33" fillId="18" borderId="24" xfId="0" applyFont="1" applyFill="1" applyBorder="1"/>
    <xf numFmtId="0" fontId="33" fillId="18" borderId="12" xfId="0" applyFont="1" applyFill="1" applyBorder="1"/>
    <xf numFmtId="0" fontId="33" fillId="18" borderId="25" xfId="0" applyFont="1" applyFill="1" applyBorder="1"/>
    <xf numFmtId="0" fontId="37" fillId="18" borderId="26" xfId="0" applyFont="1" applyFill="1" applyBorder="1"/>
    <xf numFmtId="0" fontId="37" fillId="18" borderId="27" xfId="0" applyFont="1" applyFill="1" applyBorder="1"/>
    <xf numFmtId="0" fontId="37" fillId="18" borderId="28" xfId="0" applyFont="1" applyFill="1" applyBorder="1"/>
    <xf numFmtId="0" fontId="39" fillId="11" borderId="0" xfId="0" applyFont="1" applyFill="1" applyAlignment="1"/>
    <xf numFmtId="0" fontId="41" fillId="11" borderId="0" xfId="0" applyFont="1" applyFill="1" applyAlignment="1"/>
    <xf numFmtId="0" fontId="41" fillId="11" borderId="21" xfId="0" applyFont="1" applyFill="1" applyBorder="1" applyAlignment="1"/>
    <xf numFmtId="0" fontId="44" fillId="11" borderId="0" xfId="0" applyFont="1" applyFill="1"/>
    <xf numFmtId="0" fontId="45" fillId="11" borderId="0" xfId="0" applyFont="1" applyFill="1"/>
    <xf numFmtId="0" fontId="38" fillId="4" borderId="0" xfId="0" applyFont="1" applyFill="1" applyAlignment="1"/>
    <xf numFmtId="0" fontId="38" fillId="4" borderId="0" xfId="0" applyFont="1" applyFill="1"/>
    <xf numFmtId="0" fontId="33" fillId="4" borderId="21" xfId="0" applyFont="1" applyFill="1" applyBorder="1" applyAlignment="1"/>
    <xf numFmtId="0" fontId="33" fillId="4" borderId="24" xfId="0" applyFont="1" applyFill="1" applyBorder="1"/>
    <xf numFmtId="0" fontId="33" fillId="4" borderId="12" xfId="0" applyFont="1" applyFill="1" applyBorder="1"/>
    <xf numFmtId="0" fontId="58" fillId="4" borderId="25" xfId="0" applyFont="1" applyFill="1" applyBorder="1"/>
    <xf numFmtId="0" fontId="37" fillId="4" borderId="26" xfId="0" applyFont="1" applyFill="1" applyBorder="1"/>
    <xf numFmtId="0" fontId="37" fillId="4" borderId="27" xfId="0" applyFont="1" applyFill="1" applyBorder="1"/>
    <xf numFmtId="0" fontId="59" fillId="4" borderId="28" xfId="0" applyFont="1" applyFill="1" applyBorder="1"/>
    <xf numFmtId="0" fontId="60" fillId="12" borderId="21" xfId="0" applyFont="1" applyFill="1" applyBorder="1"/>
    <xf numFmtId="0" fontId="61" fillId="12" borderId="22" xfId="0" applyFont="1" applyFill="1" applyBorder="1"/>
    <xf numFmtId="0" fontId="61" fillId="12" borderId="23" xfId="0" applyFont="1" applyFill="1" applyBorder="1"/>
    <xf numFmtId="0" fontId="45" fillId="12" borderId="0" xfId="0" applyFont="1" applyFill="1"/>
    <xf numFmtId="0" fontId="60" fillId="12" borderId="24" xfId="0" applyFont="1" applyFill="1" applyBorder="1"/>
    <xf numFmtId="0" fontId="61" fillId="12" borderId="12" xfId="0" applyFont="1" applyFill="1" applyBorder="1"/>
    <xf numFmtId="0" fontId="61" fillId="12" borderId="25" xfId="0" applyFont="1" applyFill="1" applyBorder="1"/>
    <xf numFmtId="0" fontId="61" fillId="12" borderId="12" xfId="0" applyFont="1" applyFill="1" applyBorder="1" applyAlignment="1">
      <alignment horizontal="center"/>
    </xf>
    <xf numFmtId="0" fontId="61" fillId="12" borderId="25" xfId="0" applyFont="1" applyFill="1" applyBorder="1" applyAlignment="1">
      <alignment horizontal="center"/>
    </xf>
    <xf numFmtId="0" fontId="60" fillId="12" borderId="26" xfId="0" applyFont="1" applyFill="1" applyBorder="1"/>
    <xf numFmtId="0" fontId="61" fillId="12" borderId="27" xfId="0" applyFont="1" applyFill="1" applyBorder="1"/>
    <xf numFmtId="0" fontId="61" fillId="12" borderId="28" xfId="0" applyFont="1" applyFill="1" applyBorder="1"/>
    <xf numFmtId="0" fontId="62" fillId="12" borderId="0" xfId="1" applyFont="1" applyFill="1"/>
    <xf numFmtId="0" fontId="45" fillId="12" borderId="0" xfId="0" applyFont="1" applyFill="1" applyBorder="1"/>
    <xf numFmtId="0" fontId="26" fillId="6" borderId="0" xfId="0" applyFont="1" applyFill="1" applyBorder="1" applyAlignment="1">
      <alignment vertical="center"/>
    </xf>
    <xf numFmtId="0" fontId="39" fillId="7" borderId="0" xfId="0" applyFont="1" applyFill="1" applyBorder="1" applyAlignment="1">
      <alignment horizontal="center"/>
    </xf>
    <xf numFmtId="0" fontId="39" fillId="7" borderId="0" xfId="0" applyFont="1" applyFill="1" applyAlignment="1">
      <alignment horizontal="center"/>
    </xf>
    <xf numFmtId="0" fontId="44" fillId="14" borderId="0" xfId="0" applyFont="1" applyFill="1" applyBorder="1" applyAlignment="1">
      <alignment horizontal="center"/>
    </xf>
    <xf numFmtId="0" fontId="42" fillId="14" borderId="0" xfId="0" applyFont="1" applyFill="1" applyBorder="1" applyAlignment="1">
      <alignment horizontal="center"/>
    </xf>
    <xf numFmtId="0" fontId="41" fillId="7" borderId="33" xfId="0" applyFont="1" applyFill="1" applyBorder="1" applyAlignment="1">
      <alignment horizontal="center"/>
    </xf>
    <xf numFmtId="0" fontId="41" fillId="7" borderId="34" xfId="0" applyFont="1" applyFill="1" applyBorder="1" applyAlignment="1">
      <alignment horizontal="center"/>
    </xf>
    <xf numFmtId="0" fontId="41" fillId="7" borderId="35" xfId="0" applyFont="1" applyFill="1" applyBorder="1" applyAlignment="1">
      <alignment horizontal="center"/>
    </xf>
    <xf numFmtId="0" fontId="41" fillId="7" borderId="36" xfId="0" applyFont="1" applyFill="1" applyBorder="1" applyAlignment="1">
      <alignment horizontal="center"/>
    </xf>
    <xf numFmtId="0" fontId="41" fillId="7" borderId="6" xfId="0" applyFont="1" applyFill="1" applyBorder="1" applyAlignment="1">
      <alignment horizontal="center"/>
    </xf>
    <xf numFmtId="0" fontId="41" fillId="8" borderId="13" xfId="0" applyFont="1" applyFill="1" applyBorder="1" applyAlignment="1">
      <alignment horizontal="center"/>
    </xf>
    <xf numFmtId="0" fontId="41" fillId="8" borderId="14" xfId="0" applyFont="1" applyFill="1" applyBorder="1" applyAlignment="1">
      <alignment horizontal="center"/>
    </xf>
    <xf numFmtId="0" fontId="39" fillId="8" borderId="0" xfId="0" applyFont="1" applyFill="1" applyBorder="1" applyAlignment="1">
      <alignment horizontal="left"/>
    </xf>
    <xf numFmtId="0" fontId="51" fillId="7" borderId="7" xfId="0" applyFont="1" applyFill="1" applyBorder="1" applyAlignment="1">
      <alignment horizontal="center"/>
    </xf>
    <xf numFmtId="0" fontId="51" fillId="7" borderId="8" xfId="0" applyFont="1" applyFill="1" applyBorder="1" applyAlignment="1">
      <alignment horizontal="center"/>
    </xf>
    <xf numFmtId="0" fontId="37" fillId="15" borderId="22" xfId="0" applyFont="1" applyFill="1" applyBorder="1" applyAlignment="1">
      <alignment horizontal="center"/>
    </xf>
    <xf numFmtId="0" fontId="37" fillId="15" borderId="23" xfId="0" applyFont="1" applyFill="1" applyBorder="1" applyAlignment="1">
      <alignment horizontal="center"/>
    </xf>
    <xf numFmtId="0" fontId="37" fillId="17" borderId="22" xfId="0" applyFont="1" applyFill="1" applyBorder="1" applyAlignment="1">
      <alignment horizontal="center"/>
    </xf>
    <xf numFmtId="0" fontId="37" fillId="17" borderId="23" xfId="0" applyFont="1" applyFill="1" applyBorder="1" applyAlignment="1">
      <alignment horizontal="center"/>
    </xf>
    <xf numFmtId="0" fontId="41" fillId="11" borderId="12" xfId="0" applyFont="1" applyFill="1" applyBorder="1" applyAlignment="1">
      <alignment horizontal="left"/>
    </xf>
    <xf numFmtId="0" fontId="37" fillId="18" borderId="22" xfId="0" applyFont="1" applyFill="1" applyBorder="1" applyAlignment="1">
      <alignment horizontal="left"/>
    </xf>
    <xf numFmtId="0" fontId="37" fillId="18" borderId="23" xfId="0" applyFont="1" applyFill="1" applyBorder="1" applyAlignment="1">
      <alignment horizontal="left"/>
    </xf>
    <xf numFmtId="0" fontId="41" fillId="11" borderId="22" xfId="0" applyFont="1" applyFill="1" applyBorder="1" applyAlignment="1">
      <alignment horizontal="left"/>
    </xf>
    <xf numFmtId="0" fontId="41" fillId="11" borderId="23" xfId="0" applyFont="1" applyFill="1" applyBorder="1" applyAlignment="1">
      <alignment horizontal="left"/>
    </xf>
    <xf numFmtId="0" fontId="33" fillId="4" borderId="22" xfId="0" applyFont="1" applyFill="1" applyBorder="1" applyAlignment="1">
      <alignment horizontal="left"/>
    </xf>
    <xf numFmtId="0" fontId="33" fillId="4" borderId="23" xfId="0" applyFont="1" applyFill="1" applyBorder="1" applyAlignment="1">
      <alignment horizontal="left"/>
    </xf>
    <xf numFmtId="0" fontId="45" fillId="12" borderId="0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</cellXfs>
  <cellStyles count="4">
    <cellStyle name="Hyperlink" xfId="1" builtinId="8"/>
    <cellStyle name="Normal" xfId="0" builtinId="0"/>
    <cellStyle name="Κανονικό 2" xfId="2"/>
    <cellStyle name="Υπερ-σύνδεση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AE00"/>
      <rgbColor rgb="00000080"/>
      <rgbColor rgb="00808019"/>
      <rgbColor rgb="006B2394"/>
      <rgbColor rgb="000084D1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E6E64C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3CAFF"/>
      <rgbColor rgb="00FF99CC"/>
      <rgbColor rgb="00CC99FF"/>
      <rgbColor rgb="00FFCC99"/>
      <rgbColor rgb="000047FF"/>
      <rgbColor rgb="0033CCCC"/>
      <rgbColor rgb="00AECF00"/>
      <rgbColor rgb="00FFCC00"/>
      <rgbColor rgb="00FF9900"/>
      <rgbColor rgb="00DD4814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5E2750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74824</xdr:colOff>
      <xdr:row>0</xdr:row>
      <xdr:rowOff>113122</xdr:rowOff>
    </xdr:from>
    <xdr:to>
      <xdr:col>2</xdr:col>
      <xdr:colOff>668639</xdr:colOff>
      <xdr:row>0</xdr:row>
      <xdr:rowOff>1933575</xdr:rowOff>
    </xdr:to>
    <xdr:pic>
      <xdr:nvPicPr>
        <xdr:cNvPr id="2" name="Εικόνα 1">
          <a:extLst>
            <a:ext uri="{FF2B5EF4-FFF2-40B4-BE49-F238E27FC236}"/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1499" y="113122"/>
          <a:ext cx="1365340" cy="1820453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</xdr:col>
      <xdr:colOff>0</xdr:colOff>
      <xdr:row>6</xdr:row>
      <xdr:rowOff>38100</xdr:rowOff>
    </xdr:from>
    <xdr:to>
      <xdr:col>15</xdr:col>
      <xdr:colOff>638175</xdr:colOff>
      <xdr:row>6</xdr:row>
      <xdr:rowOff>219075</xdr:rowOff>
    </xdr:to>
    <xdr:pic>
      <xdr:nvPicPr>
        <xdr:cNvPr id="1026" name="Εικόνα 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3324225"/>
          <a:ext cx="75342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651938</xdr:colOff>
      <xdr:row>0</xdr:row>
      <xdr:rowOff>180042</xdr:rowOff>
    </xdr:from>
    <xdr:ext cx="5481670" cy="1469954"/>
    <xdr:sp macro="" textlink="">
      <xdr:nvSpPr>
        <xdr:cNvPr id="4" name="Rectangle 3"/>
        <xdr:cNvSpPr/>
      </xdr:nvSpPr>
      <xdr:spPr>
        <a:xfrm>
          <a:off x="1490138" y="180042"/>
          <a:ext cx="5481670" cy="146995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800" b="0" cap="none" spc="0">
              <a:ln w="17780" cmpd="sng">
                <a:solidFill>
                  <a:schemeClr val="accent1">
                    <a:tint val="3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63000"/>
                      <a:sat val="105000"/>
                    </a:schemeClr>
                  </a:gs>
                  <a:gs pos="90000">
                    <a:schemeClr val="accent1">
                      <a:shade val="50000"/>
                      <a:satMod val="100000"/>
                    </a:schemeClr>
                  </a:gs>
                </a:gsLst>
                <a:lin ang="5400000"/>
              </a:gradFill>
              <a:effectLst>
                <a:outerShdw blurRad="55000" dist="50800" dir="5400000" algn="tl">
                  <a:srgbClr val="000000">
                    <a:alpha val="33000"/>
                  </a:srgbClr>
                </a:outerShdw>
              </a:effectLst>
            </a:rPr>
            <a:t>PreciseCalc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aster_dat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aster_Dates"/>
      <sheetName val="Date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heroncalc.blogspot.gr/p/t-heron-calc-2.html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9"/>
  </sheetPr>
  <dimension ref="B1:X7"/>
  <sheetViews>
    <sheetView tabSelected="1" workbookViewId="0">
      <selection activeCell="Q82" sqref="Q82"/>
    </sheetView>
  </sheetViews>
  <sheetFormatPr defaultColWidth="11.5703125" defaultRowHeight="19.5"/>
  <cols>
    <col min="1" max="1" width="1" style="48" customWidth="1"/>
    <col min="2" max="3" width="11.5703125" style="48"/>
    <col min="4" max="4" width="15.85546875" style="48" customWidth="1"/>
    <col min="5" max="5" width="14.85546875" style="48" customWidth="1"/>
    <col min="6" max="6" width="11.5703125" style="48"/>
    <col min="7" max="7" width="16" style="48" customWidth="1"/>
    <col min="8" max="8" width="22" style="48" customWidth="1"/>
    <col min="9" max="9" width="11.5703125" style="48" hidden="1" customWidth="1"/>
    <col min="10" max="10" width="0" style="48" hidden="1" customWidth="1"/>
    <col min="11" max="15" width="11.5703125" style="48" hidden="1" customWidth="1"/>
    <col min="16" max="16384" width="11.5703125" style="48"/>
  </cols>
  <sheetData>
    <row r="1" spans="2:24" ht="162.6" customHeight="1" thickBot="1"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47"/>
      <c r="Q1" s="47"/>
      <c r="R1" s="47"/>
      <c r="S1" s="47"/>
      <c r="T1" s="47"/>
      <c r="U1" s="47"/>
      <c r="V1" s="47"/>
      <c r="W1" s="47"/>
      <c r="X1" s="47"/>
    </row>
    <row r="2" spans="2:24" s="47" customFormat="1">
      <c r="B2" s="49" t="s">
        <v>0</v>
      </c>
      <c r="C2" s="50"/>
      <c r="D2" s="51"/>
      <c r="F2" s="52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2:24" s="47" customFormat="1">
      <c r="B3" s="54" t="s">
        <v>1</v>
      </c>
      <c r="C3" s="55"/>
      <c r="D3" s="56"/>
      <c r="E3" s="57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2:24" s="47" customFormat="1">
      <c r="B4" s="54" t="s">
        <v>2</v>
      </c>
      <c r="C4" s="55"/>
      <c r="D4" s="56"/>
      <c r="E4" s="57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2:24" s="47" customFormat="1" ht="21">
      <c r="B5" s="54" t="s">
        <v>3</v>
      </c>
      <c r="C5" s="55"/>
      <c r="D5" s="56"/>
      <c r="E5" s="57"/>
      <c r="F5" s="58"/>
      <c r="G5" s="59"/>
      <c r="H5" s="59"/>
      <c r="I5" s="60"/>
      <c r="J5" s="60"/>
      <c r="K5" s="60"/>
      <c r="L5" s="60"/>
      <c r="M5" s="60"/>
      <c r="N5" s="60"/>
      <c r="O5" s="60"/>
      <c r="P5" s="60"/>
      <c r="Q5" s="61"/>
      <c r="R5" s="62"/>
      <c r="S5" s="62"/>
      <c r="T5" s="62"/>
      <c r="U5" s="62"/>
      <c r="V5" s="62"/>
    </row>
    <row r="6" spans="2:24" s="47" customFormat="1" ht="20.25" thickBot="1">
      <c r="B6" s="63" t="s">
        <v>4</v>
      </c>
      <c r="C6" s="64"/>
      <c r="D6" s="65"/>
      <c r="E6" s="57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spans="2:24" ht="31.5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66" t="s">
        <v>5</v>
      </c>
      <c r="P7" s="66"/>
      <c r="Q7" s="66"/>
      <c r="R7" s="47"/>
      <c r="S7" s="47"/>
      <c r="T7" s="47"/>
      <c r="U7" s="47"/>
      <c r="V7" s="47"/>
      <c r="W7" s="47"/>
      <c r="X7" s="47"/>
    </row>
  </sheetData>
  <sheetProtection selectLockedCells="1" selectUnlockedCells="1"/>
  <mergeCells count="1">
    <mergeCell ref="B1:O1"/>
  </mergeCells>
  <phoneticPr fontId="25" type="noConversion"/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&amp;CΣελίδα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4" tint="-0.499984740745262"/>
  </sheetPr>
  <dimension ref="B1:Z12"/>
  <sheetViews>
    <sheetView workbookViewId="0">
      <selection activeCell="F36" sqref="F36"/>
    </sheetView>
  </sheetViews>
  <sheetFormatPr defaultRowHeight="18.75"/>
  <cols>
    <col min="1" max="1" width="2.42578125" style="136" customWidth="1"/>
    <col min="2" max="2" width="17.5703125" style="136" customWidth="1"/>
    <col min="3" max="3" width="12.85546875" style="136" customWidth="1"/>
    <col min="4" max="4" width="3" style="136" customWidth="1"/>
    <col min="5" max="5" width="13.7109375" style="136" customWidth="1"/>
    <col min="6" max="6" width="9.85546875" style="136" customWidth="1"/>
    <col min="7" max="7" width="13.7109375" style="136" customWidth="1"/>
    <col min="8" max="8" width="8.140625" style="136" customWidth="1"/>
    <col min="9" max="9" width="13.7109375" style="136" customWidth="1"/>
    <col min="10" max="10" width="9.85546875" style="136" customWidth="1"/>
    <col min="11" max="11" width="13.7109375" style="136" customWidth="1"/>
    <col min="12" max="12" width="9.85546875" style="136" customWidth="1"/>
    <col min="13" max="13" width="13.7109375" style="136" customWidth="1"/>
    <col min="14" max="14" width="9.85546875" style="136" customWidth="1"/>
    <col min="15" max="15" width="13.7109375" style="136" customWidth="1"/>
    <col min="16" max="16" width="9.85546875" style="136" customWidth="1"/>
    <col min="17" max="17" width="13.7109375" style="136" customWidth="1"/>
    <col min="18" max="18" width="9.85546875" style="136" customWidth="1"/>
    <col min="19" max="19" width="13.7109375" style="136" customWidth="1"/>
    <col min="20" max="20" width="9.85546875" style="136" customWidth="1"/>
    <col min="21" max="21" width="13.7109375" style="136" customWidth="1"/>
    <col min="22" max="22" width="9.85546875" style="136" customWidth="1"/>
    <col min="23" max="23" width="13.7109375" style="136" customWidth="1"/>
    <col min="24" max="24" width="9.85546875" style="136" customWidth="1"/>
    <col min="25" max="25" width="13.7109375" style="136" customWidth="1"/>
    <col min="26" max="26" width="9.85546875" style="136" customWidth="1"/>
    <col min="27" max="16384" width="9.140625" style="136"/>
  </cols>
  <sheetData>
    <row r="1" spans="2:26" s="132" customFormat="1" ht="32.25" thickBot="1">
      <c r="B1" s="132" t="s">
        <v>74</v>
      </c>
    </row>
    <row r="2" spans="2:26">
      <c r="B2" s="133" t="s">
        <v>75</v>
      </c>
      <c r="C2" s="134"/>
      <c r="D2" s="135" t="s">
        <v>27</v>
      </c>
    </row>
    <row r="3" spans="2:26">
      <c r="B3" s="137" t="s">
        <v>76</v>
      </c>
      <c r="C3" s="138"/>
      <c r="D3" s="139" t="s">
        <v>27</v>
      </c>
    </row>
    <row r="4" spans="2:26">
      <c r="B4" s="137" t="s">
        <v>77</v>
      </c>
      <c r="C4" s="138"/>
      <c r="D4" s="139" t="s">
        <v>27</v>
      </c>
    </row>
    <row r="5" spans="2:26">
      <c r="B5" s="137" t="s">
        <v>78</v>
      </c>
      <c r="C5" s="138"/>
      <c r="D5" s="139" t="s">
        <v>27</v>
      </c>
    </row>
    <row r="6" spans="2:26">
      <c r="B6" s="137" t="s">
        <v>79</v>
      </c>
      <c r="C6" s="138"/>
      <c r="D6" s="139" t="s">
        <v>27</v>
      </c>
    </row>
    <row r="7" spans="2:26">
      <c r="B7" s="137" t="s">
        <v>80</v>
      </c>
      <c r="C7" s="138"/>
      <c r="D7" s="139" t="s">
        <v>27</v>
      </c>
    </row>
    <row r="8" spans="2:26">
      <c r="B8" s="137" t="s">
        <v>81</v>
      </c>
      <c r="C8" s="138"/>
      <c r="D8" s="139" t="s">
        <v>27</v>
      </c>
    </row>
    <row r="9" spans="2:26">
      <c r="B9" s="137" t="s">
        <v>82</v>
      </c>
      <c r="C9" s="138"/>
      <c r="D9" s="139" t="s">
        <v>27</v>
      </c>
    </row>
    <row r="10" spans="2:26" s="143" customFormat="1" ht="19.5" thickBot="1">
      <c r="B10" s="140" t="s">
        <v>83</v>
      </c>
      <c r="C10" s="141">
        <f>SUM(C2-C3-C4-C5-C6-C7-C8-C9)</f>
        <v>0</v>
      </c>
      <c r="D10" s="142" t="s">
        <v>27</v>
      </c>
    </row>
    <row r="12" spans="2:26">
      <c r="H12" s="144"/>
      <c r="J12" s="145"/>
      <c r="L12" s="145"/>
      <c r="N12" s="145"/>
      <c r="P12" s="145"/>
      <c r="R12" s="145"/>
      <c r="T12" s="145"/>
      <c r="V12" s="144"/>
      <c r="X12" s="145"/>
      <c r="Z12" s="145"/>
    </row>
  </sheetData>
  <phoneticPr fontId="2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2" tint="-0.749992370372631"/>
  </sheetPr>
  <dimension ref="B1:H23"/>
  <sheetViews>
    <sheetView workbookViewId="0">
      <selection activeCell="L24" sqref="L24"/>
    </sheetView>
  </sheetViews>
  <sheetFormatPr defaultRowHeight="12.75"/>
  <cols>
    <col min="1" max="1" width="1" style="150" customWidth="1"/>
    <col min="2" max="2" width="18.140625" style="150" customWidth="1"/>
    <col min="3" max="3" width="12.5703125" style="150" customWidth="1"/>
    <col min="4" max="4" width="3.42578125" style="150" customWidth="1"/>
    <col min="5" max="16384" width="9.140625" style="150"/>
  </cols>
  <sheetData>
    <row r="1" spans="2:8" s="146" customFormat="1" ht="31.5">
      <c r="B1" s="146" t="s">
        <v>84</v>
      </c>
    </row>
    <row r="2" spans="2:8" ht="21">
      <c r="B2" s="147" t="s">
        <v>131</v>
      </c>
      <c r="C2" s="147"/>
      <c r="D2" s="148" t="s">
        <v>27</v>
      </c>
      <c r="E2" s="149"/>
      <c r="F2" s="149"/>
      <c r="G2" s="149"/>
      <c r="H2" s="149"/>
    </row>
    <row r="3" spans="2:8" ht="21">
      <c r="B3" s="147" t="s">
        <v>84</v>
      </c>
      <c r="C3" s="147"/>
      <c r="D3" s="148" t="s">
        <v>27</v>
      </c>
      <c r="E3" s="149"/>
      <c r="F3" s="149"/>
      <c r="G3" s="149"/>
      <c r="H3" s="149"/>
    </row>
    <row r="4" spans="2:8" s="153" customFormat="1" ht="21">
      <c r="B4" s="151" t="s">
        <v>83</v>
      </c>
      <c r="C4" s="151">
        <f>SUM(C2-C3)</f>
        <v>0</v>
      </c>
      <c r="D4" s="152" t="s">
        <v>27</v>
      </c>
      <c r="E4" s="149"/>
      <c r="F4" s="149"/>
      <c r="G4" s="149"/>
      <c r="H4" s="149"/>
    </row>
    <row r="5" spans="2:8" ht="15.75">
      <c r="B5" s="149"/>
      <c r="C5" s="149"/>
      <c r="D5" s="149"/>
      <c r="E5" s="149"/>
      <c r="F5" s="149"/>
      <c r="G5" s="149"/>
      <c r="H5" s="149"/>
    </row>
    <row r="6" spans="2:8" ht="15.75">
      <c r="B6" s="149"/>
      <c r="C6" s="149"/>
      <c r="D6" s="149"/>
      <c r="E6" s="149"/>
      <c r="F6" s="149"/>
      <c r="G6" s="149"/>
      <c r="H6" s="149"/>
    </row>
    <row r="7" spans="2:8" ht="15.75">
      <c r="B7" s="149"/>
      <c r="C7" s="149"/>
      <c r="D7" s="149"/>
      <c r="E7" s="149"/>
      <c r="F7" s="149"/>
      <c r="G7" s="149"/>
      <c r="H7" s="149"/>
    </row>
    <row r="8" spans="2:8" ht="15.75">
      <c r="B8" s="149"/>
      <c r="C8" s="149"/>
      <c r="D8" s="149"/>
      <c r="E8" s="149"/>
      <c r="F8" s="149"/>
      <c r="G8" s="149"/>
      <c r="H8" s="149"/>
    </row>
    <row r="9" spans="2:8" ht="15.75">
      <c r="B9" s="149"/>
      <c r="C9" s="149"/>
      <c r="D9" s="149"/>
      <c r="E9" s="149"/>
      <c r="F9" s="149"/>
      <c r="G9" s="149"/>
      <c r="H9" s="149"/>
    </row>
    <row r="10" spans="2:8" ht="15.75">
      <c r="B10" s="149"/>
      <c r="C10" s="149"/>
      <c r="D10" s="149"/>
      <c r="E10" s="149"/>
      <c r="F10" s="149"/>
      <c r="G10" s="149"/>
      <c r="H10" s="149"/>
    </row>
    <row r="11" spans="2:8" ht="15.75">
      <c r="B11" s="149"/>
      <c r="C11" s="149"/>
      <c r="D11" s="149"/>
      <c r="E11" s="149"/>
      <c r="F11" s="149"/>
      <c r="G11" s="149"/>
      <c r="H11" s="149"/>
    </row>
    <row r="12" spans="2:8" ht="15.75">
      <c r="B12" s="149"/>
      <c r="C12" s="149"/>
      <c r="D12" s="149"/>
      <c r="E12" s="149"/>
      <c r="F12" s="149"/>
      <c r="G12" s="149"/>
      <c r="H12" s="149"/>
    </row>
    <row r="13" spans="2:8" ht="15.75">
      <c r="B13" s="149"/>
      <c r="C13" s="149"/>
      <c r="D13" s="149"/>
      <c r="E13" s="149"/>
      <c r="F13" s="149"/>
      <c r="G13" s="149"/>
      <c r="H13" s="149"/>
    </row>
    <row r="14" spans="2:8" ht="15.75">
      <c r="B14" s="149"/>
      <c r="C14" s="149"/>
      <c r="D14" s="149"/>
      <c r="E14" s="149"/>
      <c r="F14" s="149"/>
      <c r="G14" s="149"/>
      <c r="H14" s="149"/>
    </row>
    <row r="15" spans="2:8" ht="15.75">
      <c r="B15" s="149"/>
      <c r="C15" s="149"/>
      <c r="D15" s="149"/>
      <c r="E15" s="149"/>
      <c r="F15" s="149"/>
      <c r="G15" s="149"/>
      <c r="H15" s="149"/>
    </row>
    <row r="16" spans="2:8" ht="15.75">
      <c r="B16" s="149"/>
      <c r="C16" s="149"/>
      <c r="D16" s="149"/>
      <c r="E16" s="149"/>
      <c r="F16" s="149"/>
      <c r="G16" s="149"/>
      <c r="H16" s="149"/>
    </row>
    <row r="17" spans="2:8" ht="15.75">
      <c r="B17" s="149"/>
      <c r="C17" s="149"/>
      <c r="D17" s="149"/>
      <c r="E17" s="149"/>
      <c r="F17" s="149"/>
      <c r="G17" s="149"/>
      <c r="H17" s="149"/>
    </row>
    <row r="18" spans="2:8" ht="15.75">
      <c r="B18" s="149"/>
      <c r="C18" s="149"/>
      <c r="D18" s="149"/>
      <c r="E18" s="149"/>
      <c r="F18" s="149"/>
      <c r="G18" s="149"/>
      <c r="H18" s="149"/>
    </row>
    <row r="19" spans="2:8" ht="15.75">
      <c r="B19" s="149"/>
      <c r="C19" s="149"/>
      <c r="D19" s="149"/>
      <c r="E19" s="149"/>
      <c r="F19" s="149"/>
      <c r="G19" s="149"/>
      <c r="H19" s="149"/>
    </row>
    <row r="20" spans="2:8" ht="15.75">
      <c r="B20" s="149"/>
      <c r="C20" s="149"/>
      <c r="D20" s="149"/>
      <c r="E20" s="149"/>
      <c r="F20" s="149"/>
      <c r="G20" s="149"/>
      <c r="H20" s="149"/>
    </row>
    <row r="21" spans="2:8" ht="15.75">
      <c r="B21" s="149"/>
      <c r="C21" s="149"/>
      <c r="D21" s="149"/>
      <c r="E21" s="149"/>
      <c r="F21" s="149"/>
      <c r="G21" s="149"/>
      <c r="H21" s="149"/>
    </row>
    <row r="22" spans="2:8" ht="15.75">
      <c r="B22" s="149"/>
      <c r="C22" s="149"/>
      <c r="D22" s="149"/>
      <c r="E22" s="149"/>
      <c r="F22" s="149"/>
      <c r="G22" s="149"/>
      <c r="H22" s="149"/>
    </row>
    <row r="23" spans="2:8" ht="15.75">
      <c r="B23" s="149"/>
      <c r="C23" s="149"/>
      <c r="D23" s="149"/>
      <c r="E23" s="149"/>
      <c r="F23" s="149"/>
      <c r="G23" s="149"/>
      <c r="H23" s="149"/>
    </row>
  </sheetData>
  <phoneticPr fontId="25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D12"/>
  <sheetViews>
    <sheetView workbookViewId="0">
      <selection activeCell="C39" sqref="C39"/>
    </sheetView>
  </sheetViews>
  <sheetFormatPr defaultRowHeight="18.75"/>
  <cols>
    <col min="1" max="1" width="2.5703125" style="158" customWidth="1"/>
    <col min="2" max="2" width="45.5703125" style="158" customWidth="1"/>
    <col min="3" max="3" width="14" style="158" customWidth="1"/>
    <col min="4" max="4" width="3" style="158" customWidth="1"/>
    <col min="5" max="16384" width="9.140625" style="158"/>
  </cols>
  <sheetData>
    <row r="1" spans="2:4" s="154" customFormat="1" ht="32.25" thickBot="1">
      <c r="B1" s="154" t="s">
        <v>85</v>
      </c>
    </row>
    <row r="2" spans="2:4" ht="24" customHeight="1">
      <c r="B2" s="155" t="s">
        <v>86</v>
      </c>
      <c r="C2" s="156"/>
      <c r="D2" s="157" t="s">
        <v>27</v>
      </c>
    </row>
    <row r="3" spans="2:4" ht="24" customHeight="1">
      <c r="B3" s="159" t="s">
        <v>87</v>
      </c>
      <c r="C3" s="160"/>
      <c r="D3" s="161" t="s">
        <v>27</v>
      </c>
    </row>
    <row r="4" spans="2:4" ht="24" customHeight="1">
      <c r="B4" s="159" t="s">
        <v>88</v>
      </c>
      <c r="C4" s="160"/>
      <c r="D4" s="161" t="s">
        <v>27</v>
      </c>
    </row>
    <row r="5" spans="2:4" ht="24" customHeight="1">
      <c r="B5" s="159" t="s">
        <v>89</v>
      </c>
      <c r="C5" s="160"/>
      <c r="D5" s="161" t="s">
        <v>27</v>
      </c>
    </row>
    <row r="6" spans="2:4" ht="24" customHeight="1">
      <c r="B6" s="159" t="s">
        <v>90</v>
      </c>
      <c r="C6" s="160"/>
      <c r="D6" s="161" t="s">
        <v>27</v>
      </c>
    </row>
    <row r="7" spans="2:4" ht="24" customHeight="1">
      <c r="B7" s="159" t="s">
        <v>91</v>
      </c>
      <c r="C7" s="160"/>
      <c r="D7" s="161" t="s">
        <v>27</v>
      </c>
    </row>
    <row r="8" spans="2:4" ht="24" customHeight="1">
      <c r="B8" s="159" t="s">
        <v>92</v>
      </c>
      <c r="C8" s="160"/>
      <c r="D8" s="161" t="s">
        <v>27</v>
      </c>
    </row>
    <row r="9" spans="2:4" ht="24" customHeight="1">
      <c r="B9" s="159" t="s">
        <v>93</v>
      </c>
      <c r="C9" s="160"/>
      <c r="D9" s="161" t="s">
        <v>27</v>
      </c>
    </row>
    <row r="10" spans="2:4" ht="24" customHeight="1">
      <c r="B10" s="159" t="s">
        <v>94</v>
      </c>
      <c r="C10" s="160"/>
      <c r="D10" s="161" t="s">
        <v>27</v>
      </c>
    </row>
    <row r="11" spans="2:4" ht="24" customHeight="1">
      <c r="B11" s="159" t="s">
        <v>95</v>
      </c>
      <c r="C11" s="160"/>
      <c r="D11" s="161" t="s">
        <v>27</v>
      </c>
    </row>
    <row r="12" spans="2:4" s="165" customFormat="1" ht="24" customHeight="1" thickBot="1">
      <c r="B12" s="162" t="s">
        <v>21</v>
      </c>
      <c r="C12" s="163">
        <f>SUM(C2:C11)</f>
        <v>0</v>
      </c>
      <c r="D12" s="164" t="s">
        <v>27</v>
      </c>
    </row>
  </sheetData>
  <phoneticPr fontId="25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D17"/>
  <sheetViews>
    <sheetView workbookViewId="0">
      <selection activeCell="H33" sqref="H33"/>
    </sheetView>
  </sheetViews>
  <sheetFormatPr defaultRowHeight="18.75"/>
  <cols>
    <col min="1" max="1" width="2.5703125" style="170" customWidth="1"/>
    <col min="2" max="2" width="23.42578125" style="170" customWidth="1"/>
    <col min="3" max="3" width="12.85546875" style="170" customWidth="1"/>
    <col min="4" max="4" width="3.42578125" style="170" customWidth="1"/>
    <col min="5" max="7" width="9.140625" style="170"/>
    <col min="8" max="8" width="21" style="170" customWidth="1"/>
    <col min="9" max="16384" width="9.140625" style="170"/>
  </cols>
  <sheetData>
    <row r="1" spans="1:4" s="166" customFormat="1" ht="32.25" thickBot="1">
      <c r="B1" s="166" t="s">
        <v>96</v>
      </c>
    </row>
    <row r="2" spans="1:4" s="169" customFormat="1">
      <c r="A2" s="167"/>
      <c r="B2" s="168" t="s">
        <v>97</v>
      </c>
      <c r="C2" s="239" t="s">
        <v>49</v>
      </c>
      <c r="D2" s="240"/>
    </row>
    <row r="3" spans="1:4">
      <c r="B3" s="171"/>
      <c r="C3" s="172"/>
      <c r="D3" s="173" t="s">
        <v>27</v>
      </c>
    </row>
    <row r="4" spans="1:4">
      <c r="B4" s="171"/>
      <c r="C4" s="172"/>
      <c r="D4" s="173" t="s">
        <v>27</v>
      </c>
    </row>
    <row r="5" spans="1:4">
      <c r="B5" s="171"/>
      <c r="C5" s="172"/>
      <c r="D5" s="173" t="s">
        <v>27</v>
      </c>
    </row>
    <row r="6" spans="1:4">
      <c r="B6" s="171"/>
      <c r="C6" s="172"/>
      <c r="D6" s="173" t="s">
        <v>27</v>
      </c>
    </row>
    <row r="7" spans="1:4">
      <c r="B7" s="171"/>
      <c r="C7" s="172"/>
      <c r="D7" s="173" t="s">
        <v>27</v>
      </c>
    </row>
    <row r="8" spans="1:4">
      <c r="B8" s="171"/>
      <c r="C8" s="172"/>
      <c r="D8" s="173" t="s">
        <v>27</v>
      </c>
    </row>
    <row r="9" spans="1:4">
      <c r="B9" s="171"/>
      <c r="C9" s="172"/>
      <c r="D9" s="173" t="s">
        <v>27</v>
      </c>
    </row>
    <row r="10" spans="1:4">
      <c r="B10" s="171"/>
      <c r="C10" s="172"/>
      <c r="D10" s="173" t="s">
        <v>27</v>
      </c>
    </row>
    <row r="11" spans="1:4">
      <c r="B11" s="171"/>
      <c r="C11" s="172"/>
      <c r="D11" s="173" t="s">
        <v>27</v>
      </c>
    </row>
    <row r="12" spans="1:4">
      <c r="B12" s="171"/>
      <c r="C12" s="172"/>
      <c r="D12" s="173" t="s">
        <v>27</v>
      </c>
    </row>
    <row r="13" spans="1:4">
      <c r="B13" s="171"/>
      <c r="C13" s="172"/>
      <c r="D13" s="173" t="s">
        <v>27</v>
      </c>
    </row>
    <row r="14" spans="1:4">
      <c r="B14" s="171"/>
      <c r="C14" s="172"/>
      <c r="D14" s="173" t="s">
        <v>27</v>
      </c>
    </row>
    <row r="15" spans="1:4">
      <c r="B15" s="171"/>
      <c r="C15" s="172"/>
      <c r="D15" s="173" t="s">
        <v>27</v>
      </c>
    </row>
    <row r="16" spans="1:4">
      <c r="B16" s="171"/>
      <c r="C16" s="172"/>
      <c r="D16" s="173" t="s">
        <v>27</v>
      </c>
    </row>
    <row r="17" spans="2:4" ht="19.5" thickBot="1">
      <c r="B17" s="174" t="s">
        <v>21</v>
      </c>
      <c r="C17" s="175">
        <f>SUM(C3:C16)</f>
        <v>0</v>
      </c>
      <c r="D17" s="176" t="s">
        <v>27</v>
      </c>
    </row>
  </sheetData>
  <mergeCells count="1">
    <mergeCell ref="C2:D2"/>
  </mergeCells>
  <phoneticPr fontId="25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4" tint="-0.499984740745262"/>
  </sheetPr>
  <dimension ref="B1:E19"/>
  <sheetViews>
    <sheetView workbookViewId="0">
      <selection activeCell="J38" sqref="J38"/>
    </sheetView>
  </sheetViews>
  <sheetFormatPr defaultRowHeight="15"/>
  <cols>
    <col min="1" max="1" width="3.140625" style="178" customWidth="1"/>
    <col min="2" max="2" width="7.140625" style="178" hidden="1" customWidth="1"/>
    <col min="3" max="3" width="20" style="178" customWidth="1"/>
    <col min="4" max="4" width="10.42578125" style="178" customWidth="1"/>
    <col min="5" max="5" width="3" style="178" customWidth="1"/>
    <col min="6" max="12" width="9.140625" style="178"/>
    <col min="13" max="13" width="20.28515625" style="178" customWidth="1"/>
    <col min="14" max="16384" width="9.140625" style="178"/>
  </cols>
  <sheetData>
    <row r="1" spans="3:5" s="132" customFormat="1" ht="32.25" customHeight="1">
      <c r="C1" s="132" t="s">
        <v>98</v>
      </c>
    </row>
    <row r="2" spans="3:5" s="143" customFormat="1" ht="18.75">
      <c r="C2" s="177" t="s">
        <v>97</v>
      </c>
      <c r="D2" s="241" t="s">
        <v>49</v>
      </c>
      <c r="E2" s="241"/>
    </row>
    <row r="3" spans="3:5" s="136" customFormat="1" ht="18.75">
      <c r="C3" s="138"/>
      <c r="D3" s="138"/>
      <c r="E3" s="138" t="s">
        <v>27</v>
      </c>
    </row>
    <row r="4" spans="3:5" s="136" customFormat="1" ht="18.75">
      <c r="C4" s="138"/>
      <c r="D4" s="138"/>
      <c r="E4" s="138" t="s">
        <v>27</v>
      </c>
    </row>
    <row r="5" spans="3:5" s="136" customFormat="1" ht="18.75">
      <c r="C5" s="138"/>
      <c r="D5" s="138"/>
      <c r="E5" s="138" t="s">
        <v>27</v>
      </c>
    </row>
    <row r="6" spans="3:5" s="136" customFormat="1" ht="18.75">
      <c r="C6" s="138"/>
      <c r="D6" s="138"/>
      <c r="E6" s="138" t="s">
        <v>27</v>
      </c>
    </row>
    <row r="7" spans="3:5" s="136" customFormat="1" ht="18.75">
      <c r="C7" s="138"/>
      <c r="D7" s="138"/>
      <c r="E7" s="138" t="s">
        <v>27</v>
      </c>
    </row>
    <row r="8" spans="3:5" s="136" customFormat="1" ht="18.75">
      <c r="C8" s="138"/>
      <c r="D8" s="138"/>
      <c r="E8" s="138" t="s">
        <v>27</v>
      </c>
    </row>
    <row r="9" spans="3:5" s="136" customFormat="1" ht="18.75">
      <c r="C9" s="138"/>
      <c r="D9" s="138"/>
      <c r="E9" s="138" t="s">
        <v>27</v>
      </c>
    </row>
    <row r="10" spans="3:5" s="136" customFormat="1" ht="18.75">
      <c r="C10" s="138"/>
      <c r="D10" s="138"/>
      <c r="E10" s="138" t="s">
        <v>27</v>
      </c>
    </row>
    <row r="11" spans="3:5" s="136" customFormat="1" ht="18.75">
      <c r="C11" s="138"/>
      <c r="D11" s="138"/>
      <c r="E11" s="138" t="s">
        <v>27</v>
      </c>
    </row>
    <row r="12" spans="3:5" s="136" customFormat="1" ht="18.75">
      <c r="C12" s="138"/>
      <c r="D12" s="138"/>
      <c r="E12" s="138" t="s">
        <v>27</v>
      </c>
    </row>
    <row r="13" spans="3:5" s="136" customFormat="1" ht="18.75">
      <c r="C13" s="138"/>
      <c r="D13" s="138"/>
      <c r="E13" s="138" t="s">
        <v>27</v>
      </c>
    </row>
    <row r="14" spans="3:5" s="136" customFormat="1" ht="18.75">
      <c r="C14" s="138"/>
      <c r="D14" s="138"/>
      <c r="E14" s="138" t="s">
        <v>27</v>
      </c>
    </row>
    <row r="15" spans="3:5" s="136" customFormat="1" ht="18.75">
      <c r="C15" s="138"/>
      <c r="D15" s="138"/>
      <c r="E15" s="138" t="s">
        <v>27</v>
      </c>
    </row>
    <row r="16" spans="3:5" s="136" customFormat="1" ht="18.75">
      <c r="C16" s="138"/>
      <c r="D16" s="138"/>
      <c r="E16" s="138" t="s">
        <v>27</v>
      </c>
    </row>
    <row r="17" spans="3:5" s="136" customFormat="1" ht="18.75">
      <c r="C17" s="138"/>
      <c r="D17" s="138"/>
      <c r="E17" s="138" t="s">
        <v>27</v>
      </c>
    </row>
    <row r="18" spans="3:5" s="136" customFormat="1" ht="18.75">
      <c r="C18" s="177" t="s">
        <v>21</v>
      </c>
      <c r="D18" s="177">
        <f>SUM(D3:D17)</f>
        <v>0</v>
      </c>
      <c r="E18" s="177" t="s">
        <v>27</v>
      </c>
    </row>
    <row r="19" spans="3:5" s="136" customFormat="1" ht="18.75"/>
  </sheetData>
  <mergeCells count="1">
    <mergeCell ref="D2:E2"/>
  </mergeCells>
  <phoneticPr fontId="25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D19"/>
  <sheetViews>
    <sheetView workbookViewId="0">
      <selection activeCell="H11" sqref="H11"/>
    </sheetView>
  </sheetViews>
  <sheetFormatPr defaultRowHeight="15.75"/>
  <cols>
    <col min="1" max="1" width="2" style="184" customWidth="1"/>
    <col min="2" max="2" width="20.5703125" style="184" customWidth="1"/>
    <col min="3" max="3" width="14.5703125" style="184" customWidth="1"/>
    <col min="4" max="4" width="2.85546875" style="184" customWidth="1"/>
    <col min="5" max="16384" width="9.140625" style="184"/>
  </cols>
  <sheetData>
    <row r="1" spans="1:4" s="179" customFormat="1" ht="36.75" customHeight="1" thickBot="1">
      <c r="B1" s="185" t="s">
        <v>99</v>
      </c>
      <c r="C1" s="185"/>
      <c r="D1" s="186"/>
    </row>
    <row r="2" spans="1:4" s="181" customFormat="1" ht="18.75" customHeight="1">
      <c r="A2" s="180"/>
      <c r="B2" s="187" t="s">
        <v>100</v>
      </c>
      <c r="C2" s="242" t="s">
        <v>49</v>
      </c>
      <c r="D2" s="243"/>
    </row>
    <row r="3" spans="1:4" s="182" customFormat="1" ht="19.5" customHeight="1">
      <c r="B3" s="188"/>
      <c r="C3" s="189"/>
      <c r="D3" s="190" t="s">
        <v>27</v>
      </c>
    </row>
    <row r="4" spans="1:4" s="182" customFormat="1" ht="19.5" customHeight="1">
      <c r="B4" s="188"/>
      <c r="C4" s="189"/>
      <c r="D4" s="190" t="s">
        <v>27</v>
      </c>
    </row>
    <row r="5" spans="1:4" s="182" customFormat="1" ht="19.5" customHeight="1">
      <c r="B5" s="188"/>
      <c r="C5" s="189"/>
      <c r="D5" s="190" t="s">
        <v>27</v>
      </c>
    </row>
    <row r="6" spans="1:4" s="182" customFormat="1" ht="19.5" customHeight="1">
      <c r="B6" s="188"/>
      <c r="C6" s="189"/>
      <c r="D6" s="190" t="s">
        <v>27</v>
      </c>
    </row>
    <row r="7" spans="1:4" s="182" customFormat="1" ht="19.5" customHeight="1">
      <c r="B7" s="188"/>
      <c r="C7" s="189"/>
      <c r="D7" s="190" t="s">
        <v>27</v>
      </c>
    </row>
    <row r="8" spans="1:4" s="182" customFormat="1" ht="19.5" customHeight="1">
      <c r="B8" s="188"/>
      <c r="C8" s="189"/>
      <c r="D8" s="190" t="s">
        <v>27</v>
      </c>
    </row>
    <row r="9" spans="1:4" s="182" customFormat="1" ht="19.5" customHeight="1">
      <c r="B9" s="188"/>
      <c r="C9" s="189"/>
      <c r="D9" s="190" t="s">
        <v>27</v>
      </c>
    </row>
    <row r="10" spans="1:4" s="182" customFormat="1" ht="19.5" customHeight="1">
      <c r="B10" s="188"/>
      <c r="C10" s="189"/>
      <c r="D10" s="190" t="s">
        <v>27</v>
      </c>
    </row>
    <row r="11" spans="1:4" s="182" customFormat="1" ht="19.5" customHeight="1">
      <c r="B11" s="188"/>
      <c r="C11" s="189"/>
      <c r="D11" s="190" t="s">
        <v>27</v>
      </c>
    </row>
    <row r="12" spans="1:4" s="182" customFormat="1" ht="19.5" customHeight="1">
      <c r="B12" s="188"/>
      <c r="C12" s="189"/>
      <c r="D12" s="190" t="s">
        <v>27</v>
      </c>
    </row>
    <row r="13" spans="1:4" s="182" customFormat="1" ht="19.5" customHeight="1">
      <c r="B13" s="188"/>
      <c r="C13" s="189"/>
      <c r="D13" s="190" t="s">
        <v>27</v>
      </c>
    </row>
    <row r="14" spans="1:4" s="182" customFormat="1" ht="19.5" customHeight="1">
      <c r="B14" s="188"/>
      <c r="C14" s="189"/>
      <c r="D14" s="190" t="s">
        <v>27</v>
      </c>
    </row>
    <row r="15" spans="1:4" s="182" customFormat="1" ht="19.5" customHeight="1">
      <c r="B15" s="188"/>
      <c r="C15" s="189"/>
      <c r="D15" s="190" t="s">
        <v>27</v>
      </c>
    </row>
    <row r="16" spans="1:4" s="182" customFormat="1" ht="19.5" customHeight="1">
      <c r="B16" s="188"/>
      <c r="C16" s="189"/>
      <c r="D16" s="190" t="s">
        <v>27</v>
      </c>
    </row>
    <row r="17" spans="2:4" s="182" customFormat="1" ht="19.5" customHeight="1">
      <c r="B17" s="188"/>
      <c r="C17" s="189"/>
      <c r="D17" s="190" t="s">
        <v>27</v>
      </c>
    </row>
    <row r="18" spans="2:4" s="183" customFormat="1" ht="19.5" customHeight="1" thickBot="1">
      <c r="B18" s="191" t="s">
        <v>21</v>
      </c>
      <c r="C18" s="192">
        <f>SUM(C3:C17)</f>
        <v>0</v>
      </c>
      <c r="D18" s="193" t="s">
        <v>27</v>
      </c>
    </row>
    <row r="19" spans="2:4" ht="15" customHeight="1"/>
  </sheetData>
  <mergeCells count="1">
    <mergeCell ref="C2:D2"/>
  </mergeCells>
  <phoneticPr fontId="25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C000"/>
  </sheetPr>
  <dimension ref="A1:D23"/>
  <sheetViews>
    <sheetView workbookViewId="0">
      <selection activeCell="H108" sqref="H108"/>
    </sheetView>
  </sheetViews>
  <sheetFormatPr defaultRowHeight="15.75"/>
  <cols>
    <col min="1" max="1" width="2" style="198" customWidth="1"/>
    <col min="2" max="2" width="20.5703125" style="198" customWidth="1"/>
    <col min="3" max="3" width="14.5703125" style="198" customWidth="1"/>
    <col min="4" max="4" width="3.42578125" style="198" customWidth="1"/>
    <col min="5" max="16384" width="9.140625" style="198"/>
  </cols>
  <sheetData>
    <row r="1" spans="1:4" s="132" customFormat="1" ht="33" customHeight="1" thickBot="1">
      <c r="B1" s="194" t="s">
        <v>101</v>
      </c>
      <c r="C1" s="194"/>
    </row>
    <row r="2" spans="1:4" s="197" customFormat="1" ht="18.75" customHeight="1">
      <c r="A2" s="195"/>
      <c r="B2" s="196" t="s">
        <v>102</v>
      </c>
      <c r="C2" s="244" t="s">
        <v>49</v>
      </c>
      <c r="D2" s="245"/>
    </row>
    <row r="3" spans="1:4" s="136" customFormat="1" ht="19.5" customHeight="1">
      <c r="B3" s="137"/>
      <c r="C3" s="138"/>
      <c r="D3" s="139" t="s">
        <v>27</v>
      </c>
    </row>
    <row r="4" spans="1:4" s="136" customFormat="1" ht="19.5" customHeight="1">
      <c r="B4" s="137"/>
      <c r="C4" s="138"/>
      <c r="D4" s="139" t="s">
        <v>27</v>
      </c>
    </row>
    <row r="5" spans="1:4" s="136" customFormat="1" ht="19.5" customHeight="1">
      <c r="B5" s="137"/>
      <c r="C5" s="138"/>
      <c r="D5" s="139" t="s">
        <v>27</v>
      </c>
    </row>
    <row r="6" spans="1:4" s="136" customFormat="1" ht="19.5" customHeight="1">
      <c r="B6" s="137"/>
      <c r="C6" s="138"/>
      <c r="D6" s="139" t="s">
        <v>27</v>
      </c>
    </row>
    <row r="7" spans="1:4" s="136" customFormat="1" ht="19.5" customHeight="1">
      <c r="B7" s="137"/>
      <c r="C7" s="138"/>
      <c r="D7" s="139" t="s">
        <v>27</v>
      </c>
    </row>
    <row r="8" spans="1:4" s="136" customFormat="1" ht="19.5" customHeight="1">
      <c r="B8" s="137"/>
      <c r="C8" s="138"/>
      <c r="D8" s="139" t="s">
        <v>27</v>
      </c>
    </row>
    <row r="9" spans="1:4" s="136" customFormat="1" ht="19.5" customHeight="1">
      <c r="B9" s="137"/>
      <c r="C9" s="138"/>
      <c r="D9" s="139" t="s">
        <v>27</v>
      </c>
    </row>
    <row r="10" spans="1:4" s="136" customFormat="1" ht="19.5" customHeight="1">
      <c r="B10" s="137"/>
      <c r="C10" s="138"/>
      <c r="D10" s="139" t="s">
        <v>27</v>
      </c>
    </row>
    <row r="11" spans="1:4" s="136" customFormat="1" ht="19.5" customHeight="1">
      <c r="B11" s="137"/>
      <c r="C11" s="138"/>
      <c r="D11" s="139" t="s">
        <v>27</v>
      </c>
    </row>
    <row r="12" spans="1:4" s="136" customFormat="1" ht="19.5" customHeight="1">
      <c r="B12" s="137"/>
      <c r="C12" s="138"/>
      <c r="D12" s="139" t="s">
        <v>27</v>
      </c>
    </row>
    <row r="13" spans="1:4" s="136" customFormat="1" ht="19.5" customHeight="1">
      <c r="B13" s="137"/>
      <c r="C13" s="138"/>
      <c r="D13" s="139" t="s">
        <v>27</v>
      </c>
    </row>
    <row r="14" spans="1:4" s="136" customFormat="1" ht="19.5" customHeight="1">
      <c r="B14" s="137"/>
      <c r="C14" s="138"/>
      <c r="D14" s="139" t="s">
        <v>27</v>
      </c>
    </row>
    <row r="15" spans="1:4" s="136" customFormat="1" ht="19.5" customHeight="1">
      <c r="B15" s="137"/>
      <c r="C15" s="138"/>
      <c r="D15" s="139" t="s">
        <v>27</v>
      </c>
    </row>
    <row r="16" spans="1:4" s="136" customFormat="1" ht="19.5" customHeight="1">
      <c r="B16" s="137"/>
      <c r="C16" s="138"/>
      <c r="D16" s="139" t="s">
        <v>27</v>
      </c>
    </row>
    <row r="17" spans="2:4" s="136" customFormat="1" ht="20.25" customHeight="1">
      <c r="B17" s="137"/>
      <c r="C17" s="138"/>
      <c r="D17" s="139" t="s">
        <v>27</v>
      </c>
    </row>
    <row r="18" spans="2:4" s="143" customFormat="1" ht="20.25" customHeight="1" thickBot="1">
      <c r="B18" s="140" t="s">
        <v>21</v>
      </c>
      <c r="C18" s="141">
        <f>SUM(C3:C17)</f>
        <v>0</v>
      </c>
      <c r="D18" s="142" t="s">
        <v>27</v>
      </c>
    </row>
    <row r="19" spans="2:4" ht="20.25" customHeight="1"/>
    <row r="20" spans="2:4" ht="20.25" customHeight="1"/>
    <row r="21" spans="2:4" ht="20.25" customHeight="1"/>
    <row r="22" spans="2:4" ht="20.25" customHeight="1"/>
    <row r="23" spans="2:4" ht="15" customHeight="1"/>
  </sheetData>
  <mergeCells count="1">
    <mergeCell ref="C2:D2"/>
  </mergeCells>
  <phoneticPr fontId="25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C000"/>
  </sheetPr>
  <dimension ref="A1:D23"/>
  <sheetViews>
    <sheetView workbookViewId="0">
      <selection activeCell="J6" sqref="J6"/>
    </sheetView>
  </sheetViews>
  <sheetFormatPr defaultRowHeight="15.75"/>
  <cols>
    <col min="1" max="1" width="2" style="42" customWidth="1"/>
    <col min="2" max="2" width="20.5703125" style="42" customWidth="1"/>
    <col min="3" max="3" width="14.5703125" style="42" customWidth="1"/>
    <col min="4" max="4" width="3.140625" style="42" customWidth="1"/>
    <col min="5" max="16384" width="9.140625" style="42"/>
  </cols>
  <sheetData>
    <row r="1" spans="1:4" s="46" customFormat="1" ht="36.75" customHeight="1" thickBot="1">
      <c r="B1" s="199" t="s">
        <v>132</v>
      </c>
      <c r="C1" s="199"/>
      <c r="D1" s="200"/>
    </row>
    <row r="2" spans="1:4" ht="18.75" customHeight="1">
      <c r="A2" s="43"/>
      <c r="B2" s="201" t="s">
        <v>103</v>
      </c>
      <c r="C2" s="246" t="s">
        <v>49</v>
      </c>
      <c r="D2" s="247"/>
    </row>
    <row r="3" spans="1:4" s="44" customFormat="1" ht="19.5" customHeight="1">
      <c r="B3" s="202"/>
      <c r="C3" s="203"/>
      <c r="D3" s="204" t="s">
        <v>27</v>
      </c>
    </row>
    <row r="4" spans="1:4" s="44" customFormat="1" ht="19.5" customHeight="1">
      <c r="B4" s="202"/>
      <c r="C4" s="203"/>
      <c r="D4" s="204" t="s">
        <v>27</v>
      </c>
    </row>
    <row r="5" spans="1:4" s="44" customFormat="1" ht="19.5" customHeight="1">
      <c r="B5" s="202"/>
      <c r="C5" s="203"/>
      <c r="D5" s="204" t="s">
        <v>27</v>
      </c>
    </row>
    <row r="6" spans="1:4" s="44" customFormat="1" ht="19.5" customHeight="1">
      <c r="B6" s="202"/>
      <c r="C6" s="203"/>
      <c r="D6" s="204" t="s">
        <v>27</v>
      </c>
    </row>
    <row r="7" spans="1:4" s="44" customFormat="1" ht="19.5" customHeight="1">
      <c r="B7" s="202"/>
      <c r="C7" s="203"/>
      <c r="D7" s="204" t="s">
        <v>27</v>
      </c>
    </row>
    <row r="8" spans="1:4" s="44" customFormat="1" ht="19.5" customHeight="1">
      <c r="B8" s="202"/>
      <c r="C8" s="203"/>
      <c r="D8" s="204" t="s">
        <v>27</v>
      </c>
    </row>
    <row r="9" spans="1:4" s="44" customFormat="1" ht="19.5" customHeight="1">
      <c r="B9" s="202"/>
      <c r="C9" s="203"/>
      <c r="D9" s="204" t="s">
        <v>27</v>
      </c>
    </row>
    <row r="10" spans="1:4" s="44" customFormat="1" ht="19.5" customHeight="1">
      <c r="B10" s="202"/>
      <c r="C10" s="203"/>
      <c r="D10" s="204" t="s">
        <v>27</v>
      </c>
    </row>
    <row r="11" spans="1:4" s="44" customFormat="1" ht="19.5" customHeight="1">
      <c r="B11" s="202"/>
      <c r="C11" s="203"/>
      <c r="D11" s="204" t="s">
        <v>27</v>
      </c>
    </row>
    <row r="12" spans="1:4" s="44" customFormat="1" ht="19.5" customHeight="1">
      <c r="B12" s="202"/>
      <c r="C12" s="203"/>
      <c r="D12" s="204" t="s">
        <v>27</v>
      </c>
    </row>
    <row r="13" spans="1:4" s="44" customFormat="1" ht="19.5" customHeight="1">
      <c r="B13" s="202"/>
      <c r="C13" s="203"/>
      <c r="D13" s="204" t="s">
        <v>27</v>
      </c>
    </row>
    <row r="14" spans="1:4" s="44" customFormat="1" ht="19.5" customHeight="1">
      <c r="B14" s="202"/>
      <c r="C14" s="203"/>
      <c r="D14" s="204" t="s">
        <v>27</v>
      </c>
    </row>
    <row r="15" spans="1:4" s="44" customFormat="1" ht="19.5" customHeight="1">
      <c r="B15" s="202"/>
      <c r="C15" s="203"/>
      <c r="D15" s="204" t="s">
        <v>27</v>
      </c>
    </row>
    <row r="16" spans="1:4" s="44" customFormat="1" ht="19.5" customHeight="1">
      <c r="B16" s="202"/>
      <c r="C16" s="203"/>
      <c r="D16" s="204" t="s">
        <v>27</v>
      </c>
    </row>
    <row r="17" spans="2:4" s="44" customFormat="1" ht="19.5" customHeight="1">
      <c r="B17" s="202"/>
      <c r="C17" s="203"/>
      <c r="D17" s="204" t="s">
        <v>27</v>
      </c>
    </row>
    <row r="18" spans="2:4" s="45" customFormat="1" ht="19.5" customHeight="1" thickBot="1">
      <c r="B18" s="205" t="s">
        <v>21</v>
      </c>
      <c r="C18" s="206">
        <f>SUM(C3:C17)</f>
        <v>0</v>
      </c>
      <c r="D18" s="207" t="s">
        <v>27</v>
      </c>
    </row>
    <row r="19" spans="2:4" ht="19.5" customHeight="1"/>
    <row r="20" spans="2:4" ht="19.5" customHeight="1"/>
    <row r="21" spans="2:4" ht="19.5" customHeight="1"/>
    <row r="22" spans="2:4" ht="19.5" customHeight="1"/>
    <row r="23" spans="2:4" ht="19.5" customHeight="1"/>
  </sheetData>
  <mergeCells count="1">
    <mergeCell ref="C2:D2"/>
  </mergeCells>
  <phoneticPr fontId="25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B1:E18"/>
  <sheetViews>
    <sheetView workbookViewId="0">
      <selection activeCell="E35" sqref="E35"/>
    </sheetView>
  </sheetViews>
  <sheetFormatPr defaultRowHeight="15.75"/>
  <cols>
    <col min="1" max="1" width="2" style="211" customWidth="1"/>
    <col min="2" max="2" width="36.85546875" style="211" customWidth="1"/>
    <col min="3" max="3" width="32.5703125" style="211" customWidth="1"/>
    <col min="4" max="4" width="32.7109375" style="211" customWidth="1"/>
    <col min="5" max="5" width="33.28515625" style="211" customWidth="1"/>
    <col min="6" max="7" width="22.42578125" style="211" customWidth="1"/>
    <col min="8" max="16384" width="9.140625" style="211"/>
  </cols>
  <sheetData>
    <row r="1" spans="2:5" s="154" customFormat="1" ht="32.25" thickBot="1">
      <c r="B1" s="154" t="s">
        <v>104</v>
      </c>
    </row>
    <row r="2" spans="2:5" ht="17.25">
      <c r="B2" s="208" t="s">
        <v>130</v>
      </c>
      <c r="C2" s="209" t="s">
        <v>105</v>
      </c>
      <c r="D2" s="209" t="s">
        <v>106</v>
      </c>
      <c r="E2" s="210" t="s">
        <v>107</v>
      </c>
    </row>
    <row r="3" spans="2:5" ht="17.25">
      <c r="B3" s="212" t="s">
        <v>108</v>
      </c>
      <c r="C3" s="213"/>
      <c r="D3" s="213"/>
      <c r="E3" s="214"/>
    </row>
    <row r="4" spans="2:5" ht="17.25">
      <c r="B4" s="212" t="s">
        <v>109</v>
      </c>
      <c r="C4" s="213"/>
      <c r="D4" s="213"/>
      <c r="E4" s="214"/>
    </row>
    <row r="5" spans="2:5" ht="17.25">
      <c r="B5" s="212" t="s">
        <v>110</v>
      </c>
      <c r="C5" s="215"/>
      <c r="D5" s="215"/>
      <c r="E5" s="216"/>
    </row>
    <row r="6" spans="2:5" ht="18" thickBot="1">
      <c r="B6" s="217" t="s">
        <v>104</v>
      </c>
      <c r="C6" s="218" t="str">
        <f>IF(C5&gt;=5,"The student can pass the class","The student can't pass the class")</f>
        <v>The student can't pass the class</v>
      </c>
      <c r="D6" s="218" t="str">
        <f>IF(D5&gt;=10,"The student can pass the class","The student can't pass the class")</f>
        <v>The student can't pass the class</v>
      </c>
      <c r="E6" s="219" t="str">
        <f>IF(E5&gt;=50,"The student can pass the class","The student can't pass the class")</f>
        <v>The student can't pass the class</v>
      </c>
    </row>
    <row r="11" spans="2:5">
      <c r="B11" s="220"/>
    </row>
    <row r="17" spans="2:3" s="221" customFormat="1">
      <c r="B17" s="248"/>
      <c r="C17" s="248"/>
    </row>
    <row r="18" spans="2:3" s="221" customFormat="1">
      <c r="B18" s="248"/>
      <c r="C18" s="248"/>
    </row>
  </sheetData>
  <mergeCells count="2">
    <mergeCell ref="B18:C18"/>
    <mergeCell ref="B17:C17"/>
  </mergeCells>
  <phoneticPr fontId="25" type="noConversion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2" tint="-0.749992370372631"/>
  </sheetPr>
  <dimension ref="A1:K6"/>
  <sheetViews>
    <sheetView workbookViewId="0">
      <selection activeCell="O24" sqref="O24"/>
    </sheetView>
  </sheetViews>
  <sheetFormatPr defaultRowHeight="14.25"/>
  <cols>
    <col min="1" max="16384" width="9.140625" style="18"/>
  </cols>
  <sheetData>
    <row r="1" spans="1:11" ht="31.5" thickBot="1">
      <c r="A1" s="17" t="s">
        <v>111</v>
      </c>
    </row>
    <row r="2" spans="1:11" ht="20.25">
      <c r="A2" s="19"/>
      <c r="B2" s="19" t="s">
        <v>112</v>
      </c>
      <c r="C2" s="19"/>
      <c r="D2" s="19"/>
      <c r="E2" s="19" t="s">
        <v>113</v>
      </c>
      <c r="F2" s="19"/>
      <c r="G2" s="249" t="s">
        <v>114</v>
      </c>
      <c r="H2" s="250"/>
      <c r="I2" s="250"/>
      <c r="J2" s="250"/>
      <c r="K2" s="251"/>
    </row>
    <row r="3" spans="1:11" ht="20.25">
      <c r="A3" s="19" t="s">
        <v>115</v>
      </c>
      <c r="B3" s="19"/>
      <c r="C3" s="19"/>
      <c r="D3" s="19" t="s">
        <v>116</v>
      </c>
      <c r="E3" s="19"/>
      <c r="F3" s="19"/>
      <c r="G3" s="20" t="s">
        <v>117</v>
      </c>
      <c r="H3" s="21"/>
      <c r="I3" s="21"/>
      <c r="J3" s="21"/>
      <c r="K3" s="22"/>
    </row>
    <row r="4" spans="1:11" ht="20.25">
      <c r="A4" s="19" t="s">
        <v>116</v>
      </c>
      <c r="B4" s="19"/>
      <c r="C4" s="19"/>
      <c r="D4" s="19" t="s">
        <v>115</v>
      </c>
      <c r="E4" s="19"/>
      <c r="F4" s="19"/>
      <c r="G4" s="20" t="s">
        <v>118</v>
      </c>
      <c r="H4" s="21"/>
      <c r="I4" s="21"/>
      <c r="J4" s="21"/>
      <c r="K4" s="22"/>
    </row>
    <row r="5" spans="1:11" ht="21" thickBot="1">
      <c r="A5" s="19" t="s">
        <v>119</v>
      </c>
      <c r="B5" s="19">
        <v>0</v>
      </c>
      <c r="C5" s="19"/>
      <c r="D5" s="19" t="s">
        <v>120</v>
      </c>
      <c r="E5" s="19">
        <v>0</v>
      </c>
      <c r="F5" s="19"/>
      <c r="G5" s="23" t="s">
        <v>121</v>
      </c>
      <c r="H5" s="24"/>
      <c r="I5" s="24"/>
      <c r="J5" s="24"/>
      <c r="K5" s="25"/>
    </row>
    <row r="6" spans="1:11" ht="20.25">
      <c r="A6" s="19"/>
      <c r="B6" s="19"/>
      <c r="C6" s="19"/>
      <c r="D6" s="19"/>
      <c r="E6" s="19"/>
      <c r="F6" s="19"/>
    </row>
  </sheetData>
  <mergeCells count="1">
    <mergeCell ref="G2:K2"/>
  </mergeCells>
  <phoneticPr fontId="2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4"/>
  </sheetPr>
  <dimension ref="A1:N54"/>
  <sheetViews>
    <sheetView zoomScale="98" zoomScaleNormal="98" workbookViewId="0">
      <selection activeCell="B12" sqref="B12"/>
    </sheetView>
  </sheetViews>
  <sheetFormatPr defaultColWidth="11.5703125" defaultRowHeight="17.25"/>
  <cols>
    <col min="1" max="5" width="11.5703125" style="1"/>
    <col min="6" max="6" width="8.140625" style="1" customWidth="1"/>
    <col min="7" max="7" width="28.140625" style="1" customWidth="1"/>
    <col min="8" max="16384" width="11.5703125" style="1"/>
  </cols>
  <sheetData>
    <row r="1" spans="1:7" ht="18" thickBot="1">
      <c r="A1" s="1">
        <v>1</v>
      </c>
    </row>
    <row r="2" spans="1:7" ht="18" thickBot="1">
      <c r="A2" s="2" t="s">
        <v>6</v>
      </c>
      <c r="B2" s="3"/>
      <c r="C2" s="3"/>
      <c r="D2" s="3"/>
      <c r="E2" s="3"/>
      <c r="F2" s="4"/>
    </row>
    <row r="3" spans="1:7">
      <c r="A3" s="1">
        <v>1</v>
      </c>
      <c r="B3" s="1">
        <f>A1*1</f>
        <v>1</v>
      </c>
    </row>
    <row r="4" spans="1:7" ht="37.5">
      <c r="A4" s="1">
        <v>2</v>
      </c>
      <c r="B4" s="1">
        <f>A1*2</f>
        <v>2</v>
      </c>
      <c r="F4" s="14" t="s">
        <v>7</v>
      </c>
      <c r="G4" s="14"/>
    </row>
    <row r="5" spans="1:7">
      <c r="A5" s="1">
        <v>3</v>
      </c>
      <c r="B5" s="1">
        <f>A1*3</f>
        <v>3</v>
      </c>
    </row>
    <row r="6" spans="1:7">
      <c r="A6" s="1">
        <v>4</v>
      </c>
      <c r="B6" s="1">
        <f>A1*4</f>
        <v>4</v>
      </c>
    </row>
    <row r="7" spans="1:7">
      <c r="A7" s="1">
        <v>5</v>
      </c>
      <c r="B7" s="1">
        <f>A1*5</f>
        <v>5</v>
      </c>
    </row>
    <row r="8" spans="1:7" ht="18" thickBot="1">
      <c r="A8" s="1">
        <v>6</v>
      </c>
      <c r="B8" s="1">
        <f>A1*6</f>
        <v>6</v>
      </c>
    </row>
    <row r="9" spans="1:7">
      <c r="A9" s="1">
        <v>7</v>
      </c>
      <c r="B9" s="1">
        <f>A1*7</f>
        <v>7</v>
      </c>
      <c r="E9" s="5"/>
      <c r="F9" s="6" t="s">
        <v>8</v>
      </c>
      <c r="G9" s="7"/>
    </row>
    <row r="10" spans="1:7">
      <c r="A10" s="1">
        <v>8</v>
      </c>
      <c r="B10" s="1">
        <f>A1*8</f>
        <v>8</v>
      </c>
      <c r="E10" s="8" t="s">
        <v>9</v>
      </c>
      <c r="F10" s="9"/>
      <c r="G10" s="10"/>
    </row>
    <row r="11" spans="1:7">
      <c r="A11" s="1">
        <v>9</v>
      </c>
      <c r="B11" s="1">
        <f>A1*9</f>
        <v>9</v>
      </c>
      <c r="E11" s="8" t="s">
        <v>10</v>
      </c>
      <c r="F11" s="9"/>
      <c r="G11" s="10"/>
    </row>
    <row r="12" spans="1:7">
      <c r="A12" s="1">
        <v>10</v>
      </c>
      <c r="B12" s="1">
        <f>A1*10</f>
        <v>10</v>
      </c>
      <c r="E12" s="8" t="s">
        <v>11</v>
      </c>
      <c r="F12" s="9"/>
      <c r="G12" s="10"/>
    </row>
    <row r="13" spans="1:7">
      <c r="A13" s="1">
        <v>11</v>
      </c>
      <c r="B13" s="1">
        <f>A1*11</f>
        <v>11</v>
      </c>
      <c r="E13" s="8" t="s">
        <v>12</v>
      </c>
      <c r="F13" s="9"/>
      <c r="G13" s="10"/>
    </row>
    <row r="14" spans="1:7" ht="18" thickBot="1">
      <c r="A14" s="1">
        <v>12</v>
      </c>
      <c r="B14" s="1">
        <f>A1*12</f>
        <v>12</v>
      </c>
      <c r="E14" s="11" t="s">
        <v>13</v>
      </c>
      <c r="F14" s="12"/>
      <c r="G14" s="13"/>
    </row>
    <row r="15" spans="1:7">
      <c r="A15" s="1">
        <v>13</v>
      </c>
      <c r="B15" s="1">
        <f>A1*13</f>
        <v>13</v>
      </c>
    </row>
    <row r="16" spans="1:7">
      <c r="A16" s="1">
        <v>14</v>
      </c>
      <c r="B16" s="1">
        <f>A1*14</f>
        <v>14</v>
      </c>
    </row>
    <row r="17" spans="1:14">
      <c r="A17" s="1">
        <v>15</v>
      </c>
      <c r="B17" s="1">
        <f>A1*15</f>
        <v>15</v>
      </c>
    </row>
    <row r="18" spans="1:14">
      <c r="A18" s="1">
        <v>16</v>
      </c>
      <c r="B18" s="1">
        <f>A1*16</f>
        <v>16</v>
      </c>
    </row>
    <row r="19" spans="1:14">
      <c r="A19" s="1">
        <v>17</v>
      </c>
      <c r="B19" s="1">
        <f>A1*17</f>
        <v>17</v>
      </c>
    </row>
    <row r="20" spans="1:14">
      <c r="A20" s="1">
        <v>18</v>
      </c>
      <c r="B20" s="1">
        <f>A1*18</f>
        <v>18</v>
      </c>
    </row>
    <row r="21" spans="1:14">
      <c r="A21" s="1">
        <v>19</v>
      </c>
      <c r="B21" s="1">
        <f>A1*19</f>
        <v>19</v>
      </c>
    </row>
    <row r="22" spans="1:14" ht="20.25">
      <c r="A22" s="1">
        <v>20</v>
      </c>
      <c r="B22" s="1">
        <f>A1*20</f>
        <v>20</v>
      </c>
      <c r="M22" s="15" t="s">
        <v>14</v>
      </c>
      <c r="N22" s="16"/>
    </row>
    <row r="23" spans="1:14">
      <c r="A23" s="1">
        <v>21</v>
      </c>
      <c r="B23" s="1">
        <f>A1*21</f>
        <v>21</v>
      </c>
    </row>
    <row r="24" spans="1:14">
      <c r="A24" s="1">
        <v>22</v>
      </c>
      <c r="B24" s="1">
        <f>A1*22</f>
        <v>22</v>
      </c>
    </row>
    <row r="25" spans="1:14">
      <c r="A25" s="1">
        <v>23</v>
      </c>
      <c r="B25" s="1">
        <f>A1*23</f>
        <v>23</v>
      </c>
    </row>
    <row r="26" spans="1:14">
      <c r="A26" s="1">
        <v>24</v>
      </c>
      <c r="B26" s="1">
        <f>A1*24</f>
        <v>24</v>
      </c>
    </row>
    <row r="27" spans="1:14">
      <c r="A27" s="1">
        <v>25</v>
      </c>
      <c r="B27" s="1">
        <f>A1*25</f>
        <v>25</v>
      </c>
    </row>
    <row r="28" spans="1:14">
      <c r="A28" s="1">
        <v>26</v>
      </c>
      <c r="B28" s="1">
        <f>A1*26</f>
        <v>26</v>
      </c>
    </row>
    <row r="29" spans="1:14">
      <c r="A29" s="1">
        <v>27</v>
      </c>
      <c r="B29" s="1">
        <f>A1*27</f>
        <v>27</v>
      </c>
    </row>
    <row r="30" spans="1:14">
      <c r="A30" s="1">
        <v>28</v>
      </c>
      <c r="B30" s="1">
        <f>A1*28</f>
        <v>28</v>
      </c>
    </row>
    <row r="31" spans="1:14">
      <c r="A31" s="1">
        <v>29</v>
      </c>
      <c r="B31" s="1">
        <f>A1*29</f>
        <v>29</v>
      </c>
    </row>
    <row r="32" spans="1:14">
      <c r="A32" s="1">
        <v>30</v>
      </c>
      <c r="B32" s="1">
        <f>A1*30</f>
        <v>30</v>
      </c>
    </row>
    <row r="33" spans="1:2">
      <c r="A33" s="1">
        <v>31</v>
      </c>
      <c r="B33" s="1">
        <f>A1*31</f>
        <v>31</v>
      </c>
    </row>
    <row r="34" spans="1:2">
      <c r="A34" s="1">
        <v>32</v>
      </c>
      <c r="B34" s="1">
        <f>A1*32</f>
        <v>32</v>
      </c>
    </row>
    <row r="35" spans="1:2">
      <c r="A35" s="1">
        <v>33</v>
      </c>
      <c r="B35" s="1">
        <f>A1*33</f>
        <v>33</v>
      </c>
    </row>
    <row r="36" spans="1:2">
      <c r="A36" s="1">
        <v>34</v>
      </c>
      <c r="B36" s="1">
        <f>A1*34</f>
        <v>34</v>
      </c>
    </row>
    <row r="37" spans="1:2">
      <c r="A37" s="1">
        <v>35</v>
      </c>
      <c r="B37" s="1">
        <f>A1*35</f>
        <v>35</v>
      </c>
    </row>
    <row r="38" spans="1:2">
      <c r="A38" s="1">
        <v>36</v>
      </c>
      <c r="B38" s="1">
        <f>A1*36</f>
        <v>36</v>
      </c>
    </row>
    <row r="39" spans="1:2">
      <c r="A39" s="1">
        <v>37</v>
      </c>
      <c r="B39" s="1">
        <f>A1*37</f>
        <v>37</v>
      </c>
    </row>
    <row r="40" spans="1:2">
      <c r="A40" s="1">
        <v>38</v>
      </c>
      <c r="B40" s="1">
        <f>A1*38</f>
        <v>38</v>
      </c>
    </row>
    <row r="41" spans="1:2">
      <c r="A41" s="1">
        <v>39</v>
      </c>
      <c r="B41" s="1">
        <f>A1*39</f>
        <v>39</v>
      </c>
    </row>
    <row r="42" spans="1:2">
      <c r="A42" s="1">
        <v>40</v>
      </c>
      <c r="B42" s="1">
        <f>A1*40</f>
        <v>40</v>
      </c>
    </row>
    <row r="43" spans="1:2">
      <c r="A43" s="1">
        <v>41</v>
      </c>
      <c r="B43" s="1">
        <f>A1*41</f>
        <v>41</v>
      </c>
    </row>
    <row r="44" spans="1:2">
      <c r="A44" s="1">
        <v>42</v>
      </c>
      <c r="B44" s="1">
        <f>A1*42</f>
        <v>42</v>
      </c>
    </row>
    <row r="45" spans="1:2">
      <c r="A45" s="1">
        <v>43</v>
      </c>
      <c r="B45" s="1">
        <f>A1*43</f>
        <v>43</v>
      </c>
    </row>
    <row r="46" spans="1:2">
      <c r="A46" s="1">
        <v>44</v>
      </c>
      <c r="B46" s="1">
        <f>A1*44</f>
        <v>44</v>
      </c>
    </row>
    <row r="47" spans="1:2">
      <c r="A47" s="1">
        <v>45</v>
      </c>
      <c r="B47" s="1">
        <f>A1*45</f>
        <v>45</v>
      </c>
    </row>
    <row r="48" spans="1:2">
      <c r="A48" s="1">
        <v>46</v>
      </c>
      <c r="B48" s="1">
        <f>A1*46</f>
        <v>46</v>
      </c>
    </row>
    <row r="49" spans="1:2">
      <c r="A49" s="1">
        <v>47</v>
      </c>
      <c r="B49" s="1">
        <f>A1*47</f>
        <v>47</v>
      </c>
    </row>
    <row r="50" spans="1:2">
      <c r="A50" s="1">
        <v>48</v>
      </c>
      <c r="B50" s="1">
        <f>A1*48</f>
        <v>48</v>
      </c>
    </row>
    <row r="51" spans="1:2">
      <c r="A51" s="1">
        <v>49</v>
      </c>
      <c r="B51" s="1">
        <f>A1*49</f>
        <v>49</v>
      </c>
    </row>
    <row r="52" spans="1:2">
      <c r="A52" s="1">
        <v>50</v>
      </c>
      <c r="B52" s="1">
        <f>A1*50</f>
        <v>50</v>
      </c>
    </row>
    <row r="53" spans="1:2">
      <c r="A53" s="1">
        <v>51</v>
      </c>
      <c r="B53" s="1">
        <f>A1*51</f>
        <v>51</v>
      </c>
    </row>
    <row r="54" spans="1:2">
      <c r="A54" s="1">
        <v>52</v>
      </c>
      <c r="B54" s="1">
        <f>A1*52</f>
        <v>52</v>
      </c>
    </row>
  </sheetData>
  <sheetProtection selectLockedCells="1" selectUnlockedCells="1"/>
  <phoneticPr fontId="25" type="noConversion"/>
  <hyperlinks>
    <hyperlink ref="M22" r:id="rId1"/>
  </hyperlink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 r:id="rId2"/>
  <headerFooter alignWithMargins="0">
    <oddHeader>&amp;C&amp;A</oddHeader>
    <oddFooter>&amp;CΣελίδα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selection activeCell="A4" sqref="A4"/>
    </sheetView>
  </sheetViews>
  <sheetFormatPr defaultRowHeight="14.25"/>
  <cols>
    <col min="1" max="1" width="36.42578125" style="26" customWidth="1"/>
    <col min="2" max="2" width="23.42578125" style="26" customWidth="1"/>
    <col min="3" max="6" width="9.140625" style="26"/>
    <col min="7" max="7" width="28.7109375" style="26" customWidth="1"/>
    <col min="8" max="16384" width="9.140625" style="26"/>
  </cols>
  <sheetData>
    <row r="1" spans="1:7" s="27" customFormat="1" ht="30.75">
      <c r="A1" s="27" t="s">
        <v>122</v>
      </c>
    </row>
    <row r="2" spans="1:7" ht="20.25">
      <c r="A2" s="28" t="s">
        <v>123</v>
      </c>
      <c r="B2" s="28" t="s">
        <v>124</v>
      </c>
    </row>
    <row r="4" spans="1:7" ht="15" thickBot="1"/>
    <row r="5" spans="1:7" ht="20.25">
      <c r="D5" s="252" t="s">
        <v>125</v>
      </c>
      <c r="E5" s="253"/>
      <c r="F5" s="253"/>
      <c r="G5" s="254"/>
    </row>
    <row r="6" spans="1:7" ht="20.25">
      <c r="D6" s="29" t="s">
        <v>126</v>
      </c>
      <c r="E6" s="30"/>
      <c r="F6" s="30"/>
      <c r="G6" s="31"/>
    </row>
    <row r="7" spans="1:7" ht="20.25">
      <c r="D7" s="29" t="s">
        <v>127</v>
      </c>
      <c r="E7" s="30"/>
      <c r="F7" s="30"/>
      <c r="G7" s="31"/>
    </row>
    <row r="8" spans="1:7" ht="21" thickBot="1">
      <c r="D8" s="32" t="s">
        <v>128</v>
      </c>
      <c r="E8" s="33"/>
      <c r="F8" s="33"/>
      <c r="G8" s="34"/>
    </row>
  </sheetData>
  <mergeCells count="1">
    <mergeCell ref="D5:G5"/>
  </mergeCells>
  <phoneticPr fontId="25" type="noConversion"/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43" sqref="P43"/>
    </sheetView>
  </sheetViews>
  <sheetFormatPr defaultRowHeight="12.75"/>
  <sheetData/>
  <phoneticPr fontId="25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7"/>
  </sheetPr>
  <dimension ref="B1:K26"/>
  <sheetViews>
    <sheetView showGridLines="0" workbookViewId="0">
      <selection activeCell="I3" sqref="I3"/>
    </sheetView>
  </sheetViews>
  <sheetFormatPr defaultColWidth="11.5703125" defaultRowHeight="12.75"/>
  <cols>
    <col min="1" max="1" width="0.42578125" style="68" customWidth="1"/>
    <col min="2" max="2" width="19" style="84" customWidth="1"/>
    <col min="3" max="3" width="17.28515625" style="68" customWidth="1"/>
    <col min="4" max="4" width="20.42578125" style="68" customWidth="1"/>
    <col min="5" max="5" width="18.42578125" style="68" customWidth="1"/>
    <col min="6" max="6" width="25.5703125" style="68" customWidth="1"/>
    <col min="7" max="7" width="14.42578125" style="68" customWidth="1"/>
    <col min="8" max="8" width="10.140625" style="68" customWidth="1"/>
    <col min="9" max="9" width="33.28515625" style="68" customWidth="1"/>
    <col min="10" max="10" width="14.7109375" style="68" customWidth="1"/>
    <col min="11" max="16384" width="11.5703125" style="68"/>
  </cols>
  <sheetData>
    <row r="1" spans="2:11" ht="29.25" customHeight="1" thickBot="1">
      <c r="B1" s="67" t="s">
        <v>20</v>
      </c>
    </row>
    <row r="2" spans="2:11" s="72" customFormat="1" ht="18.75">
      <c r="B2" s="69" t="s">
        <v>15</v>
      </c>
      <c r="C2" s="70" t="s">
        <v>16</v>
      </c>
      <c r="D2" s="70" t="s">
        <v>17</v>
      </c>
      <c r="E2" s="70" t="s">
        <v>18</v>
      </c>
      <c r="F2" s="71" t="s">
        <v>19</v>
      </c>
    </row>
    <row r="3" spans="2:11" ht="20.25" customHeight="1">
      <c r="B3" s="73"/>
      <c r="C3" s="74">
        <v>10</v>
      </c>
      <c r="D3" s="74">
        <v>10</v>
      </c>
      <c r="E3" s="74">
        <v>10</v>
      </c>
      <c r="F3" s="75">
        <f>SUM(C3+D3+E3)/3</f>
        <v>10</v>
      </c>
      <c r="G3" s="223"/>
      <c r="H3" s="224"/>
    </row>
    <row r="4" spans="2:11" ht="20.25" customHeight="1">
      <c r="B4" s="73"/>
      <c r="C4" s="74">
        <v>10</v>
      </c>
      <c r="D4" s="74">
        <v>10</v>
      </c>
      <c r="E4" s="74">
        <v>10</v>
      </c>
      <c r="F4" s="75">
        <f>SUM(C4+D4+E4)/3</f>
        <v>10</v>
      </c>
      <c r="G4" s="223"/>
      <c r="H4" s="224"/>
    </row>
    <row r="5" spans="2:11" ht="20.25" customHeight="1">
      <c r="B5" s="73"/>
      <c r="C5" s="74">
        <v>10</v>
      </c>
      <c r="D5" s="74">
        <v>10</v>
      </c>
      <c r="E5" s="74">
        <v>10</v>
      </c>
      <c r="F5" s="75">
        <f>SUM(C5+D5+E5)/3</f>
        <v>10</v>
      </c>
      <c r="G5" s="72"/>
      <c r="H5" s="76"/>
    </row>
    <row r="6" spans="2:11" ht="20.25" customHeight="1">
      <c r="B6" s="73"/>
      <c r="C6" s="74">
        <v>10</v>
      </c>
      <c r="D6" s="74">
        <v>10</v>
      </c>
      <c r="E6" s="74">
        <v>10</v>
      </c>
      <c r="F6" s="75">
        <f>SUM(C6+D6+E6)/3</f>
        <v>10</v>
      </c>
    </row>
    <row r="7" spans="2:11" ht="20.25" customHeight="1">
      <c r="B7" s="73"/>
      <c r="C7" s="74">
        <v>10</v>
      </c>
      <c r="D7" s="74">
        <v>10</v>
      </c>
      <c r="E7" s="74">
        <v>10</v>
      </c>
      <c r="F7" s="75">
        <f>SUM(C7+D7+E7)/3</f>
        <v>10</v>
      </c>
      <c r="G7" s="77"/>
      <c r="H7" s="77"/>
      <c r="I7" s="77"/>
      <c r="J7" s="77"/>
      <c r="K7" s="77"/>
    </row>
    <row r="8" spans="2:11" ht="20.25" customHeight="1">
      <c r="B8" s="73"/>
      <c r="C8" s="74">
        <v>10</v>
      </c>
      <c r="D8" s="74">
        <v>10</v>
      </c>
      <c r="E8" s="74">
        <v>10</v>
      </c>
      <c r="F8" s="75">
        <f t="shared" ref="F8:F16" si="0">SUM(C8+D8+E8)/3</f>
        <v>10</v>
      </c>
      <c r="G8" s="77"/>
      <c r="H8" s="225"/>
      <c r="I8" s="225"/>
      <c r="J8" s="225"/>
      <c r="K8" s="77"/>
    </row>
    <row r="9" spans="2:11" ht="20.25" customHeight="1">
      <c r="B9" s="73"/>
      <c r="C9" s="74">
        <v>10</v>
      </c>
      <c r="D9" s="74">
        <v>10</v>
      </c>
      <c r="E9" s="74">
        <v>10</v>
      </c>
      <c r="F9" s="75">
        <f t="shared" si="0"/>
        <v>10</v>
      </c>
      <c r="G9" s="77"/>
      <c r="H9" s="78"/>
      <c r="I9" s="78"/>
      <c r="J9" s="78"/>
      <c r="K9" s="77"/>
    </row>
    <row r="10" spans="2:11" ht="20.25" customHeight="1">
      <c r="B10" s="73"/>
      <c r="C10" s="74">
        <v>10</v>
      </c>
      <c r="D10" s="74">
        <v>10</v>
      </c>
      <c r="E10" s="74">
        <v>10</v>
      </c>
      <c r="F10" s="75">
        <f t="shared" si="0"/>
        <v>10</v>
      </c>
      <c r="G10" s="77"/>
      <c r="H10" s="78"/>
      <c r="I10" s="78"/>
      <c r="J10" s="78"/>
      <c r="K10" s="77"/>
    </row>
    <row r="11" spans="2:11" ht="20.25" customHeight="1">
      <c r="B11" s="73"/>
      <c r="C11" s="74">
        <v>10</v>
      </c>
      <c r="D11" s="74">
        <v>10</v>
      </c>
      <c r="E11" s="74">
        <v>10</v>
      </c>
      <c r="F11" s="75">
        <f t="shared" si="0"/>
        <v>10</v>
      </c>
      <c r="G11" s="77"/>
      <c r="H11" s="78"/>
      <c r="I11" s="78"/>
      <c r="J11" s="78"/>
      <c r="K11" s="77"/>
    </row>
    <row r="12" spans="2:11" ht="20.25" customHeight="1">
      <c r="B12" s="73"/>
      <c r="C12" s="74">
        <v>10</v>
      </c>
      <c r="D12" s="74">
        <v>10</v>
      </c>
      <c r="E12" s="74">
        <v>10</v>
      </c>
      <c r="F12" s="75">
        <f t="shared" si="0"/>
        <v>10</v>
      </c>
      <c r="G12" s="78"/>
      <c r="H12" s="78"/>
      <c r="I12" s="78"/>
      <c r="J12" s="77"/>
      <c r="K12" s="77"/>
    </row>
    <row r="13" spans="2:11" ht="20.25" customHeight="1">
      <c r="B13" s="73"/>
      <c r="C13" s="74">
        <v>10</v>
      </c>
      <c r="D13" s="74">
        <v>10</v>
      </c>
      <c r="E13" s="74">
        <v>10</v>
      </c>
      <c r="F13" s="75">
        <f t="shared" si="0"/>
        <v>10</v>
      </c>
    </row>
    <row r="14" spans="2:11" ht="20.25" customHeight="1">
      <c r="B14" s="73"/>
      <c r="C14" s="74">
        <v>10</v>
      </c>
      <c r="D14" s="74">
        <v>10</v>
      </c>
      <c r="E14" s="74">
        <v>10</v>
      </c>
      <c r="F14" s="75">
        <f t="shared" si="0"/>
        <v>10</v>
      </c>
    </row>
    <row r="15" spans="2:11" ht="20.25" customHeight="1">
      <c r="B15" s="73"/>
      <c r="C15" s="74">
        <v>10</v>
      </c>
      <c r="D15" s="74">
        <v>10</v>
      </c>
      <c r="E15" s="74">
        <v>10</v>
      </c>
      <c r="F15" s="75">
        <f t="shared" si="0"/>
        <v>10</v>
      </c>
    </row>
    <row r="16" spans="2:11" ht="20.25" customHeight="1" thickBot="1">
      <c r="B16" s="79"/>
      <c r="C16" s="80">
        <v>10</v>
      </c>
      <c r="D16" s="80">
        <v>10</v>
      </c>
      <c r="E16" s="80">
        <v>10</v>
      </c>
      <c r="F16" s="81">
        <f t="shared" si="0"/>
        <v>10</v>
      </c>
    </row>
    <row r="17" spans="2:7" ht="19.5" thickBot="1">
      <c r="B17" s="86" t="s">
        <v>21</v>
      </c>
      <c r="C17" s="88">
        <f>SUM(C3+C4+C5+C6+C7+C8+C9+C10+C11+C12+C13+C14+C15+C16)/14</f>
        <v>10</v>
      </c>
      <c r="D17" s="88">
        <f>SUM(+D3+D4+D5+D6+D7+D8+D9+D10+D11+D12+D13+D14+D15+D16)/14</f>
        <v>10</v>
      </c>
      <c r="E17" s="88">
        <f>SUM(E3+E4+E5+E6+E7+E8+E9+E10+E11+E12+E13+E14+E15)/13</f>
        <v>10</v>
      </c>
      <c r="F17" s="81">
        <f>SUM(F3+F4+F5+F6+F7+F8+F9+F10+F11+F12+F13+F14+F15+F16+C17+D17+E17)/17</f>
        <v>10</v>
      </c>
    </row>
    <row r="18" spans="2:7" s="83" customFormat="1"/>
    <row r="26" spans="2:7" ht="18.75">
      <c r="G26" s="85"/>
    </row>
  </sheetData>
  <sheetProtection selectLockedCells="1" selectUnlockedCells="1"/>
  <mergeCells count="2">
    <mergeCell ref="G3:H4"/>
    <mergeCell ref="H8:J8"/>
  </mergeCells>
  <phoneticPr fontId="25" type="noConversion"/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 r:id="rId1"/>
  <headerFooter alignWithMargins="0">
    <oddHeader>&amp;C&amp;A</oddHeader>
    <oddFooter>&amp;CΣελίδα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8" sqref="C8"/>
    </sheetView>
  </sheetViews>
  <sheetFormatPr defaultRowHeight="12.75"/>
  <sheetData/>
  <sheetProtection selectLockedCells="1" selectUnlockedCells="1"/>
  <phoneticPr fontId="25" type="noConversion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20"/>
  </sheetPr>
  <dimension ref="B1:R22"/>
  <sheetViews>
    <sheetView workbookViewId="0">
      <selection activeCell="F41" sqref="F41"/>
    </sheetView>
  </sheetViews>
  <sheetFormatPr defaultColWidth="9" defaultRowHeight="12.75"/>
  <cols>
    <col min="1" max="1" width="1.42578125" style="68" customWidth="1"/>
    <col min="2" max="2" width="15.7109375" style="68" customWidth="1"/>
    <col min="3" max="3" width="3" style="68" customWidth="1"/>
    <col min="4" max="4" width="15" style="68" customWidth="1"/>
    <col min="5" max="5" width="3" style="68" customWidth="1"/>
    <col min="6" max="6" width="17.140625" style="68" customWidth="1"/>
    <col min="7" max="7" width="18.85546875" style="68" customWidth="1"/>
    <col min="8" max="8" width="11.85546875" style="68" customWidth="1"/>
    <col min="9" max="9" width="3" style="68" customWidth="1"/>
    <col min="10" max="11" width="9" style="68"/>
    <col min="12" max="12" width="17" style="68" customWidth="1"/>
    <col min="13" max="13" width="11" style="68" customWidth="1"/>
    <col min="14" max="16384" width="9" style="68"/>
  </cols>
  <sheetData>
    <row r="1" spans="2:18" s="77" customFormat="1" ht="31.5">
      <c r="B1" s="89" t="s">
        <v>22</v>
      </c>
      <c r="C1" s="89"/>
      <c r="D1" s="89"/>
      <c r="E1" s="90"/>
      <c r="H1" s="90"/>
      <c r="I1" s="91"/>
      <c r="J1" s="91"/>
      <c r="K1" s="91"/>
      <c r="L1" s="91"/>
      <c r="M1" s="91"/>
      <c r="N1" s="91"/>
      <c r="O1" s="91"/>
      <c r="P1" s="91"/>
      <c r="Q1" s="91"/>
      <c r="R1" s="91"/>
    </row>
    <row r="2" spans="2:18" ht="8.25" customHeight="1" thickBot="1"/>
    <row r="3" spans="2:18" s="82" customFormat="1" ht="18.75">
      <c r="B3" s="229" t="s">
        <v>23</v>
      </c>
      <c r="C3" s="228"/>
      <c r="D3" s="92" t="s">
        <v>24</v>
      </c>
      <c r="E3" s="92"/>
      <c r="F3" s="227" t="s">
        <v>25</v>
      </c>
      <c r="G3" s="228"/>
      <c r="H3" s="230" t="s">
        <v>26</v>
      </c>
      <c r="I3" s="231"/>
      <c r="J3" s="93"/>
      <c r="K3" s="93"/>
      <c r="L3" s="93"/>
      <c r="M3" s="93"/>
      <c r="N3" s="93"/>
    </row>
    <row r="4" spans="2:18" s="72" customFormat="1" ht="18.75">
      <c r="B4" s="94"/>
      <c r="C4" s="74" t="s">
        <v>27</v>
      </c>
      <c r="D4" s="74"/>
      <c r="E4" s="74" t="s">
        <v>27</v>
      </c>
      <c r="F4" s="74" t="s">
        <v>28</v>
      </c>
      <c r="G4" s="74" t="s">
        <v>29</v>
      </c>
      <c r="H4" s="95">
        <f t="shared" ref="H4:H14" si="0">B4+D4</f>
        <v>0</v>
      </c>
      <c r="I4" s="75" t="s">
        <v>27</v>
      </c>
      <c r="J4" s="96"/>
      <c r="K4" s="96"/>
      <c r="L4" s="96"/>
      <c r="M4" s="96"/>
      <c r="N4" s="96"/>
    </row>
    <row r="5" spans="2:18" s="72" customFormat="1" ht="18.75">
      <c r="B5" s="94"/>
      <c r="C5" s="74" t="s">
        <v>27</v>
      </c>
      <c r="D5" s="74"/>
      <c r="E5" s="74" t="s">
        <v>27</v>
      </c>
      <c r="F5" s="74" t="s">
        <v>28</v>
      </c>
      <c r="G5" s="74" t="s">
        <v>29</v>
      </c>
      <c r="H5" s="95">
        <f t="shared" si="0"/>
        <v>0</v>
      </c>
      <c r="I5" s="75" t="s">
        <v>27</v>
      </c>
      <c r="J5" s="226"/>
      <c r="K5" s="226"/>
      <c r="L5" s="226"/>
      <c r="M5" s="226"/>
      <c r="N5" s="96"/>
    </row>
    <row r="6" spans="2:18" s="72" customFormat="1" ht="18.75">
      <c r="B6" s="94"/>
      <c r="C6" s="74" t="s">
        <v>27</v>
      </c>
      <c r="D6" s="74"/>
      <c r="E6" s="74" t="s">
        <v>27</v>
      </c>
      <c r="F6" s="74" t="s">
        <v>28</v>
      </c>
      <c r="G6" s="74" t="s">
        <v>29</v>
      </c>
      <c r="H6" s="95">
        <f t="shared" si="0"/>
        <v>0</v>
      </c>
      <c r="I6" s="75" t="s">
        <v>27</v>
      </c>
      <c r="J6" s="97"/>
      <c r="K6" s="97"/>
      <c r="L6" s="97"/>
      <c r="M6" s="97"/>
      <c r="N6" s="96"/>
    </row>
    <row r="7" spans="2:18" s="72" customFormat="1" ht="18.75">
      <c r="B7" s="94"/>
      <c r="C7" s="74" t="s">
        <v>27</v>
      </c>
      <c r="D7" s="74"/>
      <c r="E7" s="74" t="s">
        <v>27</v>
      </c>
      <c r="F7" s="74" t="s">
        <v>28</v>
      </c>
      <c r="G7" s="74" t="s">
        <v>29</v>
      </c>
      <c r="H7" s="95">
        <f t="shared" si="0"/>
        <v>0</v>
      </c>
      <c r="I7" s="75" t="s">
        <v>27</v>
      </c>
      <c r="J7" s="97"/>
      <c r="K7" s="97"/>
      <c r="L7" s="97"/>
      <c r="M7" s="97"/>
      <c r="N7" s="96"/>
    </row>
    <row r="8" spans="2:18" s="72" customFormat="1" ht="18.75">
      <c r="B8" s="94"/>
      <c r="C8" s="74" t="s">
        <v>27</v>
      </c>
      <c r="D8" s="74"/>
      <c r="E8" s="74" t="s">
        <v>27</v>
      </c>
      <c r="F8" s="74" t="s">
        <v>28</v>
      </c>
      <c r="G8" s="74" t="s">
        <v>29</v>
      </c>
      <c r="H8" s="95">
        <f t="shared" si="0"/>
        <v>0</v>
      </c>
      <c r="I8" s="75" t="s">
        <v>27</v>
      </c>
      <c r="J8" s="97"/>
      <c r="K8" s="97"/>
      <c r="L8" s="97"/>
      <c r="M8" s="97"/>
      <c r="N8" s="96"/>
    </row>
    <row r="9" spans="2:18" s="72" customFormat="1" ht="18.75">
      <c r="B9" s="94"/>
      <c r="C9" s="74" t="s">
        <v>27</v>
      </c>
      <c r="D9" s="74"/>
      <c r="E9" s="74" t="s">
        <v>27</v>
      </c>
      <c r="F9" s="74" t="s">
        <v>28</v>
      </c>
      <c r="G9" s="74" t="s">
        <v>29</v>
      </c>
      <c r="H9" s="95">
        <f t="shared" si="0"/>
        <v>0</v>
      </c>
      <c r="I9" s="75" t="s">
        <v>27</v>
      </c>
      <c r="J9" s="97"/>
      <c r="K9" s="97"/>
      <c r="L9" s="97"/>
      <c r="M9" s="97"/>
      <c r="N9" s="96"/>
    </row>
    <row r="10" spans="2:18" s="72" customFormat="1" ht="18.75">
      <c r="B10" s="94"/>
      <c r="C10" s="74" t="s">
        <v>27</v>
      </c>
      <c r="D10" s="74"/>
      <c r="E10" s="74" t="s">
        <v>27</v>
      </c>
      <c r="F10" s="74" t="s">
        <v>28</v>
      </c>
      <c r="G10" s="74" t="s">
        <v>29</v>
      </c>
      <c r="H10" s="95">
        <f t="shared" si="0"/>
        <v>0</v>
      </c>
      <c r="I10" s="75" t="s">
        <v>27</v>
      </c>
      <c r="J10" s="96"/>
      <c r="K10" s="96"/>
      <c r="L10" s="96"/>
      <c r="M10" s="96"/>
      <c r="N10" s="96"/>
    </row>
    <row r="11" spans="2:18" s="72" customFormat="1" ht="18.75">
      <c r="B11" s="94"/>
      <c r="C11" s="74" t="s">
        <v>27</v>
      </c>
      <c r="D11" s="74"/>
      <c r="E11" s="74" t="s">
        <v>27</v>
      </c>
      <c r="F11" s="74" t="s">
        <v>28</v>
      </c>
      <c r="G11" s="74" t="s">
        <v>29</v>
      </c>
      <c r="H11" s="87">
        <f t="shared" si="0"/>
        <v>0</v>
      </c>
      <c r="I11" s="75" t="s">
        <v>27</v>
      </c>
    </row>
    <row r="12" spans="2:18" s="72" customFormat="1" ht="18.75">
      <c r="B12" s="94"/>
      <c r="C12" s="74" t="s">
        <v>27</v>
      </c>
      <c r="D12" s="74"/>
      <c r="E12" s="74" t="s">
        <v>27</v>
      </c>
      <c r="F12" s="74" t="s">
        <v>28</v>
      </c>
      <c r="G12" s="74" t="s">
        <v>29</v>
      </c>
      <c r="H12" s="87">
        <f t="shared" si="0"/>
        <v>0</v>
      </c>
      <c r="I12" s="75" t="s">
        <v>27</v>
      </c>
    </row>
    <row r="13" spans="2:18" s="72" customFormat="1" ht="18.75">
      <c r="B13" s="94"/>
      <c r="C13" s="74" t="s">
        <v>27</v>
      </c>
      <c r="D13" s="74"/>
      <c r="E13" s="74" t="s">
        <v>27</v>
      </c>
      <c r="F13" s="74" t="s">
        <v>28</v>
      </c>
      <c r="G13" s="74" t="s">
        <v>29</v>
      </c>
      <c r="H13" s="87">
        <f t="shared" si="0"/>
        <v>0</v>
      </c>
      <c r="I13" s="75" t="s">
        <v>27</v>
      </c>
    </row>
    <row r="14" spans="2:18" s="72" customFormat="1" ht="19.5" thickBot="1">
      <c r="B14" s="98"/>
      <c r="C14" s="80" t="s">
        <v>27</v>
      </c>
      <c r="D14" s="80"/>
      <c r="E14" s="80" t="s">
        <v>27</v>
      </c>
      <c r="F14" s="80" t="s">
        <v>28</v>
      </c>
      <c r="G14" s="80" t="s">
        <v>29</v>
      </c>
      <c r="H14" s="88">
        <f t="shared" si="0"/>
        <v>0</v>
      </c>
      <c r="I14" s="81" t="s">
        <v>27</v>
      </c>
    </row>
    <row r="22" spans="15:15" ht="18.75">
      <c r="O22" s="99"/>
    </row>
  </sheetData>
  <sheetProtection selectLockedCells="1" selectUnlockedCells="1"/>
  <mergeCells count="4">
    <mergeCell ref="J5:M5"/>
    <mergeCell ref="F3:G3"/>
    <mergeCell ref="B3:C3"/>
    <mergeCell ref="H3:I3"/>
  </mergeCells>
  <phoneticPr fontId="25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34"/>
  </sheetPr>
  <dimension ref="A1:F22"/>
  <sheetViews>
    <sheetView workbookViewId="0">
      <selection activeCell="D37" sqref="D37"/>
    </sheetView>
  </sheetViews>
  <sheetFormatPr defaultColWidth="9" defaultRowHeight="12.75"/>
  <cols>
    <col min="1" max="1" width="1.42578125" style="110" customWidth="1"/>
    <col min="2" max="2" width="14.140625" style="110" customWidth="1"/>
    <col min="3" max="3" width="17.7109375" style="110" customWidth="1"/>
    <col min="4" max="4" width="12.28515625" style="110" customWidth="1"/>
    <col min="5" max="5" width="7" style="110" customWidth="1"/>
    <col min="6" max="6" width="9" style="110" customWidth="1"/>
    <col min="7" max="7" width="12.5703125" style="110" customWidth="1"/>
    <col min="8" max="8" width="51.7109375" style="110" customWidth="1"/>
    <col min="9" max="16384" width="9" style="110"/>
  </cols>
  <sheetData>
    <row r="1" spans="1:4" s="100" customFormat="1" ht="31.5">
      <c r="A1" s="234" t="s">
        <v>30</v>
      </c>
      <c r="B1" s="234"/>
      <c r="C1" s="234"/>
      <c r="D1" s="234"/>
    </row>
    <row r="2" spans="1:4" s="101" customFormat="1" ht="18.75">
      <c r="B2" s="102" t="s">
        <v>31</v>
      </c>
      <c r="C2" s="103" t="s">
        <v>32</v>
      </c>
    </row>
    <row r="3" spans="1:4" s="104" customFormat="1" ht="18.75">
      <c r="B3" s="105"/>
      <c r="C3" s="105"/>
    </row>
    <row r="4" spans="1:4" s="104" customFormat="1" ht="18.75"/>
    <row r="5" spans="1:4" s="101" customFormat="1" ht="18.75">
      <c r="B5" s="106" t="s">
        <v>33</v>
      </c>
      <c r="C5" s="232" t="s">
        <v>34</v>
      </c>
      <c r="D5" s="233"/>
    </row>
    <row r="6" spans="1:4" s="104" customFormat="1" ht="18.75">
      <c r="B6" s="106">
        <f>B3*C3/100000</f>
        <v>0</v>
      </c>
      <c r="C6" s="107" t="s">
        <v>35</v>
      </c>
      <c r="D6" s="108"/>
    </row>
    <row r="7" spans="1:4" s="104" customFormat="1" ht="18.75">
      <c r="B7" s="106">
        <f>B3*C3/100</f>
        <v>0</v>
      </c>
      <c r="C7" s="107" t="s">
        <v>36</v>
      </c>
      <c r="D7" s="108"/>
    </row>
    <row r="8" spans="1:4" s="104" customFormat="1" ht="18.75">
      <c r="B8" s="106">
        <f>B3*C3/10</f>
        <v>0</v>
      </c>
      <c r="C8" s="107" t="s">
        <v>37</v>
      </c>
      <c r="D8" s="108"/>
    </row>
    <row r="9" spans="1:4" s="104" customFormat="1" ht="18.75">
      <c r="B9" s="106">
        <f>B3*C3/1</f>
        <v>0</v>
      </c>
      <c r="C9" s="107" t="s">
        <v>38</v>
      </c>
      <c r="D9" s="108"/>
    </row>
    <row r="10" spans="1:4" s="104" customFormat="1" ht="18.75">
      <c r="B10" s="106">
        <f>B3*C3/0.1</f>
        <v>0</v>
      </c>
      <c r="C10" s="107" t="s">
        <v>39</v>
      </c>
      <c r="D10" s="108"/>
    </row>
    <row r="11" spans="1:4" s="104" customFormat="1" ht="18.75"/>
    <row r="22" spans="6:6" ht="18.75">
      <c r="F22" s="109"/>
    </row>
  </sheetData>
  <sheetProtection selectLockedCells="1" selectUnlockedCells="1"/>
  <mergeCells count="2">
    <mergeCell ref="C5:D5"/>
    <mergeCell ref="A1:D1"/>
  </mergeCells>
  <phoneticPr fontId="25" type="noConversion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2060"/>
  </sheetPr>
  <dimension ref="B2:G7"/>
  <sheetViews>
    <sheetView workbookViewId="0">
      <selection activeCell="E46" sqref="E46"/>
    </sheetView>
  </sheetViews>
  <sheetFormatPr defaultColWidth="11.5703125" defaultRowHeight="12.75"/>
  <cols>
    <col min="1" max="1" width="4.140625" style="68" customWidth="1"/>
    <col min="2" max="2" width="21.5703125" style="68" customWidth="1"/>
    <col min="3" max="4" width="22.85546875" style="68" customWidth="1"/>
    <col min="5" max="5" width="20.42578125" style="68" customWidth="1"/>
    <col min="6" max="6" width="17.42578125" style="68" customWidth="1"/>
    <col min="7" max="7" width="2.140625" style="68" customWidth="1"/>
    <col min="8" max="16384" width="11.5703125" style="68"/>
  </cols>
  <sheetData>
    <row r="2" spans="2:7" s="72" customFormat="1" ht="0.75" customHeight="1" thickBot="1"/>
    <row r="3" spans="2:7" s="72" customFormat="1" ht="18.75">
      <c r="B3" s="111" t="s">
        <v>40</v>
      </c>
      <c r="C3" s="111" t="s">
        <v>41</v>
      </c>
      <c r="D3" s="111" t="s">
        <v>21</v>
      </c>
      <c r="E3" s="111" t="s">
        <v>42</v>
      </c>
      <c r="F3" s="112"/>
      <c r="G3" s="113"/>
    </row>
    <row r="4" spans="2:7" s="72" customFormat="1" ht="21" customHeight="1">
      <c r="B4" s="114">
        <v>10</v>
      </c>
      <c r="C4" s="114">
        <v>5</v>
      </c>
      <c r="D4" s="115">
        <f>SUM(B4+C4)</f>
        <v>15</v>
      </c>
      <c r="E4" s="114" t="s">
        <v>43</v>
      </c>
      <c r="F4" s="96"/>
      <c r="G4" s="116"/>
    </row>
    <row r="5" spans="2:7" s="72" customFormat="1" ht="21">
      <c r="B5" s="114">
        <v>10</v>
      </c>
      <c r="C5" s="114">
        <v>5</v>
      </c>
      <c r="D5" s="115">
        <f>SUM(B5-C5)</f>
        <v>5</v>
      </c>
      <c r="E5" s="114" t="s">
        <v>44</v>
      </c>
      <c r="F5" s="235" t="s">
        <v>45</v>
      </c>
      <c r="G5" s="236"/>
    </row>
    <row r="6" spans="2:7" s="72" customFormat="1" ht="18.75">
      <c r="B6" s="114">
        <v>10</v>
      </c>
      <c r="C6" s="114">
        <v>5</v>
      </c>
      <c r="D6" s="115">
        <f>SUM(B6*C6)</f>
        <v>50</v>
      </c>
      <c r="E6" s="114" t="s">
        <v>46</v>
      </c>
      <c r="F6" s="96"/>
      <c r="G6" s="117"/>
    </row>
    <row r="7" spans="2:7" ht="19.5" thickBot="1">
      <c r="B7" s="118">
        <v>10</v>
      </c>
      <c r="C7" s="118">
        <v>5</v>
      </c>
      <c r="D7" s="119">
        <f>B7/C7</f>
        <v>2</v>
      </c>
      <c r="E7" s="118" t="s">
        <v>47</v>
      </c>
      <c r="F7" s="120"/>
      <c r="G7" s="121"/>
    </row>
  </sheetData>
  <sheetProtection selectLockedCells="1" selectUnlockedCells="1"/>
  <mergeCells count="1">
    <mergeCell ref="F5:G5"/>
  </mergeCells>
  <phoneticPr fontId="2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B1:D19"/>
  <sheetViews>
    <sheetView showGridLines="0" workbookViewId="0">
      <selection activeCell="H31" sqref="H31"/>
    </sheetView>
  </sheetViews>
  <sheetFormatPr defaultColWidth="11.5703125" defaultRowHeight="18.75"/>
  <cols>
    <col min="1" max="1" width="2" style="123" customWidth="1"/>
    <col min="2" max="2" width="19.42578125" style="123" customWidth="1"/>
    <col min="3" max="3" width="10.140625" style="123" customWidth="1"/>
    <col min="4" max="4" width="3.140625" style="123" customWidth="1"/>
    <col min="5" max="7" width="11.5703125" style="123"/>
    <col min="8" max="8" width="27.140625" style="123" customWidth="1"/>
    <col min="9" max="16384" width="11.5703125" style="123"/>
  </cols>
  <sheetData>
    <row r="1" spans="2:4" ht="32.25" thickBot="1">
      <c r="B1" s="122" t="s">
        <v>129</v>
      </c>
    </row>
    <row r="2" spans="2:4" s="125" customFormat="1">
      <c r="B2" s="124" t="s">
        <v>48</v>
      </c>
      <c r="C2" s="237" t="s">
        <v>49</v>
      </c>
      <c r="D2" s="238"/>
    </row>
    <row r="3" spans="2:4">
      <c r="B3" s="126"/>
      <c r="C3" s="127"/>
      <c r="D3" s="128" t="s">
        <v>27</v>
      </c>
    </row>
    <row r="4" spans="2:4">
      <c r="B4" s="126"/>
      <c r="C4" s="127"/>
      <c r="D4" s="128" t="s">
        <v>27</v>
      </c>
    </row>
    <row r="5" spans="2:4">
      <c r="B5" s="126"/>
      <c r="C5" s="127"/>
      <c r="D5" s="128" t="s">
        <v>27</v>
      </c>
    </row>
    <row r="6" spans="2:4">
      <c r="B6" s="126"/>
      <c r="C6" s="127"/>
      <c r="D6" s="128" t="s">
        <v>27</v>
      </c>
    </row>
    <row r="7" spans="2:4">
      <c r="B7" s="126"/>
      <c r="C7" s="127"/>
      <c r="D7" s="128" t="s">
        <v>27</v>
      </c>
    </row>
    <row r="8" spans="2:4">
      <c r="B8" s="126"/>
      <c r="C8" s="127"/>
      <c r="D8" s="128" t="s">
        <v>27</v>
      </c>
    </row>
    <row r="9" spans="2:4">
      <c r="B9" s="126"/>
      <c r="C9" s="127"/>
      <c r="D9" s="128" t="s">
        <v>27</v>
      </c>
    </row>
    <row r="10" spans="2:4">
      <c r="B10" s="126"/>
      <c r="C10" s="127"/>
      <c r="D10" s="128" t="s">
        <v>27</v>
      </c>
    </row>
    <row r="11" spans="2:4">
      <c r="B11" s="126"/>
      <c r="C11" s="127"/>
      <c r="D11" s="128" t="s">
        <v>27</v>
      </c>
    </row>
    <row r="12" spans="2:4">
      <c r="B12" s="126"/>
      <c r="C12" s="127"/>
      <c r="D12" s="128" t="s">
        <v>27</v>
      </c>
    </row>
    <row r="13" spans="2:4">
      <c r="B13" s="126"/>
      <c r="C13" s="127"/>
      <c r="D13" s="128" t="s">
        <v>27</v>
      </c>
    </row>
    <row r="14" spans="2:4">
      <c r="B14" s="126"/>
      <c r="C14" s="127"/>
      <c r="D14" s="128" t="s">
        <v>27</v>
      </c>
    </row>
    <row r="15" spans="2:4">
      <c r="B15" s="126"/>
      <c r="C15" s="127"/>
      <c r="D15" s="128" t="s">
        <v>27</v>
      </c>
    </row>
    <row r="16" spans="2:4" ht="19.5" thickBot="1">
      <c r="B16" s="129" t="s">
        <v>21</v>
      </c>
      <c r="C16" s="130">
        <f>SUM(C3:C15)</f>
        <v>0</v>
      </c>
      <c r="D16" s="131" t="s">
        <v>27</v>
      </c>
    </row>
    <row r="19" spans="4:4">
      <c r="D19" s="125"/>
    </row>
  </sheetData>
  <sheetProtection selectLockedCells="1" selectUnlockedCells="1"/>
  <mergeCells count="1">
    <mergeCell ref="C2:D2"/>
  </mergeCells>
  <phoneticPr fontId="2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53"/>
  </sheetPr>
  <dimension ref="A1:AA41"/>
  <sheetViews>
    <sheetView workbookViewId="0">
      <selection activeCell="C3" sqref="C3"/>
    </sheetView>
  </sheetViews>
  <sheetFormatPr defaultColWidth="11.5703125" defaultRowHeight="18.75"/>
  <cols>
    <col min="1" max="1" width="15" style="35" customWidth="1"/>
    <col min="2" max="2" width="8" style="35" customWidth="1"/>
    <col min="3" max="3" width="2.7109375" style="35" customWidth="1"/>
    <col min="4" max="4" width="15.140625" style="35" customWidth="1"/>
    <col min="5" max="5" width="11.5703125" style="35"/>
    <col min="6" max="6" width="15.140625" style="35" customWidth="1"/>
    <col min="7" max="7" width="11.5703125" style="35"/>
    <col min="8" max="8" width="15.140625" style="35" customWidth="1"/>
    <col min="9" max="9" width="11.5703125" style="35"/>
    <col min="10" max="10" width="15.140625" style="35" customWidth="1"/>
    <col min="11" max="11" width="11.5703125" style="35"/>
    <col min="12" max="12" width="15.140625" style="35" customWidth="1"/>
    <col min="13" max="13" width="11.5703125" style="35"/>
    <col min="14" max="14" width="15.140625" style="35" customWidth="1"/>
    <col min="15" max="15" width="11.5703125" style="35"/>
    <col min="16" max="16" width="15.140625" style="35" customWidth="1"/>
    <col min="17" max="17" width="11.5703125" style="35"/>
    <col min="18" max="18" width="15.140625" style="35" customWidth="1"/>
    <col min="19" max="19" width="11.5703125" style="35"/>
    <col min="20" max="20" width="15.140625" style="35" customWidth="1"/>
    <col min="21" max="21" width="11.5703125" style="35"/>
    <col min="22" max="22" width="15.140625" style="35" customWidth="1"/>
    <col min="23" max="23" width="11.5703125" style="35"/>
    <col min="24" max="24" width="15.140625" style="35" customWidth="1"/>
    <col min="25" max="25" width="11.5703125" style="35"/>
    <col min="26" max="26" width="27.5703125" style="35" customWidth="1"/>
    <col min="27" max="27" width="21.85546875" style="35" customWidth="1"/>
    <col min="28" max="16384" width="11.5703125" style="35"/>
  </cols>
  <sheetData>
    <row r="1" spans="1:27" ht="26.25">
      <c r="P1" s="36" t="s">
        <v>50</v>
      </c>
    </row>
    <row r="2" spans="1:27">
      <c r="A2" s="35" t="s">
        <v>51</v>
      </c>
      <c r="D2" s="35" t="s">
        <v>52</v>
      </c>
      <c r="F2" s="35" t="s">
        <v>53</v>
      </c>
      <c r="H2" s="35" t="s">
        <v>54</v>
      </c>
      <c r="J2" s="35" t="s">
        <v>55</v>
      </c>
      <c r="L2" s="35" t="s">
        <v>56</v>
      </c>
      <c r="N2" s="35" t="s">
        <v>57</v>
      </c>
      <c r="P2" s="35" t="s">
        <v>58</v>
      </c>
      <c r="R2" s="35" t="s">
        <v>59</v>
      </c>
      <c r="T2" s="35" t="s">
        <v>60</v>
      </c>
      <c r="V2" s="35" t="s">
        <v>61</v>
      </c>
      <c r="X2" s="35" t="s">
        <v>62</v>
      </c>
    </row>
    <row r="3" spans="1:27">
      <c r="A3" s="35" t="s">
        <v>63</v>
      </c>
      <c r="B3" s="35" t="s">
        <v>64</v>
      </c>
      <c r="C3" s="41" t="s">
        <v>27</v>
      </c>
      <c r="D3" s="35" t="s">
        <v>63</v>
      </c>
      <c r="E3" s="35" t="s">
        <v>64</v>
      </c>
      <c r="F3" s="35" t="s">
        <v>63</v>
      </c>
      <c r="G3" s="35" t="s">
        <v>64</v>
      </c>
      <c r="H3" s="35" t="s">
        <v>63</v>
      </c>
      <c r="I3" s="35" t="s">
        <v>64</v>
      </c>
      <c r="J3" s="35" t="s">
        <v>63</v>
      </c>
      <c r="K3" s="35" t="s">
        <v>64</v>
      </c>
      <c r="L3" s="35" t="s">
        <v>63</v>
      </c>
      <c r="M3" s="35" t="s">
        <v>64</v>
      </c>
      <c r="N3" s="35" t="s">
        <v>63</v>
      </c>
      <c r="O3" s="35" t="s">
        <v>64</v>
      </c>
      <c r="P3" s="35" t="s">
        <v>63</v>
      </c>
      <c r="Q3" s="35" t="s">
        <v>64</v>
      </c>
      <c r="R3" s="35" t="s">
        <v>63</v>
      </c>
      <c r="S3" s="35" t="s">
        <v>64</v>
      </c>
      <c r="T3" s="35" t="s">
        <v>63</v>
      </c>
      <c r="U3" s="35" t="s">
        <v>64</v>
      </c>
      <c r="V3" s="35" t="s">
        <v>63</v>
      </c>
      <c r="W3" s="35" t="s">
        <v>64</v>
      </c>
      <c r="X3" s="35" t="s">
        <v>63</v>
      </c>
      <c r="Y3" s="35" t="s">
        <v>64</v>
      </c>
    </row>
    <row r="8" spans="1:27" ht="19.5" thickBot="1"/>
    <row r="9" spans="1:27">
      <c r="Z9" s="37" t="s">
        <v>65</v>
      </c>
      <c r="AA9" s="38"/>
    </row>
    <row r="10" spans="1:27">
      <c r="Z10" s="39" t="s">
        <v>66</v>
      </c>
      <c r="AA10" s="38"/>
    </row>
    <row r="11" spans="1:27">
      <c r="Z11" s="39" t="s">
        <v>67</v>
      </c>
      <c r="AA11" s="38"/>
    </row>
    <row r="12" spans="1:27">
      <c r="Z12" s="39" t="s">
        <v>68</v>
      </c>
      <c r="AA12" s="38"/>
    </row>
    <row r="13" spans="1:27">
      <c r="Z13" s="39" t="s">
        <v>69</v>
      </c>
      <c r="AA13" s="38"/>
    </row>
    <row r="14" spans="1:27">
      <c r="Z14" s="39" t="s">
        <v>70</v>
      </c>
      <c r="AA14" s="38"/>
    </row>
    <row r="15" spans="1:27">
      <c r="Z15" s="39" t="s">
        <v>71</v>
      </c>
      <c r="AA15" s="38"/>
    </row>
    <row r="16" spans="1:27" ht="19.5" thickBot="1">
      <c r="Z16" s="40" t="s">
        <v>72</v>
      </c>
      <c r="AA16" s="38"/>
    </row>
    <row r="36" spans="2:27">
      <c r="Z36" s="35" t="s">
        <v>73</v>
      </c>
      <c r="AA36" s="35">
        <f>SUM(B41:X41)</f>
        <v>0</v>
      </c>
    </row>
    <row r="41" spans="2:27">
      <c r="B41" s="35">
        <f>SUM(B3:B40)</f>
        <v>0</v>
      </c>
      <c r="D41" s="35">
        <f>SUM(D3:D40)</f>
        <v>0</v>
      </c>
      <c r="F41" s="35">
        <f>SUM(F3:F40)</f>
        <v>0</v>
      </c>
      <c r="H41" s="35">
        <f>SUM(H3:H40)</f>
        <v>0</v>
      </c>
      <c r="J41" s="35">
        <f>SUM(J3:J40)</f>
        <v>0</v>
      </c>
      <c r="L41" s="35">
        <f>SUM(L3:L40)</f>
        <v>0</v>
      </c>
      <c r="N41" s="35">
        <f>SUM(N3:N40)</f>
        <v>0</v>
      </c>
      <c r="P41" s="35">
        <f>SUM(P3:P40)</f>
        <v>0</v>
      </c>
      <c r="R41" s="35">
        <f>SUM(R3:R40)</f>
        <v>0</v>
      </c>
      <c r="T41" s="35">
        <f>SUM(T3:T40)</f>
        <v>0</v>
      </c>
      <c r="V41" s="35">
        <f>SUM(V3:V40)</f>
        <v>0</v>
      </c>
      <c r="X41" s="35">
        <f>SUM(X3:X40)</f>
        <v>0</v>
      </c>
    </row>
  </sheetData>
  <sheetProtection selectLockedCells="1" selectUnlockedCells="1"/>
  <phoneticPr fontId="2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Welcome</vt:lpstr>
      <vt:lpstr>Προπαίδεια</vt:lpstr>
      <vt:lpstr>Average</vt:lpstr>
      <vt:lpstr>Φύλλο1</vt:lpstr>
      <vt:lpstr>Money-Hotels</vt:lpstr>
      <vt:lpstr>Find the scale</vt:lpstr>
      <vt:lpstr>Calculator</vt:lpstr>
      <vt:lpstr>Proof</vt:lpstr>
      <vt:lpstr>How much money</vt:lpstr>
      <vt:lpstr>Remaing money</vt:lpstr>
      <vt:lpstr>Submission</vt:lpstr>
      <vt:lpstr>Buy a computer</vt:lpstr>
      <vt:lpstr>Equipment of a company</vt:lpstr>
      <vt:lpstr>Equipment of an office</vt:lpstr>
      <vt:lpstr>Buy a new house - furniture</vt:lpstr>
      <vt:lpstr>Buy a new house - electronics</vt:lpstr>
      <vt:lpstr>Buy a new house - other things</vt:lpstr>
      <vt:lpstr>Can the student pass the class</vt:lpstr>
      <vt:lpstr>Πόσα κιλά είμαι;</vt:lpstr>
      <vt:lpstr>Sheet2</vt:lpstr>
      <vt:lpstr>Sheet3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Precise Products</dc:creator>
  <cp:lastModifiedBy>User</cp:lastModifiedBy>
  <dcterms:created xsi:type="dcterms:W3CDTF">2013-07-05T09:44:35Z</dcterms:created>
  <dcterms:modified xsi:type="dcterms:W3CDTF">2014-09-07T09:52:52Z</dcterms:modified>
</cp:coreProperties>
</file>