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1"/>
  </bookViews>
  <sheets>
    <sheet name="Parameters" sheetId="1" r:id="rId1"/>
    <sheet name="Employee" sheetId="2" r:id="rId2"/>
  </sheets>
  <definedNames>
    <definedName name="AREA_CODES_CITY_TABLE">'Parameters'!$B$2:$C$7</definedName>
    <definedName name="EMPLOYEE_CLASSIFICATION_TABLE">'Parameters'!$B$11:$E$17</definedName>
    <definedName name="TAX_TABLE">'Parameters'!$B$23:$E$30</definedName>
  </definedNames>
  <calcPr fullCalcOnLoad="1"/>
  <pivotCaches>
    <pivotCache cacheId="2" r:id="rId3"/>
  </pivotCaches>
</workbook>
</file>

<file path=xl/comments2.xml><?xml version="1.0" encoding="utf-8"?>
<comments xmlns="http://schemas.openxmlformats.org/spreadsheetml/2006/main">
  <authors>
    <author>Mark Hickman</author>
  </authors>
  <commentList>
    <comment ref="B3" authorId="0">
      <text>
        <r>
          <rPr>
            <b/>
            <sz val="8"/>
            <rFont val="Tahoma"/>
            <family val="0"/>
          </rPr>
          <t xml:space="preserve">User prompt: enter employee name
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 xml:space="preserve">User prompt; enter employee hire date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User Prompt: enter area code from drop down box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<sst xmlns="http://schemas.openxmlformats.org/spreadsheetml/2006/main" count="97" uniqueCount="78">
  <si>
    <t>AREA CODES &amp; CITY TABLE</t>
  </si>
  <si>
    <t>Valid Area Codes</t>
  </si>
  <si>
    <t>City</t>
  </si>
  <si>
    <t>Little Rock</t>
  </si>
  <si>
    <t>Las Cruces</t>
  </si>
  <si>
    <t>Nashville</t>
  </si>
  <si>
    <t>Kansas City</t>
  </si>
  <si>
    <t>EMPLOYEE CLASSIFICATION TABLE</t>
  </si>
  <si>
    <t>Years Completed</t>
  </si>
  <si>
    <t>Classification</t>
  </si>
  <si>
    <t>Junior Associate</t>
  </si>
  <si>
    <t>Senior Associate</t>
  </si>
  <si>
    <t>Partner</t>
  </si>
  <si>
    <t>Senior Partner</t>
  </si>
  <si>
    <t xml:space="preserve">                             TAX TABLE</t>
  </si>
  <si>
    <t>Salary</t>
  </si>
  <si>
    <t>State Tax</t>
  </si>
  <si>
    <t>Federal Tax</t>
  </si>
  <si>
    <t>CumulativeFedTax</t>
  </si>
  <si>
    <t>Marginal Tax structure for Federal Tax</t>
  </si>
  <si>
    <t>For first $500, 0%; then for the next $500, 5%;  and so on….</t>
  </si>
  <si>
    <t>if you make $1,200, then tax = (0.05*500) + (0.18*(1200-1000)) = $61</t>
  </si>
  <si>
    <t>if you make $3,500, then tax = (0.05*500) + (0.18*1000) + (0.23*1000) + (3500-3000)*0.3 = $585</t>
  </si>
  <si>
    <t xml:space="preserve">BY DEFAULT, VLOOKUP and HLOOKUP need data to be SORTED in ASC order, </t>
  </si>
  <si>
    <t>unless the 4th argument (Called Range_Lookup) is set to FALSE (No sorting needed, and EXACT match returned)</t>
  </si>
  <si>
    <t xml:space="preserve">4th argument is TRUE or omitted needs Sorted (ASC Order) data - </t>
  </si>
  <si>
    <t xml:space="preserve">If exact match is not found, If VLOOKUP can't find lookup_value, and range_lookup is TRUE, </t>
  </si>
  <si>
    <t>it uses the largest value that is less than or equal to lookup_value.</t>
  </si>
  <si>
    <t>INPUT</t>
  </si>
  <si>
    <t>EmployeeName</t>
  </si>
  <si>
    <t>Date Joined</t>
  </si>
  <si>
    <t>AreaCode</t>
  </si>
  <si>
    <t>Phone</t>
  </si>
  <si>
    <t>GrossSalary</t>
  </si>
  <si>
    <t>Michelle Piper</t>
  </si>
  <si>
    <t>Rhonda Lam</t>
  </si>
  <si>
    <t>Joe Fernandez</t>
  </si>
  <si>
    <t>Tiger Forests</t>
  </si>
  <si>
    <t>Mikail Jackson</t>
  </si>
  <si>
    <t>Manda Funnybones</t>
  </si>
  <si>
    <t>Sam Peck</t>
  </si>
  <si>
    <t>Ahmed Ismail</t>
  </si>
  <si>
    <t>Ram Sharma</t>
  </si>
  <si>
    <t>Tan Siam Ngan</t>
  </si>
  <si>
    <t>Tim Ballen</t>
  </si>
  <si>
    <t>Mick L Mouse Jr.</t>
  </si>
  <si>
    <t>555-1616</t>
  </si>
  <si>
    <t>555-1111</t>
  </si>
  <si>
    <t>555-2121</t>
  </si>
  <si>
    <t>555-1717</t>
  </si>
  <si>
    <t>555-3131</t>
  </si>
  <si>
    <t>555-1414</t>
  </si>
  <si>
    <t>555-1324</t>
  </si>
  <si>
    <t>555-1818</t>
  </si>
  <si>
    <t>555-1919</t>
  </si>
  <si>
    <t>555-1212</t>
  </si>
  <si>
    <t>555-1515</t>
  </si>
  <si>
    <t>555-1313</t>
  </si>
  <si>
    <t>AREA</t>
  </si>
  <si>
    <t>CODE</t>
  </si>
  <si>
    <t>EMP COUNT</t>
  </si>
  <si>
    <t>ANALYSIS</t>
  </si>
  <si>
    <t>COUNT</t>
  </si>
  <si>
    <t>GrossSalaryTotals</t>
  </si>
  <si>
    <t>OUTPUT</t>
  </si>
  <si>
    <t>CompletedYears</t>
  </si>
  <si>
    <t>MargFedTaxRate</t>
  </si>
  <si>
    <t>FedTax Amount</t>
  </si>
  <si>
    <t>State-Tax Rate</t>
  </si>
  <si>
    <t>Net-Salary</t>
  </si>
  <si>
    <t>DATEDIF</t>
  </si>
  <si>
    <t>VLOOKUP</t>
  </si>
  <si>
    <t>NestedIF</t>
  </si>
  <si>
    <t>TOTAL</t>
  </si>
  <si>
    <t>Total</t>
  </si>
  <si>
    <t>EmpCount</t>
  </si>
  <si>
    <t>SumGrossSalary</t>
  </si>
  <si>
    <t>SumNetSalary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</si>
</sst>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0"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b/>
      <sz val="11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b/>
      <sz val="11"/>
      <color indexed="9"/>
      <name val="Arial"/>
      <family val="0"/>
    </font>
    <font>
      <sz val="15.75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/>
      <protection hidden="1"/>
    </xf>
    <xf numFmtId="0" fontId="0" fillId="5" borderId="6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/>
      <protection hidden="1"/>
    </xf>
    <xf numFmtId="44" fontId="0" fillId="4" borderId="5" xfId="17" applyFill="1" applyBorder="1" applyAlignment="1" applyProtection="1">
      <alignment/>
      <protection hidden="1"/>
    </xf>
    <xf numFmtId="9" fontId="0" fillId="5" borderId="12" xfId="19" applyFill="1" applyBorder="1" applyAlignment="1" applyProtection="1">
      <alignment/>
      <protection hidden="1"/>
    </xf>
    <xf numFmtId="9" fontId="0" fillId="5" borderId="13" xfId="19" applyFill="1" applyBorder="1" applyAlignment="1" applyProtection="1">
      <alignment/>
      <protection hidden="1"/>
    </xf>
    <xf numFmtId="44" fontId="0" fillId="6" borderId="14" xfId="17" applyFill="1" applyBorder="1" applyAlignment="1" applyProtection="1">
      <alignment/>
      <protection hidden="1"/>
    </xf>
    <xf numFmtId="44" fontId="0" fillId="4" borderId="7" xfId="17" applyFill="1" applyBorder="1" applyAlignment="1" applyProtection="1">
      <alignment/>
      <protection hidden="1"/>
    </xf>
    <xf numFmtId="9" fontId="0" fillId="5" borderId="15" xfId="19" applyFill="1" applyBorder="1" applyAlignment="1" applyProtection="1">
      <alignment/>
      <protection hidden="1"/>
    </xf>
    <xf numFmtId="9" fontId="0" fillId="5" borderId="16" xfId="19" applyFill="1" applyBorder="1" applyAlignment="1" applyProtection="1">
      <alignment/>
      <protection hidden="1"/>
    </xf>
    <xf numFmtId="44" fontId="0" fillId="6" borderId="17" xfId="17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7" borderId="0" xfId="0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44" fontId="8" fillId="5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6" fillId="10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9" fontId="7" fillId="3" borderId="0" xfId="19" applyFont="1" applyFill="1" applyAlignment="1">
      <alignment horizontal="center"/>
    </xf>
    <xf numFmtId="9" fontId="0" fillId="8" borderId="0" xfId="19" applyFill="1" applyAlignment="1">
      <alignment horizontal="center"/>
    </xf>
    <xf numFmtId="9" fontId="0" fillId="0" borderId="0" xfId="19" applyAlignment="1">
      <alignment/>
    </xf>
    <xf numFmtId="9" fontId="0" fillId="5" borderId="0" xfId="19" applyFill="1" applyAlignment="1">
      <alignment/>
    </xf>
    <xf numFmtId="44" fontId="0" fillId="5" borderId="0" xfId="0" applyNumberFormat="1" applyFill="1" applyAlignment="1">
      <alignment/>
    </xf>
    <xf numFmtId="44" fontId="0" fillId="7" borderId="0" xfId="17" applyFill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2" fillId="11" borderId="0" xfId="0" applyFont="1" applyFill="1" applyBorder="1" applyAlignment="1">
      <alignment/>
    </xf>
    <xf numFmtId="0" fontId="13" fillId="0" borderId="19" xfId="0" applyNumberFormat="1" applyFont="1" applyBorder="1" applyAlignment="1">
      <alignment/>
    </xf>
    <xf numFmtId="0" fontId="16" fillId="11" borderId="19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4" fontId="0" fillId="0" borderId="0" xfId="17" applyAlignment="1" applyProtection="1">
      <alignment/>
      <protection locked="0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9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9" fontId="0" fillId="0" borderId="0" xfId="19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Gross Salary Vs YearsCompleted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Employee!$F$3</c:f>
              <c:strCache>
                <c:ptCount val="1"/>
                <c:pt idx="0">
                  <c:v>GrossSalary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Employee!$F$4:$F$15</c:f>
              <c:numCache/>
            </c:numRef>
          </c:val>
        </c:ser>
        <c:ser>
          <c:idx val="1"/>
          <c:order val="1"/>
          <c:tx>
            <c:strRef>
              <c:f>Employee!$G$3</c:f>
              <c:strCache>
                <c:ptCount val="1"/>
                <c:pt idx="0">
                  <c:v>CompletedYears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Employee!$G$4:$G$15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19</c:v>
                </c:pt>
                <c:pt idx="10">
                  <c:v>26</c:v>
                </c:pt>
                <c:pt idx="11">
                  <c:v>27</c:v>
                </c:pt>
              </c:numCache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Years Completed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Gross Salary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44</xdr:row>
      <xdr:rowOff>9525</xdr:rowOff>
    </xdr:from>
    <xdr:to>
      <xdr:col>9</xdr:col>
      <xdr:colOff>866775</xdr:colOff>
      <xdr:row>49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343650" y="7191375"/>
          <a:ext cx="2771775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Excel IS SO COOL!</a:t>
          </a:r>
        </a:p>
      </xdr:txBody>
    </xdr:sp>
    <xdr:clientData/>
  </xdr:twoCellAnchor>
  <xdr:twoCellAnchor>
    <xdr:from>
      <xdr:col>4</xdr:col>
      <xdr:colOff>409575</xdr:colOff>
      <xdr:row>17</xdr:row>
      <xdr:rowOff>28575</xdr:rowOff>
    </xdr:from>
    <xdr:to>
      <xdr:col>10</xdr:col>
      <xdr:colOff>952500</xdr:colOff>
      <xdr:row>34</xdr:row>
      <xdr:rowOff>123825</xdr:rowOff>
    </xdr:to>
    <xdr:graphicFrame>
      <xdr:nvGraphicFramePr>
        <xdr:cNvPr id="2" name="Chart 5"/>
        <xdr:cNvGraphicFramePr/>
      </xdr:nvGraphicFramePr>
      <xdr:xfrm>
        <a:off x="4400550" y="2800350"/>
        <a:ext cx="5743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152400</xdr:rowOff>
    </xdr:from>
    <xdr:to>
      <xdr:col>3</xdr:col>
      <xdr:colOff>771525</xdr:colOff>
      <xdr:row>19</xdr:row>
      <xdr:rowOff>0</xdr:rowOff>
    </xdr:to>
    <xdr:sp>
      <xdr:nvSpPr>
        <xdr:cNvPr id="3" name="Line 13"/>
        <xdr:cNvSpPr>
          <a:spLocks/>
        </xdr:cNvSpPr>
      </xdr:nvSpPr>
      <xdr:spPr>
        <a:xfrm flipV="1">
          <a:off x="304800" y="2438400"/>
          <a:ext cx="3286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M15" sheet="Employee"/>
  </cacheSource>
  <cacheFields count="12">
    <cacheField name="EmployeeName">
      <sharedItems containsMixedTypes="0" count="12">
        <s v="Michelle Piper"/>
        <s v="Rhonda Lam"/>
        <s v="Joe Fernandez"/>
        <s v="Tiger Forests"/>
        <s v="Mikail Jackson"/>
        <s v="Manda Funnybones"/>
        <s v="Sam Peck"/>
        <s v="Ahmed Ismail"/>
        <s v="Ram Sharma"/>
        <s v="Tan Siam Ngan"/>
        <s v="Tim Ballen"/>
        <s v="Mick L Mouse Jr."/>
      </sharedItems>
    </cacheField>
    <cacheField name="Date Joined">
      <sharedItems containsSemiMixedTypes="0" containsNonDate="0" containsDate="1" containsString="0" containsMixedTypes="0" count="12">
        <d v="2003-01-01T00:00:00.000"/>
        <d v="2003-03-03T00:00:00.000"/>
        <d v="2002-08-05T00:00:00.000"/>
        <d v="2001-04-23T00:00:00.000"/>
        <d v="2000-08-08T00:00:00.000"/>
        <d v="1999-06-07T00:00:00.000"/>
        <d v="1998-04-12T00:00:00.000"/>
        <d v="1997-11-12T00:00:00.000"/>
        <d v="1997-02-03T00:00:00.000"/>
        <d v="1987-02-03T00:00:00.000"/>
        <d v="1979-07-04T00:00:00.000"/>
        <d v="1978-05-04T00:00:00.000"/>
      </sharedItems>
    </cacheField>
    <cacheField name="AreaCode">
      <sharedItems containsSemiMixedTypes="0" containsString="0" containsMixedTypes="0" containsNumber="1" containsInteger="1" count="4">
        <n v="505"/>
        <n v="615"/>
        <n v="913"/>
        <n v="501"/>
      </sharedItems>
    </cacheField>
    <cacheField name="Phone">
      <sharedItems containsMixedTypes="0" count="12">
        <s v="555-1616"/>
        <s v="555-1111"/>
        <s v="555-2121"/>
        <s v="555-1717"/>
        <s v="555-3131"/>
        <s v="555-1414"/>
        <s v="555-1324"/>
        <s v="555-1818"/>
        <s v="555-1919"/>
        <s v="555-1212"/>
        <s v="555-1515"/>
        <s v="555-1313"/>
      </sharedItems>
    </cacheField>
    <cacheField name="GrossSalary">
      <sharedItems containsSemiMixedTypes="0" containsString="0" containsMixedTypes="0" containsNumber="1" containsInteger="1" count="12">
        <n v="999"/>
        <n v="1200"/>
        <n v="1275"/>
        <n v="7200"/>
        <n v="8010"/>
        <n v="1745"/>
        <n v="3500"/>
        <n v="4900"/>
        <n v="5100"/>
        <n v="11000"/>
        <n v="2100"/>
        <n v="13450"/>
      </sharedItems>
    </cacheField>
    <cacheField name="CompletedYears">
      <sharedItems containsSemiMixedTypes="0" containsString="0" containsMixedTypes="0" containsNumber="1" containsInteger="1" count="10">
        <n v="2"/>
        <n v="3"/>
        <n v="4"/>
        <n v="5"/>
        <n v="6"/>
        <n v="7"/>
        <n v="8"/>
        <n v="18"/>
        <n v="25"/>
        <n v="26"/>
      </sharedItems>
    </cacheField>
    <cacheField name="City">
      <sharedItems containsMixedTypes="0" count="4">
        <s v="Las Cruces"/>
        <s v="Nashville"/>
        <s v="Kansas City"/>
        <s v="Little Rock"/>
      </sharedItems>
    </cacheField>
    <cacheField name="Classification">
      <sharedItems containsMixedTypes="0" count="3">
        <s v="Senior Associate"/>
        <s v="Partner"/>
        <s v="Senior Partner"/>
      </sharedItems>
    </cacheField>
    <cacheField name="MargFedTaxRate">
      <sharedItems containsSemiMixedTypes="0" containsString="0" containsMixedTypes="0" containsNumber="1" count="5">
        <n v="0.05"/>
        <n v="0.18"/>
        <n v="0.33"/>
        <n v="0.3"/>
        <n v="0.23"/>
      </sharedItems>
    </cacheField>
    <cacheField name="FedTax Amount">
      <sharedItems containsSemiMixedTypes="0" containsString="0" containsMixedTypes="0" containsNumber="1" count="12">
        <n v="24.950000000000003"/>
        <n v="61"/>
        <n v="74.5"/>
        <n v="1791"/>
        <n v="2058.3"/>
        <n v="159.1"/>
        <n v="585"/>
        <n v="1032"/>
        <n v="1098"/>
        <n v="3045"/>
        <n v="228"/>
        <n v="3853.5"/>
      </sharedItems>
    </cacheField>
    <cacheField name="State-Tax Rate">
      <sharedItems containsSemiMixedTypes="0" containsString="0" containsMixedTypes="0" containsNumber="1" count="5">
        <n v="0.01"/>
        <n v="0.04"/>
        <n v="0.1"/>
        <n v="0.09"/>
        <n v="0.07"/>
      </sharedItems>
    </cacheField>
    <cacheField name="Net-Salary">
      <sharedItems containsSemiMixedTypes="0" containsString="0" containsMixedTypes="0" containsNumber="1" count="12">
        <n v="964.06"/>
        <n v="1091"/>
        <n v="1149.5"/>
        <n v="4689"/>
        <n v="5150.7"/>
        <n v="1516.1000000000001"/>
        <n v="2600"/>
        <n v="3378"/>
        <n v="3492"/>
        <n v="6855"/>
        <n v="1725"/>
        <n v="8251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utoFormatId="4096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G40:J41" firstHeaderRow="0" firstDataRow="1" firstDataCol="1" rowPageCount="2" colPageCount="1"/>
  <pivotFields count="12">
    <pivotField dataField="1" compact="0" showAll="0"/>
    <pivotField compact="0" showAll="0" numFmtId="14"/>
    <pivotField compact="0" showAll="0"/>
    <pivotField compact="0" showAll="0"/>
    <pivotField dataField="1" compact="0" showAll="0" numFmtId="44"/>
    <pivotField compact="0" showAll="0"/>
    <pivotField axis="axisPage" compact="0" showAll="0">
      <items count="5">
        <item x="2"/>
        <item x="0"/>
        <item x="3"/>
        <item x="1"/>
        <item t="default"/>
      </items>
    </pivotField>
    <pivotField axis="axisPage" compact="0" showAll="0">
      <items count="4">
        <item x="1"/>
        <item x="0"/>
        <item x="2"/>
        <item t="default"/>
      </items>
    </pivotField>
    <pivotField compact="0" showAll="0" numFmtId="9"/>
    <pivotField compact="0" showAll="0" numFmtId="44"/>
    <pivotField compact="0" showAll="0" numFmtId="9"/>
    <pivotField dataField="1" compact="0" showAll="0" numFmtId="44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2">
    <pageField fld="6" item="3" hier="0"/>
    <pageField fld="7" item="0" hier="0"/>
  </pageFields>
  <dataFields count="3">
    <dataField name="EmpCount" fld="0" subtotal="count" baseField="0" baseItem="0"/>
    <dataField name="SumGrossSalary" fld="4" baseField="0" baseItem="0"/>
    <dataField name="SumNetSalary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workbookViewId="0" topLeftCell="A1">
      <selection activeCell="E37" sqref="E37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5.140625" style="1" customWidth="1"/>
    <col min="4" max="4" width="13.00390625" style="1" customWidth="1"/>
    <col min="5" max="5" width="18.57421875" style="1" customWidth="1"/>
    <col min="6" max="16384" width="9.140625" style="1" customWidth="1"/>
  </cols>
  <sheetData>
    <row r="2" spans="2:3" ht="13.5" thickBot="1">
      <c r="B2" s="2" t="s">
        <v>0</v>
      </c>
      <c r="C2" s="2"/>
    </row>
    <row r="3" spans="2:3" ht="12.75">
      <c r="B3" s="3" t="s">
        <v>1</v>
      </c>
      <c r="C3" s="4" t="s">
        <v>2</v>
      </c>
    </row>
    <row r="4" spans="2:3" ht="12.75">
      <c r="B4" s="5">
        <v>501</v>
      </c>
      <c r="C4" s="6" t="s">
        <v>3</v>
      </c>
    </row>
    <row r="5" spans="2:3" ht="12.75">
      <c r="B5" s="5">
        <v>505</v>
      </c>
      <c r="C5" s="6" t="s">
        <v>4</v>
      </c>
    </row>
    <row r="6" spans="2:3" ht="12.75">
      <c r="B6" s="5">
        <v>615</v>
      </c>
      <c r="C6" s="6" t="s">
        <v>5</v>
      </c>
    </row>
    <row r="7" spans="2:3" ht="13.5" thickBot="1">
      <c r="B7" s="7">
        <v>913</v>
      </c>
      <c r="C7" s="8" t="s">
        <v>6</v>
      </c>
    </row>
    <row r="11" spans="2:5" ht="13.5" thickBot="1">
      <c r="B11" s="2" t="s">
        <v>7</v>
      </c>
      <c r="C11" s="2"/>
      <c r="D11" s="2"/>
      <c r="E11" s="2"/>
    </row>
    <row r="12" spans="2:5" ht="12.75">
      <c r="B12" s="62" t="s">
        <v>8</v>
      </c>
      <c r="C12" s="63"/>
      <c r="D12" s="62" t="s">
        <v>9</v>
      </c>
      <c r="E12" s="63"/>
    </row>
    <row r="13" spans="2:5" ht="12.75">
      <c r="B13" s="64"/>
      <c r="C13" s="65"/>
      <c r="D13" s="10"/>
      <c r="E13" s="11"/>
    </row>
    <row r="14" spans="2:5" ht="12.75">
      <c r="B14" s="12">
        <v>0</v>
      </c>
      <c r="C14" s="13">
        <v>1</v>
      </c>
      <c r="D14" s="14" t="s">
        <v>10</v>
      </c>
      <c r="E14" s="15"/>
    </row>
    <row r="15" spans="2:5" ht="12.75">
      <c r="B15" s="12">
        <v>2</v>
      </c>
      <c r="C15" s="13">
        <v>4</v>
      </c>
      <c r="D15" s="14" t="s">
        <v>11</v>
      </c>
      <c r="E15" s="15"/>
    </row>
    <row r="16" spans="2:5" ht="12.75">
      <c r="B16" s="12">
        <v>5</v>
      </c>
      <c r="C16" s="13">
        <v>7</v>
      </c>
      <c r="D16" s="14" t="s">
        <v>12</v>
      </c>
      <c r="E16" s="15"/>
    </row>
    <row r="17" spans="2:5" ht="13.5" thickBot="1">
      <c r="B17" s="16"/>
      <c r="C17" s="17">
        <v>8</v>
      </c>
      <c r="D17" s="18" t="s">
        <v>13</v>
      </c>
      <c r="E17" s="19"/>
    </row>
    <row r="23" spans="2:5" ht="13.5" thickBot="1">
      <c r="B23" s="2" t="s">
        <v>14</v>
      </c>
      <c r="C23" s="2"/>
      <c r="D23" s="2"/>
      <c r="E23" s="2"/>
    </row>
    <row r="24" spans="2:5" ht="12.75">
      <c r="B24" s="9" t="s">
        <v>15</v>
      </c>
      <c r="C24" s="20" t="s">
        <v>16</v>
      </c>
      <c r="D24" s="21" t="s">
        <v>17</v>
      </c>
      <c r="E24" s="22" t="s">
        <v>18</v>
      </c>
    </row>
    <row r="25" spans="2:5" ht="12.75">
      <c r="B25" s="23">
        <v>0</v>
      </c>
      <c r="C25" s="24">
        <v>0</v>
      </c>
      <c r="D25" s="25">
        <v>0</v>
      </c>
      <c r="E25" s="26">
        <v>0</v>
      </c>
    </row>
    <row r="26" spans="2:5" ht="12.75">
      <c r="B26" s="23">
        <v>500</v>
      </c>
      <c r="C26" s="24">
        <v>0.01</v>
      </c>
      <c r="D26" s="25">
        <v>0.05</v>
      </c>
      <c r="E26" s="26">
        <v>0</v>
      </c>
    </row>
    <row r="27" spans="2:5" ht="12.75">
      <c r="B27" s="23">
        <v>1000</v>
      </c>
      <c r="C27" s="24">
        <v>0.04</v>
      </c>
      <c r="D27" s="25">
        <v>0.18</v>
      </c>
      <c r="E27" s="26">
        <v>25</v>
      </c>
    </row>
    <row r="28" spans="2:5" ht="12.75">
      <c r="B28" s="23">
        <v>2000</v>
      </c>
      <c r="C28" s="24">
        <v>0.07</v>
      </c>
      <c r="D28" s="25">
        <v>0.23</v>
      </c>
      <c r="E28" s="26">
        <v>205</v>
      </c>
    </row>
    <row r="29" spans="2:5" ht="12.75">
      <c r="B29" s="23">
        <v>3000</v>
      </c>
      <c r="C29" s="24">
        <v>0.09</v>
      </c>
      <c r="D29" s="25">
        <v>0.3</v>
      </c>
      <c r="E29" s="26">
        <v>435</v>
      </c>
    </row>
    <row r="30" spans="2:5" ht="13.5" thickBot="1">
      <c r="B30" s="27">
        <v>4000</v>
      </c>
      <c r="C30" s="28">
        <v>0.1</v>
      </c>
      <c r="D30" s="29">
        <v>0.33</v>
      </c>
      <c r="E30" s="30">
        <v>735</v>
      </c>
    </row>
    <row r="31" ht="12.75">
      <c r="B31" s="31" t="s">
        <v>19</v>
      </c>
    </row>
    <row r="32" ht="12.75">
      <c r="B32" s="1" t="s">
        <v>20</v>
      </c>
    </row>
    <row r="33" ht="12.75">
      <c r="B33" s="1" t="s">
        <v>21</v>
      </c>
    </row>
    <row r="34" ht="12.75">
      <c r="B34" s="1" t="s">
        <v>22</v>
      </c>
    </row>
    <row r="36" spans="2:8" ht="12.75">
      <c r="B36" s="32" t="s">
        <v>23</v>
      </c>
      <c r="C36" s="32"/>
      <c r="D36" s="32"/>
      <c r="E36" s="32"/>
      <c r="F36" s="32"/>
      <c r="G36" s="32"/>
      <c r="H36" s="32"/>
    </row>
    <row r="37" spans="2:8" ht="12.75">
      <c r="B37" s="32" t="s">
        <v>24</v>
      </c>
      <c r="C37" s="32"/>
      <c r="D37" s="32"/>
      <c r="E37" s="32"/>
      <c r="F37" s="32"/>
      <c r="G37" s="32"/>
      <c r="H37" s="32"/>
    </row>
    <row r="39" spans="2:8" ht="12.75">
      <c r="B39" s="32" t="s">
        <v>25</v>
      </c>
      <c r="C39" s="32"/>
      <c r="D39" s="32"/>
      <c r="E39" s="32"/>
      <c r="F39" s="32"/>
      <c r="G39" s="32"/>
      <c r="H39" s="32"/>
    </row>
    <row r="40" spans="2:8" ht="13.5">
      <c r="B40" s="33" t="s">
        <v>26</v>
      </c>
      <c r="C40" s="32"/>
      <c r="D40" s="32"/>
      <c r="E40" s="32"/>
      <c r="F40" s="32"/>
      <c r="G40" s="32"/>
      <c r="H40" s="32"/>
    </row>
    <row r="41" spans="2:8" ht="12.75">
      <c r="B41" s="32" t="s">
        <v>27</v>
      </c>
      <c r="C41" s="32"/>
      <c r="D41" s="32"/>
      <c r="E41" s="32"/>
      <c r="F41" s="32"/>
      <c r="G41" s="32"/>
      <c r="H41" s="32"/>
    </row>
  </sheetData>
  <sheetProtection sheet="1" objects="1" scenarios="1"/>
  <mergeCells count="2">
    <mergeCell ref="B12:C13"/>
    <mergeCell ref="D12:E12"/>
  </mergeCells>
  <printOptions/>
  <pageMargins left="0.75" right="0.75" top="1" bottom="1" header="0.5" footer="0.5"/>
  <pageSetup orientation="portrait" scale="90" r:id="rId1"/>
  <headerFooter alignWithMargins="0">
    <oddHeader>&amp;LMarch 17, 2005&amp;CPARAMETERS&amp;RMark Hickman</oddHeader>
    <oddFooter>&amp;CEXHIBIT 3A
Excel Assignment 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G45" sqref="G45"/>
    </sheetView>
  </sheetViews>
  <sheetFormatPr defaultColWidth="9.140625" defaultRowHeight="12.75"/>
  <cols>
    <col min="2" max="2" width="20.00390625" style="0" customWidth="1"/>
    <col min="3" max="3" width="13.140625" style="0" customWidth="1"/>
    <col min="4" max="4" width="17.57421875" style="0" bestFit="1" customWidth="1"/>
    <col min="5" max="5" width="9.421875" style="0" customWidth="1"/>
    <col min="6" max="6" width="15.57421875" style="0" customWidth="1"/>
    <col min="7" max="7" width="12.00390625" style="0" customWidth="1"/>
    <col min="8" max="8" width="10.7109375" style="0" customWidth="1"/>
    <col min="9" max="9" width="16.140625" style="0" bestFit="1" customWidth="1"/>
    <col min="10" max="10" width="14.140625" style="46" customWidth="1"/>
    <col min="11" max="11" width="14.28125" style="0" bestFit="1" customWidth="1"/>
    <col min="12" max="12" width="13.57421875" style="46" bestFit="1" customWidth="1"/>
    <col min="13" max="13" width="12.28125" style="0" customWidth="1"/>
  </cols>
  <sheetData>
    <row r="1" spans="7:13" ht="13.5" thickBot="1">
      <c r="G1" s="35" t="s">
        <v>70</v>
      </c>
      <c r="H1" s="35" t="s">
        <v>71</v>
      </c>
      <c r="I1" s="35" t="s">
        <v>72</v>
      </c>
      <c r="J1" s="44" t="s">
        <v>71</v>
      </c>
      <c r="K1" s="35" t="s">
        <v>71</v>
      </c>
      <c r="L1" s="44" t="s">
        <v>71</v>
      </c>
      <c r="M1" s="34"/>
    </row>
    <row r="2" spans="1:13" ht="13.5" thickBot="1">
      <c r="A2" s="66" t="s">
        <v>28</v>
      </c>
      <c r="B2" s="67"/>
      <c r="C2" s="67"/>
      <c r="D2" s="67"/>
      <c r="E2" s="67"/>
      <c r="F2" s="68"/>
      <c r="G2" s="69" t="s">
        <v>64</v>
      </c>
      <c r="H2" s="69"/>
      <c r="I2" s="69"/>
      <c r="J2" s="69"/>
      <c r="K2" s="69"/>
      <c r="L2" s="69"/>
      <c r="M2" s="69"/>
    </row>
    <row r="3" spans="1:13" ht="12.75">
      <c r="A3" s="37"/>
      <c r="B3" s="37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6" t="s">
        <v>65</v>
      </c>
      <c r="H3" s="36" t="s">
        <v>2</v>
      </c>
      <c r="I3" s="36" t="s">
        <v>9</v>
      </c>
      <c r="J3" s="45" t="s">
        <v>66</v>
      </c>
      <c r="K3" s="36" t="s">
        <v>67</v>
      </c>
      <c r="L3" s="45" t="s">
        <v>68</v>
      </c>
      <c r="M3" s="36" t="s">
        <v>69</v>
      </c>
    </row>
    <row r="4" spans="1:13" ht="12.75">
      <c r="A4" s="56"/>
      <c r="B4" s="56" t="s">
        <v>34</v>
      </c>
      <c r="C4" s="57">
        <v>37622</v>
      </c>
      <c r="D4" s="56">
        <v>505</v>
      </c>
      <c r="E4" s="56" t="s">
        <v>46</v>
      </c>
      <c r="F4" s="58">
        <v>999</v>
      </c>
      <c r="G4" s="1">
        <f ca="1">DATEDIF(C4,NOW(),"Y")</f>
        <v>3</v>
      </c>
      <c r="H4" s="1" t="str">
        <f aca="true" t="shared" si="0" ref="H4:H15">VLOOKUP(D4,AREA_CODES_CITY_TABLE,2)</f>
        <v>Las Cruces</v>
      </c>
      <c r="I4" s="1" t="str">
        <f>IF(G4&lt;=Parameters!$C$14,Parameters!$D$14,IF(Employee!G4&lt;=Parameters!$C$15,Parameters!$D$15,IF(G4&lt;=Parameters!$C$16,Parameters!$D$16,Parameters!$D$17)))</f>
        <v>Senior Associate</v>
      </c>
      <c r="J4" s="70">
        <f>VLOOKUP(F4,TAX_TABLE,3)</f>
        <v>0.05</v>
      </c>
      <c r="K4" s="71">
        <f>VLOOKUP(F4,TAX_TABLE,4)+VLOOKUP(F4,TAX_TABLE,3)*(F4-VLOOKUP(F4,TAX_TABLE,1))</f>
        <v>24.950000000000003</v>
      </c>
      <c r="L4" s="70">
        <f>VLOOKUP(F4,TAX_TABLE,2)</f>
        <v>0.01</v>
      </c>
      <c r="M4" s="71">
        <f>F4-K4-(F4*L4)</f>
        <v>964.06</v>
      </c>
    </row>
    <row r="5" spans="1:13" ht="12.75">
      <c r="A5" s="56"/>
      <c r="B5" s="56" t="s">
        <v>35</v>
      </c>
      <c r="C5" s="57">
        <v>37683</v>
      </c>
      <c r="D5" s="56">
        <v>615</v>
      </c>
      <c r="E5" s="56" t="s">
        <v>47</v>
      </c>
      <c r="F5" s="58">
        <v>1200</v>
      </c>
      <c r="G5" s="1">
        <f aca="true" ca="1" t="shared" si="1" ref="G5:G15">DATEDIF(C5,NOW(),"Y")</f>
        <v>3</v>
      </c>
      <c r="H5" s="1" t="str">
        <f t="shared" si="0"/>
        <v>Nashville</v>
      </c>
      <c r="I5" s="1" t="str">
        <f>IF(G5&lt;=Parameters!$C$14,Parameters!$D$14,IF(Employee!G5&lt;=Parameters!$C$15,Parameters!$D$15,IF(G5&lt;=Parameters!$C$16,Parameters!$D$16,Parameters!$D$17)))</f>
        <v>Senior Associate</v>
      </c>
      <c r="J5" s="70">
        <f aca="true" t="shared" si="2" ref="J5:J15">VLOOKUP(F5,TAX_TABLE,3)</f>
        <v>0.18</v>
      </c>
      <c r="K5" s="71">
        <f aca="true" t="shared" si="3" ref="K5:K15">VLOOKUP(F5,TAX_TABLE,4)+VLOOKUP(F5,TAX_TABLE,3)*(F5-VLOOKUP(F5,TAX_TABLE,1))</f>
        <v>61</v>
      </c>
      <c r="L5" s="70">
        <f aca="true" t="shared" si="4" ref="L5:L15">VLOOKUP(F5,TAX_TABLE,2)</f>
        <v>0.04</v>
      </c>
      <c r="M5" s="71">
        <f aca="true" t="shared" si="5" ref="M5:M15">F5-K5-(F5*L5)</f>
        <v>1091</v>
      </c>
    </row>
    <row r="6" spans="1:13" ht="12.75">
      <c r="A6" s="56"/>
      <c r="B6" s="56" t="s">
        <v>36</v>
      </c>
      <c r="C6" s="57">
        <v>37473</v>
      </c>
      <c r="D6" s="56">
        <v>913</v>
      </c>
      <c r="E6" s="56" t="s">
        <v>48</v>
      </c>
      <c r="F6" s="58">
        <v>1275</v>
      </c>
      <c r="G6" s="1">
        <f ca="1" t="shared" si="1"/>
        <v>3</v>
      </c>
      <c r="H6" s="1" t="str">
        <f t="shared" si="0"/>
        <v>Kansas City</v>
      </c>
      <c r="I6" s="1" t="str">
        <f>IF(G6&lt;=Parameters!$C$14,Parameters!$D$14,IF(Employee!G6&lt;=Parameters!$C$15,Parameters!$D$15,IF(G6&lt;=Parameters!$C$16,Parameters!$D$16,Parameters!$D$17)))</f>
        <v>Senior Associate</v>
      </c>
      <c r="J6" s="70">
        <f t="shared" si="2"/>
        <v>0.18</v>
      </c>
      <c r="K6" s="71">
        <f t="shared" si="3"/>
        <v>74.5</v>
      </c>
      <c r="L6" s="70">
        <f t="shared" si="4"/>
        <v>0.04</v>
      </c>
      <c r="M6" s="71">
        <f t="shared" si="5"/>
        <v>1149.5</v>
      </c>
    </row>
    <row r="7" spans="1:13" ht="12.75">
      <c r="A7" s="56"/>
      <c r="B7" s="56" t="s">
        <v>37</v>
      </c>
      <c r="C7" s="57">
        <v>37004</v>
      </c>
      <c r="D7" s="56">
        <v>615</v>
      </c>
      <c r="E7" s="56" t="s">
        <v>49</v>
      </c>
      <c r="F7" s="58">
        <v>7200</v>
      </c>
      <c r="G7" s="1">
        <f ca="1" t="shared" si="1"/>
        <v>4</v>
      </c>
      <c r="H7" s="1" t="str">
        <f t="shared" si="0"/>
        <v>Nashville</v>
      </c>
      <c r="I7" s="1" t="str">
        <f>IF(G7&lt;=Parameters!$C$14,Parameters!$D$14,IF(Employee!G7&lt;=Parameters!$C$15,Parameters!$D$15,IF(G7&lt;=Parameters!$C$16,Parameters!$D$16,Parameters!$D$17)))</f>
        <v>Senior Associate</v>
      </c>
      <c r="J7" s="70">
        <f t="shared" si="2"/>
        <v>0.33</v>
      </c>
      <c r="K7" s="71">
        <f t="shared" si="3"/>
        <v>1791</v>
      </c>
      <c r="L7" s="70">
        <f t="shared" si="4"/>
        <v>0.1</v>
      </c>
      <c r="M7" s="71">
        <f t="shared" si="5"/>
        <v>4689</v>
      </c>
    </row>
    <row r="8" spans="1:13" ht="12.75">
      <c r="A8" s="56"/>
      <c r="B8" s="56" t="s">
        <v>38</v>
      </c>
      <c r="C8" s="57">
        <v>36746</v>
      </c>
      <c r="D8" s="56">
        <v>505</v>
      </c>
      <c r="E8" s="56" t="s">
        <v>50</v>
      </c>
      <c r="F8" s="58">
        <v>8010</v>
      </c>
      <c r="G8" s="1">
        <f ca="1" t="shared" si="1"/>
        <v>5</v>
      </c>
      <c r="H8" s="1" t="str">
        <f t="shared" si="0"/>
        <v>Las Cruces</v>
      </c>
      <c r="I8" s="1" t="str">
        <f>IF(G8&lt;=Parameters!$C$14,Parameters!$D$14,IF(Employee!G8&lt;=Parameters!$C$15,Parameters!$D$15,IF(G8&lt;=Parameters!$C$16,Parameters!$D$16,Parameters!$D$17)))</f>
        <v>Partner</v>
      </c>
      <c r="J8" s="70">
        <f t="shared" si="2"/>
        <v>0.33</v>
      </c>
      <c r="K8" s="71">
        <f t="shared" si="3"/>
        <v>2058.3</v>
      </c>
      <c r="L8" s="70">
        <f t="shared" si="4"/>
        <v>0.1</v>
      </c>
      <c r="M8" s="71">
        <f t="shared" si="5"/>
        <v>5150.7</v>
      </c>
    </row>
    <row r="9" spans="1:13" ht="12.75">
      <c r="A9" s="56"/>
      <c r="B9" s="56" t="s">
        <v>39</v>
      </c>
      <c r="C9" s="57">
        <v>36318</v>
      </c>
      <c r="D9" s="56">
        <v>615</v>
      </c>
      <c r="E9" s="56" t="s">
        <v>51</v>
      </c>
      <c r="F9" s="58">
        <v>1745</v>
      </c>
      <c r="G9" s="1">
        <f ca="1" t="shared" si="1"/>
        <v>6</v>
      </c>
      <c r="H9" s="1" t="str">
        <f t="shared" si="0"/>
        <v>Nashville</v>
      </c>
      <c r="I9" s="1" t="str">
        <f>IF(G9&lt;=Parameters!$C$14,Parameters!$D$14,IF(Employee!G9&lt;=Parameters!$C$15,Parameters!$D$15,IF(G9&lt;=Parameters!$C$16,Parameters!$D$16,Parameters!$D$17)))</f>
        <v>Partner</v>
      </c>
      <c r="J9" s="70">
        <f t="shared" si="2"/>
        <v>0.18</v>
      </c>
      <c r="K9" s="71">
        <f t="shared" si="3"/>
        <v>159.1</v>
      </c>
      <c r="L9" s="70">
        <f t="shared" si="4"/>
        <v>0.04</v>
      </c>
      <c r="M9" s="71">
        <f t="shared" si="5"/>
        <v>1516.1000000000001</v>
      </c>
    </row>
    <row r="10" spans="1:13" ht="12.75">
      <c r="A10" s="56"/>
      <c r="B10" s="56" t="s">
        <v>40</v>
      </c>
      <c r="C10" s="57">
        <v>35897</v>
      </c>
      <c r="D10" s="56">
        <v>913</v>
      </c>
      <c r="E10" s="56" t="s">
        <v>52</v>
      </c>
      <c r="F10" s="58">
        <v>3500</v>
      </c>
      <c r="G10" s="1">
        <f ca="1" t="shared" si="1"/>
        <v>7</v>
      </c>
      <c r="H10" s="1" t="str">
        <f t="shared" si="0"/>
        <v>Kansas City</v>
      </c>
      <c r="I10" s="1" t="str">
        <f>IF(G10&lt;=Parameters!$C$14,Parameters!$D$14,IF(Employee!G10&lt;=Parameters!$C$15,Parameters!$D$15,IF(G10&lt;=Parameters!$C$16,Parameters!$D$16,Parameters!$D$17)))</f>
        <v>Partner</v>
      </c>
      <c r="J10" s="70">
        <f t="shared" si="2"/>
        <v>0.3</v>
      </c>
      <c r="K10" s="71">
        <f t="shared" si="3"/>
        <v>585</v>
      </c>
      <c r="L10" s="70">
        <f t="shared" si="4"/>
        <v>0.09</v>
      </c>
      <c r="M10" s="71">
        <f t="shared" si="5"/>
        <v>2600</v>
      </c>
    </row>
    <row r="11" spans="1:13" ht="12.75">
      <c r="A11" s="56"/>
      <c r="B11" s="56" t="s">
        <v>41</v>
      </c>
      <c r="C11" s="57">
        <v>35746</v>
      </c>
      <c r="D11" s="56">
        <v>615</v>
      </c>
      <c r="E11" s="56" t="s">
        <v>53</v>
      </c>
      <c r="F11" s="58">
        <v>4900</v>
      </c>
      <c r="G11" s="1">
        <f ca="1" t="shared" si="1"/>
        <v>8</v>
      </c>
      <c r="H11" s="1" t="str">
        <f t="shared" si="0"/>
        <v>Nashville</v>
      </c>
      <c r="I11" s="1" t="str">
        <f>IF(G11&lt;=Parameters!$C$14,Parameters!$D$14,IF(Employee!G11&lt;=Parameters!$C$15,Parameters!$D$15,IF(G11&lt;=Parameters!$C$16,Parameters!$D$16,Parameters!$D$17)))</f>
        <v>Senior Partner</v>
      </c>
      <c r="J11" s="70">
        <f t="shared" si="2"/>
        <v>0.33</v>
      </c>
      <c r="K11" s="71">
        <f t="shared" si="3"/>
        <v>1032</v>
      </c>
      <c r="L11" s="70">
        <f t="shared" si="4"/>
        <v>0.1</v>
      </c>
      <c r="M11" s="71">
        <f t="shared" si="5"/>
        <v>3378</v>
      </c>
    </row>
    <row r="12" spans="1:13" ht="12.75">
      <c r="A12" s="56"/>
      <c r="B12" s="56" t="s">
        <v>42</v>
      </c>
      <c r="C12" s="57">
        <v>35464</v>
      </c>
      <c r="D12" s="56">
        <v>501</v>
      </c>
      <c r="E12" s="56" t="s">
        <v>54</v>
      </c>
      <c r="F12" s="58">
        <v>5100</v>
      </c>
      <c r="G12" s="1">
        <f ca="1" t="shared" si="1"/>
        <v>9</v>
      </c>
      <c r="H12" s="1" t="str">
        <f t="shared" si="0"/>
        <v>Little Rock</v>
      </c>
      <c r="I12" s="1" t="str">
        <f>IF(G12&lt;=Parameters!$C$14,Parameters!$D$14,IF(Employee!G12&lt;=Parameters!$C$15,Parameters!$D$15,IF(G12&lt;=Parameters!$C$16,Parameters!$D$16,Parameters!$D$17)))</f>
        <v>Senior Partner</v>
      </c>
      <c r="J12" s="70">
        <f t="shared" si="2"/>
        <v>0.33</v>
      </c>
      <c r="K12" s="71">
        <f t="shared" si="3"/>
        <v>1098</v>
      </c>
      <c r="L12" s="70">
        <f t="shared" si="4"/>
        <v>0.1</v>
      </c>
      <c r="M12" s="71">
        <f t="shared" si="5"/>
        <v>3492</v>
      </c>
    </row>
    <row r="13" spans="1:13" ht="12.75">
      <c r="A13" s="56"/>
      <c r="B13" s="56" t="s">
        <v>43</v>
      </c>
      <c r="C13" s="57">
        <v>31811</v>
      </c>
      <c r="D13" s="56">
        <v>913</v>
      </c>
      <c r="E13" s="56" t="s">
        <v>55</v>
      </c>
      <c r="F13" s="58">
        <v>11000</v>
      </c>
      <c r="G13" s="1">
        <f ca="1" t="shared" si="1"/>
        <v>19</v>
      </c>
      <c r="H13" s="1" t="str">
        <f t="shared" si="0"/>
        <v>Kansas City</v>
      </c>
      <c r="I13" s="1" t="str">
        <f>IF(G13&lt;=Parameters!$C$14,Parameters!$D$14,IF(Employee!G13&lt;=Parameters!$C$15,Parameters!$D$15,IF(G13&lt;=Parameters!$C$16,Parameters!$D$16,Parameters!$D$17)))</f>
        <v>Senior Partner</v>
      </c>
      <c r="J13" s="70">
        <f t="shared" si="2"/>
        <v>0.33</v>
      </c>
      <c r="K13" s="71">
        <f t="shared" si="3"/>
        <v>3045</v>
      </c>
      <c r="L13" s="70">
        <f t="shared" si="4"/>
        <v>0.1</v>
      </c>
      <c r="M13" s="71">
        <f t="shared" si="5"/>
        <v>6855</v>
      </c>
    </row>
    <row r="14" spans="1:13" ht="12.75">
      <c r="A14" s="56"/>
      <c r="B14" s="56" t="s">
        <v>44</v>
      </c>
      <c r="C14" s="57">
        <v>29040</v>
      </c>
      <c r="D14" s="56">
        <v>501</v>
      </c>
      <c r="E14" s="56" t="s">
        <v>56</v>
      </c>
      <c r="F14" s="58">
        <v>2100</v>
      </c>
      <c r="G14" s="1">
        <f ca="1" t="shared" si="1"/>
        <v>26</v>
      </c>
      <c r="H14" s="1" t="str">
        <f t="shared" si="0"/>
        <v>Little Rock</v>
      </c>
      <c r="I14" s="1" t="str">
        <f>IF(G14&lt;=Parameters!$C$14,Parameters!$D$14,IF(Employee!G14&lt;=Parameters!$C$15,Parameters!$D$15,IF(G14&lt;=Parameters!$C$16,Parameters!$D$16,Parameters!$D$17)))</f>
        <v>Senior Partner</v>
      </c>
      <c r="J14" s="70">
        <f t="shared" si="2"/>
        <v>0.23</v>
      </c>
      <c r="K14" s="71">
        <f t="shared" si="3"/>
        <v>228</v>
      </c>
      <c r="L14" s="70">
        <f t="shared" si="4"/>
        <v>0.07</v>
      </c>
      <c r="M14" s="71">
        <f t="shared" si="5"/>
        <v>1725</v>
      </c>
    </row>
    <row r="15" spans="1:13" ht="12.75">
      <c r="A15" s="56"/>
      <c r="B15" s="56" t="s">
        <v>45</v>
      </c>
      <c r="C15" s="57">
        <v>28614</v>
      </c>
      <c r="D15" s="56">
        <v>615</v>
      </c>
      <c r="E15" s="56" t="s">
        <v>57</v>
      </c>
      <c r="F15" s="58">
        <v>13450</v>
      </c>
      <c r="G15" s="1">
        <f ca="1" t="shared" si="1"/>
        <v>27</v>
      </c>
      <c r="H15" s="1" t="str">
        <f t="shared" si="0"/>
        <v>Nashville</v>
      </c>
      <c r="I15" s="1" t="str">
        <f>IF(G15&lt;=Parameters!$C$14,Parameters!$D$14,IF(Employee!G15&lt;=Parameters!$C$15,Parameters!$D$15,IF(G15&lt;=Parameters!$C$16,Parameters!$D$16,Parameters!$D$17)))</f>
        <v>Senior Partner</v>
      </c>
      <c r="J15" s="70">
        <f t="shared" si="2"/>
        <v>0.33</v>
      </c>
      <c r="K15" s="71">
        <f t="shared" si="3"/>
        <v>3853.5</v>
      </c>
      <c r="L15" s="70">
        <f t="shared" si="4"/>
        <v>0.1</v>
      </c>
      <c r="M15" s="71">
        <f t="shared" si="5"/>
        <v>8251.5</v>
      </c>
    </row>
    <row r="16" spans="1:13" ht="12.75">
      <c r="A16" s="38" t="s">
        <v>73</v>
      </c>
      <c r="B16" s="39"/>
      <c r="C16" s="39"/>
      <c r="D16" s="39"/>
      <c r="E16" s="39"/>
      <c r="F16" s="40">
        <f>SUM(F4:F15)</f>
        <v>60479</v>
      </c>
      <c r="G16" s="39"/>
      <c r="H16" s="39"/>
      <c r="I16" s="39"/>
      <c r="J16" s="47"/>
      <c r="K16" s="39"/>
      <c r="L16" s="47"/>
      <c r="M16" s="48">
        <f>SUM(M4:M15)</f>
        <v>40861.86</v>
      </c>
    </row>
    <row r="20" ht="12.75">
      <c r="A20" s="42" t="s">
        <v>58</v>
      </c>
    </row>
    <row r="21" spans="1:3" ht="12.75">
      <c r="A21" s="61" t="s">
        <v>59</v>
      </c>
      <c r="B21" s="43" t="s">
        <v>2</v>
      </c>
      <c r="C21" s="43" t="s">
        <v>60</v>
      </c>
    </row>
    <row r="22" spans="1:3" ht="12.75">
      <c r="A22" s="59">
        <v>501</v>
      </c>
      <c r="B22" s="41" t="s">
        <v>3</v>
      </c>
      <c r="C22" s="41">
        <f>COUNTIF($H$4:$H$15,B22)</f>
        <v>2</v>
      </c>
    </row>
    <row r="23" spans="1:3" ht="12.75">
      <c r="A23" s="59">
        <v>505</v>
      </c>
      <c r="B23" s="41" t="s">
        <v>4</v>
      </c>
      <c r="C23" s="41">
        <f>COUNTIF($H$4:$H$15,B23)</f>
        <v>2</v>
      </c>
    </row>
    <row r="24" spans="1:3" ht="12.75">
      <c r="A24" s="59">
        <v>615</v>
      </c>
      <c r="B24" s="41" t="s">
        <v>5</v>
      </c>
      <c r="C24" s="41">
        <f>COUNTIF($H$4:$H$15,B24)</f>
        <v>5</v>
      </c>
    </row>
    <row r="25" spans="1:3" ht="13.5" thickBot="1">
      <c r="A25" s="60">
        <v>913</v>
      </c>
      <c r="B25" s="41" t="s">
        <v>6</v>
      </c>
      <c r="C25" s="41">
        <f>COUNTIF($H$4:$H$15,B25)</f>
        <v>3</v>
      </c>
    </row>
    <row r="26" spans="2:3" ht="12.75">
      <c r="B26" s="34" t="s">
        <v>73</v>
      </c>
      <c r="C26" s="34">
        <f>SUM(C22:C25)</f>
        <v>12</v>
      </c>
    </row>
    <row r="28" spans="2:4" ht="12.75">
      <c r="B28" s="43" t="s">
        <v>61</v>
      </c>
      <c r="C28" s="43" t="s">
        <v>62</v>
      </c>
      <c r="D28" s="43" t="s">
        <v>63</v>
      </c>
    </row>
    <row r="29" spans="2:4" ht="12.75">
      <c r="B29" s="41" t="s">
        <v>10</v>
      </c>
      <c r="C29" s="41">
        <f>COUNTIF($I$4:$I$15,B29)</f>
        <v>0</v>
      </c>
      <c r="D29" s="49">
        <f>SUMIF($I$4:$I$15,B29,$F$4:$F$15)</f>
        <v>0</v>
      </c>
    </row>
    <row r="30" spans="2:4" ht="12.75">
      <c r="B30" s="41" t="s">
        <v>11</v>
      </c>
      <c r="C30" s="41">
        <f>COUNTIF($I$4:$I$15,B30)</f>
        <v>4</v>
      </c>
      <c r="D30" s="49">
        <f>SUMIF($I$4:$I$15,B30,$F$4:$F$15)</f>
        <v>10674</v>
      </c>
    </row>
    <row r="31" spans="2:4" ht="12.75">
      <c r="B31" s="41" t="s">
        <v>12</v>
      </c>
      <c r="C31" s="41">
        <f>COUNTIF($I$4:$I$15,B31)</f>
        <v>3</v>
      </c>
      <c r="D31" s="49">
        <f>SUMIF($I$4:$I$15,B31,$F$4:$F$15)</f>
        <v>13255</v>
      </c>
    </row>
    <row r="32" spans="2:4" ht="12.75">
      <c r="B32" s="41" t="s">
        <v>13</v>
      </c>
      <c r="C32" s="41">
        <f>COUNTIF($I$4:$I$15,B32)</f>
        <v>5</v>
      </c>
      <c r="D32" s="49">
        <f>SUMIF($I$4:$I$15,B32,$F$4:$F$15)</f>
        <v>36550</v>
      </c>
    </row>
    <row r="37" spans="7:8" ht="12.75">
      <c r="G37" s="50" t="s">
        <v>2</v>
      </c>
      <c r="H37" s="51" t="s">
        <v>5</v>
      </c>
    </row>
    <row r="38" spans="7:8" ht="12.75">
      <c r="G38" s="50" t="s">
        <v>9</v>
      </c>
      <c r="H38" s="51" t="s">
        <v>12</v>
      </c>
    </row>
    <row r="40" spans="7:10" ht="12.75">
      <c r="G40" s="52"/>
      <c r="H40" s="55" t="s">
        <v>75</v>
      </c>
      <c r="I40" s="55" t="s">
        <v>76</v>
      </c>
      <c r="J40" s="55" t="s">
        <v>77</v>
      </c>
    </row>
    <row r="41" spans="7:10" ht="15">
      <c r="G41" s="54" t="s">
        <v>74</v>
      </c>
      <c r="H41" s="53">
        <v>2</v>
      </c>
      <c r="I41" s="53">
        <v>6645</v>
      </c>
      <c r="J41" s="53">
        <v>4894.1</v>
      </c>
    </row>
  </sheetData>
  <sheetProtection password="D18B" sheet="1" objects="1" scenarios="1"/>
  <mergeCells count="2">
    <mergeCell ref="A2:F2"/>
    <mergeCell ref="G2:M2"/>
  </mergeCells>
  <dataValidations count="3">
    <dataValidation allowBlank="1" showInputMessage="1" showErrorMessage="1" prompt="Enter Employee Name" sqref="B4:B15"/>
    <dataValidation type="date" operator="lessThan" allowBlank="1" showInputMessage="1" showErrorMessage="1" prompt="Hire date" sqref="C4:C15">
      <formula1>NOW()</formula1>
    </dataValidation>
    <dataValidation type="list" allowBlank="1" showInputMessage="1" showErrorMessage="1" prompt="Area Code" sqref="D4:D15">
      <formula1>$A$22:$A$25</formula1>
    </dataValidation>
  </dataValidations>
  <printOptions/>
  <pageMargins left="0.75" right="0.75" top="1" bottom="1" header="0.5" footer="0.5"/>
  <pageSetup horizontalDpi="300" verticalDpi="300" orientation="landscape" scale="65" r:id="rId4"/>
  <headerFooter alignWithMargins="0">
    <oddHeader>&amp;LMark Hickman
102-07-647&amp;CEMPLOYEE DATA&amp;RMarch 17, 2005</oddHeader>
    <oddFooter>&amp;CEXHIBIT 3B
Excel Assignment 3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Hickman</dc:creator>
  <cp:keywords/>
  <dc:description/>
  <cp:lastModifiedBy>Mark Hickman</cp:lastModifiedBy>
  <cp:lastPrinted>2005-03-24T17:01:42Z</cp:lastPrinted>
  <dcterms:created xsi:type="dcterms:W3CDTF">2005-02-23T15:50:11Z</dcterms:created>
  <dcterms:modified xsi:type="dcterms:W3CDTF">2006-03-09T19:48:38Z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-1775186587</vt:i4>
  </property>
  <property fmtid="{D5CDD505-2E9C-101B-9397-08002B2CF9AE}" pid="3" name="_EmailSubject">
    <vt:lpwstr/>
  </property>
  <property fmtid="{D5CDD505-2E9C-101B-9397-08002B2CF9AE}" pid="4" name="_AuthorEmail">
    <vt:lpwstr>mark.hickman@ubs.com</vt:lpwstr>
  </property>
  <property fmtid="{D5CDD505-2E9C-101B-9397-08002B2CF9AE}" pid="5" name="_AuthorEmailDisplayName">
    <vt:lpwstr>Hickman, Mark</vt:lpwstr>
  </property>
  <property fmtid="{D5CDD505-2E9C-101B-9397-08002B2CF9AE}" pid="6" name="_ReviewingToolsShownOnce">
    <vt:lpwstr/>
  </property>
</Properties>
</file>