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000" windowHeight="6465" activeTab="0"/>
  </bookViews>
  <sheets>
    <sheet name="Chart1" sheetId="1" r:id="rId1"/>
    <sheet name="Sheet1" sheetId="2" r:id="rId2"/>
    <sheet name="Sheet2" sheetId="3" r:id="rId3"/>
    <sheet name="Sheet4" sheetId="4" r:id="rId4"/>
    <sheet name="Sheet5" sheetId="5" r:id="rId5"/>
    <sheet name="Sheet7" sheetId="6" r:id="rId6"/>
    <sheet name="Sheet6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<sst xmlns="http://schemas.openxmlformats.org/spreadsheetml/2006/main" count="562" uniqueCount="174">
  <si>
    <t>Party Contributions</t>
  </si>
  <si>
    <t>to Federal Candidates</t>
  </si>
  <si>
    <t>Democratic</t>
  </si>
  <si>
    <t>National</t>
  </si>
  <si>
    <t>Senatorial</t>
  </si>
  <si>
    <t>Congressional</t>
  </si>
  <si>
    <t>Republican</t>
  </si>
  <si>
    <t>Campaign</t>
  </si>
  <si>
    <t>State and Local</t>
  </si>
  <si>
    <t>Committee</t>
  </si>
  <si>
    <t>Committees</t>
  </si>
  <si>
    <t>Party Coordinated Expenditures</t>
  </si>
  <si>
    <t>for Federal Candidates</t>
  </si>
  <si>
    <t>Party Independent Expenditures</t>
  </si>
  <si>
    <t>Against Federal Candidates</t>
  </si>
  <si>
    <t>President</t>
  </si>
  <si>
    <t>Senate</t>
  </si>
  <si>
    <t>Incumbents</t>
  </si>
  <si>
    <t>Challengers</t>
  </si>
  <si>
    <t>Open Seats</t>
  </si>
  <si>
    <t>House</t>
  </si>
  <si>
    <t>2003-2004</t>
  </si>
  <si>
    <t xml:space="preserve">No. of </t>
  </si>
  <si>
    <t>Contrib from</t>
  </si>
  <si>
    <t>% of</t>
  </si>
  <si>
    <t>Candidate</t>
  </si>
  <si>
    <t>Other</t>
  </si>
  <si>
    <t>Net</t>
  </si>
  <si>
    <t>Cash on</t>
  </si>
  <si>
    <t>Candidates</t>
  </si>
  <si>
    <t>Receipts</t>
  </si>
  <si>
    <t>Individuals</t>
  </si>
  <si>
    <t>Recpt</t>
  </si>
  <si>
    <t>PACs</t>
  </si>
  <si>
    <t>Contributions</t>
  </si>
  <si>
    <t>Loans</t>
  </si>
  <si>
    <t>Disburse</t>
  </si>
  <si>
    <t>Hand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</si>
  <si>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</si>
  <si>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</si>
  <si>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</si>
  <si>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</si>
  <si>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</si>
  <si>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 xml:space="preserve"> Financial Activity of All Congressional Candidates - 1992-2004</t>
  </si>
  <si>
    <t>Primary Campaigns</t>
  </si>
  <si>
    <t>Bush</t>
  </si>
  <si>
    <t>Kerry</t>
  </si>
  <si>
    <t>All Others</t>
  </si>
  <si>
    <t>Gore</t>
  </si>
  <si>
    <t>General Election Campaigns</t>
  </si>
  <si>
    <t>Bush Legal/Accounting</t>
  </si>
  <si>
    <t>Kerry Legal/Accounting</t>
  </si>
  <si>
    <t>Conventions</t>
  </si>
  <si>
    <t>NY Host (Rep)</t>
  </si>
  <si>
    <t>Boston Host (Dem)</t>
  </si>
  <si>
    <t>Gore Legal/Accounting</t>
  </si>
  <si>
    <t>Los Angeles Host (Dem)</t>
  </si>
  <si>
    <t>Philadelphia Host (Rep)</t>
  </si>
  <si>
    <t>Clinton</t>
  </si>
  <si>
    <t>Dole</t>
  </si>
  <si>
    <t>Reform Grant</t>
  </si>
  <si>
    <t>Major Party Grants</t>
  </si>
  <si>
    <t>Chicago Host (Dem)</t>
  </si>
  <si>
    <t>San Diego Host (Rep)</t>
  </si>
  <si>
    <t>Clinton Legal/Accounting</t>
  </si>
  <si>
    <t>Dole Legal/Accounting</t>
  </si>
  <si>
    <t>Independent Expenditures Against</t>
  </si>
  <si>
    <t>Electioneering Communications</t>
  </si>
  <si>
    <t>(in millions of dollars)</t>
  </si>
  <si>
    <t>Communication Costs For</t>
  </si>
  <si>
    <t>Communication Costs Against</t>
  </si>
  <si>
    <t>Independent Expenditures For</t>
  </si>
  <si>
    <t xml:space="preserve"> Presidential Campaign Receipts</t>
  </si>
  <si>
    <t>Grand Total</t>
  </si>
  <si>
    <t>Total for Senate</t>
  </si>
  <si>
    <t>Total for House</t>
  </si>
  <si>
    <t>Party total</t>
  </si>
  <si>
    <t>Center Responsive Politics</t>
  </si>
  <si>
    <t xml:space="preserve">Total </t>
  </si>
  <si>
    <t>Individual contributions to candidates and parties</t>
  </si>
  <si>
    <t>$1.46 billion</t>
  </si>
  <si>
    <t>Soft money</t>
  </si>
  <si>
    <t>$498 million</t>
  </si>
  <si>
    <t>PAC contributions to candidates and parties</t>
  </si>
  <si>
    <t>$288 million</t>
  </si>
  <si>
    <t>Public funds to presidential candidates and party conventions</t>
  </si>
  <si>
    <t>$238 million</t>
  </si>
  <si>
    <t>Candidate self-funding</t>
  </si>
  <si>
    <t>$205 million</t>
  </si>
  <si>
    <t>Independent spending by interest groups</t>
  </si>
  <si>
    <t>$200 million</t>
  </si>
  <si>
    <t>Convention host committee spending</t>
  </si>
  <si>
    <t>$96 million</t>
  </si>
  <si>
    <t>Other candidate revenues (loans, interest etc.)</t>
  </si>
  <si>
    <t>$57 million</t>
  </si>
  <si>
    <t>TOTAL</t>
  </si>
  <si>
    <t>$3 billion</t>
  </si>
  <si>
    <t>2000 Election Campaign cost</t>
  </si>
  <si>
    <t>$2.5 billion</t>
  </si>
  <si>
    <t>$384 million</t>
  </si>
  <si>
    <t>$144 million</t>
  </si>
  <si>
    <t>527 spending (related to a federal election)</t>
  </si>
  <si>
    <t>$386 million</t>
  </si>
  <si>
    <t>$207 million</t>
  </si>
  <si>
    <t>$139 million</t>
  </si>
  <si>
    <r>
      <t>Other (loans, interest to candidates, Levin funds, independent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expenditures) </t>
    </r>
  </si>
  <si>
    <t>$102 million</t>
  </si>
  <si>
    <t>$3.9 billion</t>
  </si>
  <si>
    <t>2004 Election Campaign Cost</t>
  </si>
  <si>
    <t>1996 Election Campaign Cost</t>
  </si>
  <si>
    <t>Presidential Candidates</t>
  </si>
  <si>
    <t>$454 million</t>
  </si>
  <si>
    <t>US Senate Candidates</t>
  </si>
  <si>
    <t>$342 million</t>
  </si>
  <si>
    <t>US House Candidates</t>
  </si>
  <si>
    <t>$499 million</t>
  </si>
  <si>
    <t>Parties: Hard Money</t>
  </si>
  <si>
    <t>$623 million</t>
  </si>
  <si>
    <t>Parties: Soft Money</t>
  </si>
  <si>
    <t>$272 million</t>
  </si>
  <si>
    <t>Center For Responsive Politics</t>
  </si>
  <si>
    <t>$2.2 billion</t>
  </si>
  <si>
    <t>Total</t>
  </si>
  <si>
    <t xml:space="preserve">Summary of PAC Activity </t>
  </si>
  <si>
    <t>1990-2004</t>
  </si>
  <si>
    <t>No. of</t>
  </si>
  <si>
    <t>Debts owed</t>
  </si>
  <si>
    <t>Committee Type</t>
  </si>
  <si>
    <t>Cmte's</t>
  </si>
  <si>
    <t>Disbursements</t>
  </si>
  <si>
    <t>to Candidates</t>
  </si>
  <si>
    <t>By</t>
  </si>
  <si>
    <t>Corporate</t>
  </si>
  <si>
    <t>2001-2002</t>
  </si>
  <si>
    <t>1999-2000</t>
  </si>
  <si>
    <t>1997-98</t>
  </si>
  <si>
    <t>1995-96</t>
  </si>
  <si>
    <t>1993-94</t>
  </si>
  <si>
    <t>1991-92</t>
  </si>
  <si>
    <t>1989-90</t>
  </si>
  <si>
    <t>Labor</t>
  </si>
  <si>
    <t>Non Connected</t>
  </si>
  <si>
    <t>Trade/Membership/Health</t>
  </si>
  <si>
    <t>Cooperative</t>
  </si>
  <si>
    <t>Corporation without Stock</t>
  </si>
  <si>
    <t>PAC Contributions to Candidates</t>
  </si>
  <si>
    <t>1996 Through 2004 Election Cycles</t>
  </si>
  <si>
    <t>Non</t>
  </si>
  <si>
    <t>Trade/Mem/</t>
  </si>
  <si>
    <t>Corp. w/o</t>
  </si>
  <si>
    <t>Connected</t>
  </si>
  <si>
    <t>Health</t>
  </si>
  <si>
    <t>Stock</t>
  </si>
  <si>
    <t xml:space="preserve">Senate 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</si>
  <si>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</si>
  <si>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</si>
  <si>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</si>
  <si>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</si>
  <si>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</si>
  <si>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 xml:space="preserve">  House Other</t>
  </si>
  <si>
    <t xml:space="preserve">Summary </t>
  </si>
  <si>
    <t>Incumbent</t>
  </si>
  <si>
    <t>Challenger</t>
  </si>
  <si>
    <t>Open Seat</t>
  </si>
  <si>
    <t>Democrat</t>
  </si>
  <si>
    <t>Note: Does not include Senate Other Party Candidates</t>
  </si>
  <si>
    <t>ID</t>
  </si>
  <si>
    <t>IR</t>
  </si>
  <si>
    <t>CD</t>
  </si>
  <si>
    <t>CR</t>
  </si>
  <si>
    <t>Total Sen</t>
  </si>
  <si>
    <t>Total Hou</t>
  </si>
  <si>
    <t>OSD</t>
  </si>
  <si>
    <t>OSR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</si>
</sst>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7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9.25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7" fontId="0" fillId="2" borderId="0" xfId="0" applyNumberFormat="1" applyFill="1" applyAlignment="1">
      <alignment horizontal="center"/>
    </xf>
    <xf numFmtId="7" fontId="0" fillId="2" borderId="2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7" fontId="0" fillId="2" borderId="3" xfId="0" applyNumberFormat="1" applyFill="1" applyBorder="1" applyAlignment="1">
      <alignment horizontal="center"/>
    </xf>
    <xf numFmtId="7" fontId="0" fillId="2" borderId="4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/>
    </xf>
    <xf numFmtId="7" fontId="0" fillId="0" borderId="2" xfId="0" applyNumberFormat="1" applyBorder="1" applyAlignment="1">
      <alignment/>
    </xf>
    <xf numFmtId="0" fontId="0" fillId="0" borderId="0" xfId="0" applyFont="1" applyAlignment="1">
      <alignment/>
    </xf>
    <xf numFmtId="10" fontId="0" fillId="0" borderId="5" xfId="0" applyNumberFormat="1" applyBorder="1" applyAlignment="1">
      <alignment/>
    </xf>
    <xf numFmtId="1" fontId="0" fillId="0" borderId="0" xfId="0" applyNumberFormat="1" applyAlignment="1">
      <alignment horizontal="right"/>
    </xf>
    <xf numFmtId="7" fontId="0" fillId="0" borderId="5" xfId="0" applyNumberFormat="1" applyBorder="1" applyAlignment="1">
      <alignment horizontal="right"/>
    </xf>
    <xf numFmtId="7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7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7" fontId="0" fillId="0" borderId="10" xfId="0" applyNumberFormat="1" applyBorder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 horizontal="center"/>
    </xf>
    <xf numFmtId="5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5" fontId="0" fillId="0" borderId="5" xfId="0" applyNumberFormat="1" applyBorder="1" applyAlignment="1">
      <alignment/>
    </xf>
    <xf numFmtId="5" fontId="3" fillId="0" borderId="5" xfId="0" applyNumberFormat="1" applyFont="1" applyBorder="1" applyAlignment="1">
      <alignment horizontal="center"/>
    </xf>
    <xf numFmtId="5" fontId="3" fillId="0" borderId="12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right"/>
    </xf>
    <xf numFmtId="5" fontId="0" fillId="0" borderId="5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5" fontId="0" fillId="0" borderId="5" xfId="0" applyNumberFormat="1" applyFont="1" applyBorder="1" applyAlignment="1">
      <alignment horizontal="right"/>
    </xf>
    <xf numFmtId="5" fontId="0" fillId="0" borderId="12" xfId="0" applyNumberFormat="1" applyBorder="1" applyAlignment="1">
      <alignment/>
    </xf>
    <xf numFmtId="5" fontId="0" fillId="0" borderId="2" xfId="0" applyNumberFormat="1" applyBorder="1" applyAlignment="1">
      <alignment/>
    </xf>
    <xf numFmtId="7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0" borderId="1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Candidate Spending: Congressional Elections ($ millions)</a:t>
            </a:r>
          </a:p>
        </c:rich>
      </c:tx>
      <c:layout>
        <c:manualLayout>
          <c:xMode val="factor"/>
          <c:yMode val="factor"/>
          <c:x val="-0.12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975"/>
          <c:w val="0.9745"/>
          <c:h val="0.8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Sheet2!$B$164</c:f>
              <c:strCache>
                <c:ptCount val="1"/>
                <c:pt idx="0">
                  <c:v>Senate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Sheet2!$A$165:$A$171</c:f>
              <c:numCache>
                <c:ptCount val="7"/>
                <c:pt idx="0">
                  <c:v>2004</c:v>
                </c:pt>
                <c:pt idx="1">
                  <c:v>2002</c:v>
                </c:pt>
                <c:pt idx="2">
                  <c:v>2000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1992</c:v>
                </c:pt>
              </c:numCache>
            </c:numRef>
          </c:cat>
          <c:val>
            <c:numRef>
              <c:f>Sheet2!$B$165:$B$171</c:f>
              <c:numCache>
                <c:ptCount val="7"/>
                <c:pt idx="0">
                  <c:v>495.62</c:v>
                </c:pt>
                <c:pt idx="1">
                  <c:v>321.81</c:v>
                </c:pt>
                <c:pt idx="2">
                  <c:v>431.92</c:v>
                </c:pt>
                <c:pt idx="3">
                  <c:v>287.47</c:v>
                </c:pt>
                <c:pt idx="4">
                  <c:v>286.55</c:v>
                </c:pt>
                <c:pt idx="5">
                  <c:v>316.86</c:v>
                </c:pt>
                <c:pt idx="6">
                  <c:v>270.8</c:v>
                </c:pt>
              </c:numCache>
            </c:numRef>
          </c:val>
        </c:ser>
        <c:ser>
          <c:idx val="1"/>
          <c:order val="1"/>
          <c:tx>
            <c:strRef>
              <c:f>Sheet2!$C$164</c:f>
              <c:strCache>
                <c:ptCount val="1"/>
                <c:pt idx="0">
                  <c:v>House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Sheet2!$A$165:$A$171</c:f>
              <c:numCache>
                <c:ptCount val="7"/>
                <c:pt idx="0">
                  <c:v>2004</c:v>
                </c:pt>
                <c:pt idx="1">
                  <c:v>2002</c:v>
                </c:pt>
                <c:pt idx="2">
                  <c:v>2000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1992</c:v>
                </c:pt>
              </c:numCache>
            </c:numRef>
          </c:cat>
          <c:val>
            <c:numRef>
              <c:f>Sheet2!$C$165:$C$171</c:f>
              <c:numCache>
                <c:ptCount val="7"/>
                <c:pt idx="0">
                  <c:v>658.47</c:v>
                </c:pt>
                <c:pt idx="1">
                  <c:v>611.09</c:v>
                </c:pt>
                <c:pt idx="2">
                  <c:v>566.55</c:v>
                </c:pt>
                <c:pt idx="3">
                  <c:v>448.29</c:v>
                </c:pt>
                <c:pt idx="4">
                  <c:v>472.53</c:v>
                </c:pt>
                <c:pt idx="5">
                  <c:v>404.36</c:v>
                </c:pt>
                <c:pt idx="6">
                  <c:v>404.28</c:v>
                </c:pt>
              </c:numCache>
            </c:numRef>
          </c:val>
        </c:ser>
        <c:ser>
          <c:idx val="2"/>
          <c:order val="2"/>
          <c:tx>
            <c:strRef>
              <c:f>Sheet2!$D$164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Sheet2!$A$165:$A$171</c:f>
              <c:numCache>
                <c:ptCount val="7"/>
                <c:pt idx="0">
                  <c:v>2004</c:v>
                </c:pt>
                <c:pt idx="1">
                  <c:v>2002</c:v>
                </c:pt>
                <c:pt idx="2">
                  <c:v>2000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1992</c:v>
                </c:pt>
              </c:numCache>
            </c:numRef>
          </c:cat>
          <c:val>
            <c:numRef>
              <c:f>Sheet2!$D$165:$D$171</c:f>
              <c:numCache>
                <c:ptCount val="7"/>
                <c:pt idx="0">
                  <c:v>1154.0900000000001</c:v>
                </c:pt>
                <c:pt idx="1">
                  <c:v>932.9000000000001</c:v>
                </c:pt>
                <c:pt idx="2">
                  <c:v>998.47</c:v>
                </c:pt>
                <c:pt idx="3">
                  <c:v>735.76</c:v>
                </c:pt>
                <c:pt idx="4">
                  <c:v>759.0799999999999</c:v>
                </c:pt>
                <c:pt idx="5">
                  <c:v>721.22</c:v>
                </c:pt>
                <c:pt idx="6">
                  <c:v>675.0799999999999</c:v>
                </c:pt>
              </c:numCache>
            </c:numRef>
          </c:val>
        </c:ser>
        <c:gapWidth val="100"/>
        <c:axId val="50337662"/>
        <c:axId val="50457943"/>
      </c:barChart>
      <c:catAx>
        <c:axId val="5033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57943"/>
        <c:crosses val="autoZero"/>
        <c:auto val="1"/>
        <c:lblOffset val="100"/>
        <c:noMultiLvlLbl val="0"/>
      </c:catAx>
      <c:valAx>
        <c:axId val="504579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3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825"/>
          <c:y val="0.0175"/>
          <c:w val="0.2595"/>
          <c:h val="0.0572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5" footer="0.5"/>
  <pageSetup horizontalDpi="600" verticalDpi="600" orientation="landscape"/>
  <headerFooter>
    <oddFooter>&amp;LSource: Federal Election Commission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0">
      <selection activeCell="M13" sqref="M13"/>
    </sheetView>
  </sheetViews>
  <sheetFormatPr defaultColWidth="9.140625" defaultRowHeight="12.75"/>
  <cols>
    <col min="3" max="3" width="12.28125" style="0" customWidth="1"/>
    <col min="4" max="4" width="12.421875" style="0" customWidth="1"/>
    <col min="5" max="5" width="13.8515625" style="0" customWidth="1"/>
    <col min="6" max="6" width="14.00390625" style="0" customWidth="1"/>
    <col min="8" max="8" width="11.8515625" style="0" customWidth="1"/>
    <col min="9" max="9" width="12.57421875" style="0" customWidth="1"/>
    <col min="10" max="10" width="10.8515625" style="0" customWidth="1"/>
    <col min="11" max="11" width="13.28125" style="0" customWidth="1"/>
  </cols>
  <sheetData>
    <row r="1" ht="12.75">
      <c r="G1" s="1" t="s">
        <v>0</v>
      </c>
    </row>
    <row r="2" ht="12.75">
      <c r="G2" s="1" t="s">
        <v>1</v>
      </c>
    </row>
    <row r="3" ht="12.75">
      <c r="G3" s="1" t="s">
        <v>21</v>
      </c>
    </row>
    <row r="4" spans="3:11" ht="12.75">
      <c r="C4" s="1"/>
      <c r="D4" s="1" t="s">
        <v>2</v>
      </c>
      <c r="E4" s="1" t="s">
        <v>2</v>
      </c>
      <c r="F4" s="1"/>
      <c r="G4" s="1"/>
      <c r="H4" s="1"/>
      <c r="I4" s="1" t="s">
        <v>3</v>
      </c>
      <c r="J4" s="1" t="s">
        <v>3</v>
      </c>
      <c r="K4" s="1"/>
    </row>
    <row r="5" spans="3:11" ht="12.75">
      <c r="C5" s="1" t="s">
        <v>2</v>
      </c>
      <c r="D5" s="1" t="s">
        <v>4</v>
      </c>
      <c r="E5" s="1" t="s">
        <v>5</v>
      </c>
      <c r="F5" s="1" t="s">
        <v>2</v>
      </c>
      <c r="G5" s="1"/>
      <c r="H5" s="1" t="s">
        <v>6</v>
      </c>
      <c r="I5" s="1" t="s">
        <v>6</v>
      </c>
      <c r="J5" s="1" t="s">
        <v>6</v>
      </c>
      <c r="K5" s="1" t="s">
        <v>6</v>
      </c>
    </row>
    <row r="6" spans="3:11" ht="12.75">
      <c r="C6" s="1" t="s">
        <v>3</v>
      </c>
      <c r="D6" s="1" t="s">
        <v>7</v>
      </c>
      <c r="E6" s="1" t="s">
        <v>7</v>
      </c>
      <c r="F6" s="1" t="s">
        <v>8</v>
      </c>
      <c r="G6" s="1"/>
      <c r="H6" s="1" t="s">
        <v>3</v>
      </c>
      <c r="I6" s="1" t="s">
        <v>4</v>
      </c>
      <c r="J6" s="1" t="s">
        <v>5</v>
      </c>
      <c r="K6" s="1" t="s">
        <v>8</v>
      </c>
    </row>
    <row r="7" spans="3:11" ht="12.75">
      <c r="C7" s="2" t="s">
        <v>9</v>
      </c>
      <c r="D7" s="2" t="s">
        <v>9</v>
      </c>
      <c r="E7" s="2" t="s">
        <v>9</v>
      </c>
      <c r="F7" s="2" t="s">
        <v>10</v>
      </c>
      <c r="G7" s="2"/>
      <c r="H7" s="2" t="s">
        <v>9</v>
      </c>
      <c r="I7" s="2" t="s">
        <v>9</v>
      </c>
      <c r="J7" s="2" t="s">
        <v>9</v>
      </c>
      <c r="K7" s="2" t="s">
        <v>10</v>
      </c>
    </row>
    <row r="8" spans="1:11" ht="12.75">
      <c r="A8" s="3" t="s">
        <v>15</v>
      </c>
      <c r="B8" s="3"/>
      <c r="C8" s="3">
        <v>0</v>
      </c>
      <c r="D8" s="3">
        <v>0</v>
      </c>
      <c r="E8" s="3">
        <v>0</v>
      </c>
      <c r="F8" s="3">
        <v>4892</v>
      </c>
      <c r="G8" s="3"/>
      <c r="H8" s="3">
        <v>0</v>
      </c>
      <c r="I8" s="3">
        <v>0</v>
      </c>
      <c r="J8" s="3">
        <v>0</v>
      </c>
      <c r="K8" s="3">
        <v>23476</v>
      </c>
    </row>
    <row r="9" spans="1:11" ht="12.75">
      <c r="A9" s="3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 t="s">
        <v>17</v>
      </c>
      <c r="C10" s="3">
        <v>0</v>
      </c>
      <c r="D10" s="3">
        <v>170000</v>
      </c>
      <c r="E10" s="3">
        <v>0</v>
      </c>
      <c r="F10" s="3">
        <v>10285</v>
      </c>
      <c r="G10" s="3"/>
      <c r="H10" s="3">
        <v>0</v>
      </c>
      <c r="I10" s="3">
        <v>70000</v>
      </c>
      <c r="J10" s="3">
        <v>10000</v>
      </c>
      <c r="K10" s="3">
        <v>43720</v>
      </c>
    </row>
    <row r="11" spans="1:11" ht="12.75">
      <c r="A11" s="3"/>
      <c r="B11" s="3" t="s">
        <v>18</v>
      </c>
      <c r="C11" s="3">
        <v>0</v>
      </c>
      <c r="D11" s="3">
        <v>139000</v>
      </c>
      <c r="E11" s="3">
        <v>0</v>
      </c>
      <c r="F11" s="3">
        <v>17124</v>
      </c>
      <c r="G11" s="3"/>
      <c r="H11" s="3">
        <v>0</v>
      </c>
      <c r="I11" s="3">
        <v>176633</v>
      </c>
      <c r="J11" s="3">
        <v>25000</v>
      </c>
      <c r="K11" s="3">
        <v>105554</v>
      </c>
    </row>
    <row r="12" spans="1:11" ht="12.75">
      <c r="A12" s="3"/>
      <c r="B12" s="3" t="s">
        <v>19</v>
      </c>
      <c r="C12" s="3">
        <v>0</v>
      </c>
      <c r="D12" s="3">
        <v>274000</v>
      </c>
      <c r="E12" s="3">
        <v>955</v>
      </c>
      <c r="F12" s="3">
        <v>5050</v>
      </c>
      <c r="G12" s="3"/>
      <c r="H12" s="3">
        <v>0</v>
      </c>
      <c r="I12" s="3">
        <v>289353</v>
      </c>
      <c r="J12" s="3">
        <v>35000</v>
      </c>
      <c r="K12" s="3">
        <v>55000</v>
      </c>
    </row>
    <row r="13" spans="1:11" ht="12.75">
      <c r="A13" s="3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 t="s">
        <v>17</v>
      </c>
      <c r="C14" s="3">
        <v>0</v>
      </c>
      <c r="D14" s="3">
        <v>0</v>
      </c>
      <c r="E14" s="3">
        <v>206495</v>
      </c>
      <c r="F14" s="3">
        <v>71747</v>
      </c>
      <c r="G14" s="3"/>
      <c r="H14" s="3">
        <v>60000</v>
      </c>
      <c r="I14" s="3">
        <v>15000</v>
      </c>
      <c r="J14" s="3">
        <v>288412</v>
      </c>
      <c r="K14" s="3">
        <v>107366</v>
      </c>
    </row>
    <row r="15" spans="1:11" ht="12.75">
      <c r="A15" s="3"/>
      <c r="B15" s="3" t="s">
        <v>18</v>
      </c>
      <c r="C15" s="3">
        <v>0</v>
      </c>
      <c r="D15" s="3">
        <v>0</v>
      </c>
      <c r="E15" s="3">
        <v>128500</v>
      </c>
      <c r="F15" s="3">
        <v>166239</v>
      </c>
      <c r="G15" s="3"/>
      <c r="H15" s="3">
        <v>86992</v>
      </c>
      <c r="I15" s="3">
        <v>15000</v>
      </c>
      <c r="J15" s="3">
        <v>89537</v>
      </c>
      <c r="K15" s="3">
        <v>271376</v>
      </c>
    </row>
    <row r="16" spans="1:11" ht="12.75">
      <c r="A16" s="3"/>
      <c r="B16" s="3" t="s">
        <v>19</v>
      </c>
      <c r="C16" s="3">
        <v>8000</v>
      </c>
      <c r="D16" s="3">
        <v>0</v>
      </c>
      <c r="E16" s="3">
        <v>139507</v>
      </c>
      <c r="F16" s="3">
        <v>63483</v>
      </c>
      <c r="G16" s="3"/>
      <c r="H16" s="3">
        <v>82500</v>
      </c>
      <c r="I16" s="3">
        <v>50000</v>
      </c>
      <c r="J16" s="3">
        <v>130006</v>
      </c>
      <c r="K16" s="3">
        <v>285835</v>
      </c>
    </row>
    <row r="18" spans="1:11" ht="12.75">
      <c r="A18" s="4"/>
      <c r="B18" s="4"/>
      <c r="C18" s="5">
        <v>8000</v>
      </c>
      <c r="D18" s="5">
        <v>583000</v>
      </c>
      <c r="E18" s="5">
        <v>475457</v>
      </c>
      <c r="F18" s="5">
        <v>338820</v>
      </c>
      <c r="G18" s="5"/>
      <c r="H18" s="5">
        <v>229492</v>
      </c>
      <c r="I18" s="5">
        <v>615986</v>
      </c>
      <c r="J18" s="5">
        <v>577955</v>
      </c>
      <c r="K18" s="5">
        <v>892327</v>
      </c>
    </row>
    <row r="19" spans="1:11" ht="12.7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</row>
    <row r="21" ht="12.75">
      <c r="G21" s="1" t="s">
        <v>11</v>
      </c>
    </row>
    <row r="22" ht="12.75">
      <c r="G22" s="1" t="s">
        <v>12</v>
      </c>
    </row>
    <row r="23" ht="12.75">
      <c r="G23" s="1" t="s">
        <v>21</v>
      </c>
    </row>
    <row r="24" spans="3:11" ht="12.75">
      <c r="C24" s="1"/>
      <c r="D24" s="1" t="s">
        <v>2</v>
      </c>
      <c r="E24" s="1" t="s">
        <v>2</v>
      </c>
      <c r="F24" s="1"/>
      <c r="G24" s="1"/>
      <c r="H24" s="1"/>
      <c r="I24" s="1" t="s">
        <v>3</v>
      </c>
      <c r="J24" s="1" t="s">
        <v>3</v>
      </c>
      <c r="K24" s="1"/>
    </row>
    <row r="25" spans="3:11" ht="12.75">
      <c r="C25" s="1" t="s">
        <v>2</v>
      </c>
      <c r="D25" s="1" t="s">
        <v>4</v>
      </c>
      <c r="E25" s="1" t="s">
        <v>5</v>
      </c>
      <c r="F25" s="1" t="s">
        <v>2</v>
      </c>
      <c r="G25" s="1"/>
      <c r="H25" s="1" t="s">
        <v>6</v>
      </c>
      <c r="I25" s="1" t="s">
        <v>6</v>
      </c>
      <c r="J25" s="1" t="s">
        <v>6</v>
      </c>
      <c r="K25" s="1" t="s">
        <v>6</v>
      </c>
    </row>
    <row r="26" spans="3:11" ht="12.75">
      <c r="C26" s="1" t="s">
        <v>3</v>
      </c>
      <c r="D26" s="1" t="s">
        <v>7</v>
      </c>
      <c r="E26" s="1" t="s">
        <v>7</v>
      </c>
      <c r="F26" s="1" t="s">
        <v>8</v>
      </c>
      <c r="G26" s="1"/>
      <c r="H26" s="1" t="s">
        <v>3</v>
      </c>
      <c r="I26" s="1" t="s">
        <v>4</v>
      </c>
      <c r="J26" s="1" t="s">
        <v>5</v>
      </c>
      <c r="K26" s="1" t="s">
        <v>8</v>
      </c>
    </row>
    <row r="27" spans="3:11" ht="12.75">
      <c r="C27" s="2" t="s">
        <v>9</v>
      </c>
      <c r="D27" s="2" t="s">
        <v>9</v>
      </c>
      <c r="E27" s="2" t="s">
        <v>9</v>
      </c>
      <c r="F27" s="2" t="s">
        <v>10</v>
      </c>
      <c r="G27" s="2"/>
      <c r="H27" s="2" t="s">
        <v>9</v>
      </c>
      <c r="I27" s="2" t="s">
        <v>9</v>
      </c>
      <c r="J27" s="2" t="s">
        <v>9</v>
      </c>
      <c r="K27" s="2" t="s">
        <v>10</v>
      </c>
    </row>
    <row r="28" spans="1:11" ht="12.75">
      <c r="A28" s="3" t="s">
        <v>15</v>
      </c>
      <c r="B28" s="3"/>
      <c r="C28" s="3">
        <v>16031562</v>
      </c>
      <c r="D28" s="3">
        <v>0</v>
      </c>
      <c r="E28" s="3">
        <v>0</v>
      </c>
      <c r="F28" s="3">
        <v>27375</v>
      </c>
      <c r="G28" s="3"/>
      <c r="H28" s="3">
        <v>16086061</v>
      </c>
      <c r="I28" s="3">
        <v>0</v>
      </c>
      <c r="J28" s="3">
        <v>0</v>
      </c>
      <c r="K28" s="3">
        <v>0</v>
      </c>
    </row>
    <row r="29" spans="1:11" ht="12.75">
      <c r="A29" s="3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 t="s">
        <v>17</v>
      </c>
      <c r="C30" s="3">
        <v>4570</v>
      </c>
      <c r="D30" s="3">
        <v>200006</v>
      </c>
      <c r="E30" s="8">
        <v>0</v>
      </c>
      <c r="F30" s="3">
        <v>4239901</v>
      </c>
      <c r="G30" s="3"/>
      <c r="H30" s="3">
        <v>59746</v>
      </c>
      <c r="I30" s="3">
        <v>1483064</v>
      </c>
      <c r="J30" s="3">
        <v>0</v>
      </c>
      <c r="K30" s="3">
        <v>292959</v>
      </c>
    </row>
    <row r="31" spans="1:12" ht="12.75">
      <c r="A31" s="3"/>
      <c r="B31" s="3" t="s">
        <v>18</v>
      </c>
      <c r="C31" s="3">
        <v>0</v>
      </c>
      <c r="D31" s="3">
        <v>440994</v>
      </c>
      <c r="E31" s="8">
        <v>0</v>
      </c>
      <c r="F31" s="3">
        <v>144235</v>
      </c>
      <c r="G31" s="3"/>
      <c r="H31" s="3">
        <v>0</v>
      </c>
      <c r="I31" s="3">
        <v>1671538</v>
      </c>
      <c r="J31" s="3">
        <v>0</v>
      </c>
      <c r="K31" s="3">
        <v>464209</v>
      </c>
      <c r="L31" s="3"/>
    </row>
    <row r="32" spans="1:12" ht="12.75">
      <c r="A32" s="3"/>
      <c r="B32" s="3" t="s">
        <v>19</v>
      </c>
      <c r="C32" s="3">
        <v>0</v>
      </c>
      <c r="D32" s="3">
        <v>3646960</v>
      </c>
      <c r="E32" s="8">
        <v>0</v>
      </c>
      <c r="F32" s="3">
        <v>1514422</v>
      </c>
      <c r="G32" s="3"/>
      <c r="H32" s="3">
        <v>0</v>
      </c>
      <c r="I32" s="3">
        <v>5294441</v>
      </c>
      <c r="J32" s="3">
        <v>0</v>
      </c>
      <c r="K32" s="3">
        <v>89407</v>
      </c>
      <c r="L32" s="3"/>
    </row>
    <row r="33" spans="1:11" ht="12.75">
      <c r="A33" s="3" t="s">
        <v>20</v>
      </c>
      <c r="B33" s="3"/>
      <c r="C33" s="3"/>
      <c r="D33" s="3"/>
      <c r="E33" s="8"/>
      <c r="F33" s="3"/>
      <c r="G33" s="3"/>
      <c r="H33" s="3"/>
      <c r="I33" s="3"/>
      <c r="J33" s="3"/>
      <c r="K33" s="3"/>
    </row>
    <row r="34" spans="1:11" ht="12.75">
      <c r="A34" s="3"/>
      <c r="B34" s="3" t="s">
        <v>17</v>
      </c>
      <c r="C34" s="3">
        <v>0</v>
      </c>
      <c r="D34" s="3">
        <v>0</v>
      </c>
      <c r="E34" s="8">
        <v>1229000</v>
      </c>
      <c r="F34" s="3">
        <v>220040</v>
      </c>
      <c r="G34" s="3"/>
      <c r="H34" s="3">
        <v>734</v>
      </c>
      <c r="I34" s="3">
        <v>0</v>
      </c>
      <c r="J34" s="3">
        <v>1116800</v>
      </c>
      <c r="K34" s="3">
        <v>393794</v>
      </c>
    </row>
    <row r="35" spans="1:11" ht="12.75">
      <c r="A35" s="3"/>
      <c r="B35" s="3" t="s">
        <v>18</v>
      </c>
      <c r="C35" s="3">
        <v>0</v>
      </c>
      <c r="D35" s="3">
        <v>0</v>
      </c>
      <c r="E35" s="8">
        <v>455570</v>
      </c>
      <c r="F35" s="3">
        <v>477396</v>
      </c>
      <c r="G35" s="3"/>
      <c r="H35" s="3">
        <v>402</v>
      </c>
      <c r="I35" s="3">
        <v>0</v>
      </c>
      <c r="J35" s="3">
        <v>1171797</v>
      </c>
      <c r="K35" s="3">
        <v>33187</v>
      </c>
    </row>
    <row r="36" spans="1:11" ht="12.75">
      <c r="A36" s="3"/>
      <c r="B36" s="3" t="s">
        <v>19</v>
      </c>
      <c r="C36" s="3">
        <v>0</v>
      </c>
      <c r="D36" s="3">
        <v>0</v>
      </c>
      <c r="E36" s="8">
        <v>978286</v>
      </c>
      <c r="F36" s="3">
        <v>256321</v>
      </c>
      <c r="G36" s="3"/>
      <c r="H36" s="3">
        <v>0</v>
      </c>
      <c r="I36" s="3">
        <v>0</v>
      </c>
      <c r="J36" s="3">
        <v>782790</v>
      </c>
      <c r="K36" s="3">
        <v>30445</v>
      </c>
    </row>
    <row r="38" spans="1:11" ht="12.75">
      <c r="A38" s="6"/>
      <c r="B38" s="6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7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ht="12.75">
      <c r="G47" s="1" t="s">
        <v>13</v>
      </c>
    </row>
    <row r="48" ht="12.75">
      <c r="G48" s="1" t="s">
        <v>12</v>
      </c>
    </row>
    <row r="49" ht="12.75">
      <c r="G49" s="1" t="s">
        <v>21</v>
      </c>
    </row>
    <row r="50" spans="3:11" ht="12.75">
      <c r="C50" s="1"/>
      <c r="D50" s="1" t="s">
        <v>2</v>
      </c>
      <c r="E50" s="1" t="s">
        <v>2</v>
      </c>
      <c r="F50" s="1"/>
      <c r="G50" s="1"/>
      <c r="H50" s="1"/>
      <c r="I50" s="1" t="s">
        <v>3</v>
      </c>
      <c r="J50" s="1" t="s">
        <v>3</v>
      </c>
      <c r="K50" s="1"/>
    </row>
    <row r="51" spans="3:11" ht="12.75">
      <c r="C51" s="1" t="s">
        <v>2</v>
      </c>
      <c r="D51" s="1" t="s">
        <v>4</v>
      </c>
      <c r="E51" s="1" t="s">
        <v>5</v>
      </c>
      <c r="F51" s="1" t="s">
        <v>2</v>
      </c>
      <c r="G51" s="1"/>
      <c r="H51" s="1" t="s">
        <v>6</v>
      </c>
      <c r="I51" s="1" t="s">
        <v>6</v>
      </c>
      <c r="J51" s="1" t="s">
        <v>6</v>
      </c>
      <c r="K51" s="1" t="s">
        <v>6</v>
      </c>
    </row>
    <row r="52" spans="3:11" ht="12.75">
      <c r="C52" s="1" t="s">
        <v>3</v>
      </c>
      <c r="D52" s="1" t="s">
        <v>7</v>
      </c>
      <c r="E52" s="1" t="s">
        <v>7</v>
      </c>
      <c r="F52" s="1" t="s">
        <v>8</v>
      </c>
      <c r="G52" s="1"/>
      <c r="H52" s="1" t="s">
        <v>3</v>
      </c>
      <c r="I52" s="1" t="s">
        <v>4</v>
      </c>
      <c r="J52" s="1" t="s">
        <v>5</v>
      </c>
      <c r="K52" s="1" t="s">
        <v>8</v>
      </c>
    </row>
    <row r="53" spans="3:11" ht="12.75">
      <c r="C53" s="2" t="s">
        <v>9</v>
      </c>
      <c r="D53" s="2" t="s">
        <v>9</v>
      </c>
      <c r="E53" s="2" t="s">
        <v>9</v>
      </c>
      <c r="F53" s="2" t="s">
        <v>10</v>
      </c>
      <c r="G53" s="2"/>
      <c r="H53" s="2" t="s">
        <v>9</v>
      </c>
      <c r="I53" s="2" t="s">
        <v>9</v>
      </c>
      <c r="J53" s="2" t="s">
        <v>9</v>
      </c>
      <c r="K53" s="2" t="s">
        <v>10</v>
      </c>
    </row>
    <row r="54" spans="1:11" ht="12.75">
      <c r="A54" s="3" t="s">
        <v>15</v>
      </c>
      <c r="B54" s="3"/>
      <c r="C54" s="3">
        <v>33155106</v>
      </c>
      <c r="D54" s="3">
        <v>0</v>
      </c>
      <c r="E54" s="3">
        <v>0</v>
      </c>
      <c r="F54" s="3">
        <v>224534</v>
      </c>
      <c r="G54" s="3"/>
      <c r="H54" s="3">
        <v>9030171</v>
      </c>
      <c r="I54" s="3">
        <v>0</v>
      </c>
      <c r="J54" s="3">
        <v>0</v>
      </c>
      <c r="K54" s="3">
        <v>2272179</v>
      </c>
    </row>
    <row r="55" spans="1:11" ht="12.75">
      <c r="A55" s="3" t="s">
        <v>16</v>
      </c>
      <c r="B55" s="3"/>
      <c r="C55" s="3"/>
      <c r="D55" s="3"/>
      <c r="E55" s="3"/>
      <c r="F55" s="3"/>
      <c r="G55" s="3"/>
      <c r="I55" s="3"/>
      <c r="J55" s="3"/>
      <c r="K55" s="3"/>
    </row>
    <row r="56" spans="1:11" ht="12.75">
      <c r="A56" s="3"/>
      <c r="B56" s="3" t="s">
        <v>17</v>
      </c>
      <c r="C56" s="3">
        <v>0</v>
      </c>
      <c r="D56" s="3">
        <v>938098</v>
      </c>
      <c r="E56" s="3">
        <v>0</v>
      </c>
      <c r="F56" s="3">
        <v>0</v>
      </c>
      <c r="G56" s="3"/>
      <c r="H56" s="3">
        <v>0</v>
      </c>
      <c r="I56" s="3">
        <v>82540</v>
      </c>
      <c r="J56" s="3">
        <v>0</v>
      </c>
      <c r="K56" s="3">
        <v>53</v>
      </c>
    </row>
    <row r="57" spans="1:11" ht="12.75">
      <c r="A57" s="3"/>
      <c r="B57" s="3" t="s">
        <v>18</v>
      </c>
      <c r="C57" s="3">
        <v>0</v>
      </c>
      <c r="D57" s="3">
        <v>3812358</v>
      </c>
      <c r="E57" s="3">
        <v>0</v>
      </c>
      <c r="F57" s="3">
        <v>0</v>
      </c>
      <c r="G57" s="3"/>
      <c r="H57" s="3">
        <v>0</v>
      </c>
      <c r="I57" s="3">
        <v>339298</v>
      </c>
      <c r="J57" s="3">
        <v>0</v>
      </c>
      <c r="K57" s="3">
        <v>0</v>
      </c>
    </row>
    <row r="58" spans="1:11" ht="12.75">
      <c r="A58" s="3"/>
      <c r="B58" s="3" t="s">
        <v>19</v>
      </c>
      <c r="C58" s="3">
        <v>0</v>
      </c>
      <c r="D58" s="3">
        <v>14338866</v>
      </c>
      <c r="E58" s="3">
        <v>6351</v>
      </c>
      <c r="F58" s="3">
        <v>356974</v>
      </c>
      <c r="G58" s="3"/>
      <c r="H58" s="3">
        <v>0</v>
      </c>
      <c r="I58" s="3">
        <v>1494197</v>
      </c>
      <c r="J58" s="3">
        <v>0</v>
      </c>
      <c r="K58" s="3">
        <v>17003</v>
      </c>
    </row>
    <row r="59" spans="1:11" ht="12.75">
      <c r="A59" s="3" t="s">
        <v>20</v>
      </c>
      <c r="B59" s="3"/>
      <c r="C59" s="3"/>
      <c r="D59" s="3"/>
      <c r="E59" s="3"/>
      <c r="F59" s="3"/>
      <c r="G59" s="3"/>
      <c r="I59" s="3"/>
      <c r="J59" s="3"/>
      <c r="K59" s="3"/>
    </row>
    <row r="60" spans="1:12" ht="12.75">
      <c r="A60" s="3"/>
      <c r="B60" s="3" t="s">
        <v>17</v>
      </c>
      <c r="C60" s="3">
        <v>0</v>
      </c>
      <c r="D60" s="3">
        <v>0</v>
      </c>
      <c r="E60" s="3">
        <v>6127266</v>
      </c>
      <c r="F60" s="3">
        <v>130548</v>
      </c>
      <c r="G60" s="3"/>
      <c r="H60" s="3">
        <v>0</v>
      </c>
      <c r="I60" s="3">
        <v>0</v>
      </c>
      <c r="J60" s="3">
        <v>1393940</v>
      </c>
      <c r="K60" s="3">
        <v>25815</v>
      </c>
      <c r="L60" s="3"/>
    </row>
    <row r="61" spans="1:11" ht="12.75">
      <c r="A61" s="3"/>
      <c r="B61" s="3" t="s">
        <v>18</v>
      </c>
      <c r="C61" s="3">
        <v>0</v>
      </c>
      <c r="D61" s="3">
        <v>0</v>
      </c>
      <c r="E61" s="3">
        <v>8306321</v>
      </c>
      <c r="F61" s="3">
        <v>27999</v>
      </c>
      <c r="G61" s="3"/>
      <c r="H61" s="3">
        <v>0</v>
      </c>
      <c r="I61" s="3">
        <v>0</v>
      </c>
      <c r="J61" s="3">
        <v>2433836</v>
      </c>
      <c r="K61" s="3">
        <v>20456</v>
      </c>
    </row>
    <row r="62" spans="1:11" ht="12.75">
      <c r="A62" s="3"/>
      <c r="B62" s="3" t="s">
        <v>19</v>
      </c>
      <c r="C62" s="3">
        <v>0</v>
      </c>
      <c r="D62" s="3">
        <v>0</v>
      </c>
      <c r="E62" s="3">
        <v>15340145</v>
      </c>
      <c r="F62" s="3">
        <v>42467</v>
      </c>
      <c r="G62" s="3"/>
      <c r="H62" s="3">
        <v>0</v>
      </c>
      <c r="I62" s="3">
        <v>0</v>
      </c>
      <c r="J62" s="3">
        <v>9042183</v>
      </c>
      <c r="K62" s="3">
        <v>7431</v>
      </c>
    </row>
    <row r="64" spans="1:11" ht="12.75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</row>
    <row r="65" spans="1:12" ht="12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3"/>
    </row>
    <row r="66" spans="1:12" ht="12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3"/>
    </row>
    <row r="67" spans="7:12" ht="12.75">
      <c r="G67" s="1" t="s">
        <v>13</v>
      </c>
      <c r="L67" s="3"/>
    </row>
    <row r="68" ht="12.75">
      <c r="G68" s="1" t="s">
        <v>14</v>
      </c>
    </row>
    <row r="69" ht="12.75">
      <c r="G69" s="1" t="s">
        <v>21</v>
      </c>
    </row>
    <row r="70" spans="3:11" ht="12.75">
      <c r="C70" s="1"/>
      <c r="D70" s="1" t="s">
        <v>2</v>
      </c>
      <c r="E70" s="1" t="s">
        <v>2</v>
      </c>
      <c r="F70" s="1"/>
      <c r="G70" s="1"/>
      <c r="H70" s="1"/>
      <c r="I70" s="1" t="s">
        <v>3</v>
      </c>
      <c r="J70" s="1" t="s">
        <v>3</v>
      </c>
      <c r="K70" s="1"/>
    </row>
    <row r="71" spans="3:11" ht="12.75">
      <c r="C71" s="1" t="s">
        <v>2</v>
      </c>
      <c r="D71" s="1" t="s">
        <v>4</v>
      </c>
      <c r="E71" s="1" t="s">
        <v>5</v>
      </c>
      <c r="F71" s="1" t="s">
        <v>2</v>
      </c>
      <c r="G71" s="1"/>
      <c r="H71" s="1" t="s">
        <v>6</v>
      </c>
      <c r="I71" s="1" t="s">
        <v>6</v>
      </c>
      <c r="J71" s="1" t="s">
        <v>6</v>
      </c>
      <c r="K71" s="1" t="s">
        <v>6</v>
      </c>
    </row>
    <row r="72" spans="3:11" ht="12.75">
      <c r="C72" s="1" t="s">
        <v>3</v>
      </c>
      <c r="D72" s="1" t="s">
        <v>7</v>
      </c>
      <c r="E72" s="1" t="s">
        <v>7</v>
      </c>
      <c r="F72" s="1" t="s">
        <v>8</v>
      </c>
      <c r="G72" s="1"/>
      <c r="H72" s="1" t="s">
        <v>3</v>
      </c>
      <c r="I72" s="1" t="s">
        <v>4</v>
      </c>
      <c r="J72" s="1" t="s">
        <v>5</v>
      </c>
      <c r="K72" s="1" t="s">
        <v>8</v>
      </c>
    </row>
    <row r="73" spans="3:11" ht="12.75">
      <c r="C73" s="2" t="s">
        <v>9</v>
      </c>
      <c r="D73" s="2" t="s">
        <v>9</v>
      </c>
      <c r="E73" s="2" t="s">
        <v>9</v>
      </c>
      <c r="F73" s="2" t="s">
        <v>10</v>
      </c>
      <c r="G73" s="2"/>
      <c r="H73" s="2" t="s">
        <v>9</v>
      </c>
      <c r="I73" s="2" t="s">
        <v>9</v>
      </c>
      <c r="J73" s="2" t="s">
        <v>9</v>
      </c>
      <c r="K73" s="2" t="s">
        <v>10</v>
      </c>
    </row>
    <row r="74" spans="1:12" ht="12.75">
      <c r="A74" s="3" t="s">
        <v>15</v>
      </c>
      <c r="B74" s="3"/>
      <c r="C74" s="3">
        <v>87178327</v>
      </c>
      <c r="D74" s="3">
        <v>0</v>
      </c>
      <c r="E74" s="3">
        <v>0</v>
      </c>
      <c r="F74" s="3">
        <v>57788</v>
      </c>
      <c r="G74" s="3"/>
      <c r="H74" s="3">
        <v>9238694</v>
      </c>
      <c r="I74" s="3">
        <v>0</v>
      </c>
      <c r="J74" s="3">
        <v>0</v>
      </c>
      <c r="K74" s="3">
        <v>59898</v>
      </c>
      <c r="L74" s="3"/>
    </row>
    <row r="75" spans="1:12" ht="12.75">
      <c r="A75" s="3" t="s">
        <v>16</v>
      </c>
      <c r="B75" s="3"/>
      <c r="C75" s="3"/>
      <c r="D75" s="3"/>
      <c r="E75" s="3"/>
      <c r="F75" s="3"/>
      <c r="G75" s="3"/>
      <c r="I75" s="3"/>
      <c r="J75" s="3"/>
      <c r="K75" s="3"/>
      <c r="L75" s="3"/>
    </row>
    <row r="76" spans="1:11" ht="12.75">
      <c r="A76" s="3"/>
      <c r="B76" s="3" t="s">
        <v>17</v>
      </c>
      <c r="C76" s="3">
        <v>0</v>
      </c>
      <c r="D76" s="3">
        <v>0</v>
      </c>
      <c r="E76" s="3">
        <v>0</v>
      </c>
      <c r="F76" s="3">
        <v>0</v>
      </c>
      <c r="G76" s="3"/>
      <c r="H76" s="3">
        <v>0</v>
      </c>
      <c r="I76" s="3">
        <v>3178465</v>
      </c>
      <c r="J76" s="3">
        <v>0</v>
      </c>
      <c r="K76" s="3">
        <v>767668</v>
      </c>
    </row>
    <row r="77" spans="1:11" ht="12.75">
      <c r="A77" s="3"/>
      <c r="B77" s="3" t="s">
        <v>18</v>
      </c>
      <c r="C77" s="3">
        <v>0</v>
      </c>
      <c r="D77" s="3">
        <v>0</v>
      </c>
      <c r="E77" s="3">
        <v>0</v>
      </c>
      <c r="F77" s="3">
        <v>0</v>
      </c>
      <c r="G77" s="3"/>
      <c r="H77" s="3">
        <v>0</v>
      </c>
      <c r="I77" s="3">
        <v>1725805</v>
      </c>
      <c r="J77" s="3">
        <v>0</v>
      </c>
      <c r="K77" s="3">
        <v>0</v>
      </c>
    </row>
    <row r="78" spans="1:11" ht="12.75">
      <c r="A78" s="3"/>
      <c r="B78" s="3" t="s">
        <v>19</v>
      </c>
      <c r="C78" s="3">
        <v>0</v>
      </c>
      <c r="D78" s="3">
        <v>0</v>
      </c>
      <c r="E78" s="3">
        <v>0</v>
      </c>
      <c r="F78" s="3">
        <v>91965</v>
      </c>
      <c r="G78" s="3"/>
      <c r="H78" s="3">
        <v>0</v>
      </c>
      <c r="I78" s="3">
        <v>12060228</v>
      </c>
      <c r="J78" s="3">
        <v>0</v>
      </c>
      <c r="K78" s="3">
        <v>0</v>
      </c>
    </row>
    <row r="79" spans="1:11" ht="12.75">
      <c r="A79" s="3" t="s">
        <v>20</v>
      </c>
      <c r="B79" s="3"/>
      <c r="C79" s="3"/>
      <c r="D79" s="3"/>
      <c r="E79" s="3"/>
      <c r="F79" s="3"/>
      <c r="G79" s="3"/>
      <c r="I79" s="3"/>
      <c r="J79" s="3"/>
      <c r="K79" s="3"/>
    </row>
    <row r="80" spans="1:11" ht="12.75">
      <c r="A80" s="3"/>
      <c r="B80" s="3" t="s">
        <v>17</v>
      </c>
      <c r="C80" s="3">
        <v>0</v>
      </c>
      <c r="D80" s="3">
        <v>0</v>
      </c>
      <c r="E80" s="3">
        <v>1985772</v>
      </c>
      <c r="F80" s="3">
        <v>10000</v>
      </c>
      <c r="G80" s="3"/>
      <c r="H80" s="3">
        <v>0</v>
      </c>
      <c r="I80" s="3">
        <v>0</v>
      </c>
      <c r="J80" s="3">
        <v>9917692</v>
      </c>
      <c r="K80" s="3">
        <v>0</v>
      </c>
    </row>
    <row r="81" spans="1:11" ht="12.75">
      <c r="A81" s="3"/>
      <c r="B81" s="3" t="s">
        <v>18</v>
      </c>
      <c r="C81" s="3">
        <v>0</v>
      </c>
      <c r="D81" s="3">
        <v>0</v>
      </c>
      <c r="E81" s="3">
        <v>1549639</v>
      </c>
      <c r="F81" s="3">
        <v>0</v>
      </c>
      <c r="G81" s="3"/>
      <c r="H81" s="3">
        <v>0</v>
      </c>
      <c r="I81" s="3">
        <v>0</v>
      </c>
      <c r="J81" s="3">
        <v>11056912</v>
      </c>
      <c r="K81" s="3">
        <v>0</v>
      </c>
    </row>
    <row r="82" spans="1:11" ht="12.75">
      <c r="A82" s="3"/>
      <c r="B82" s="3" t="s">
        <v>19</v>
      </c>
      <c r="C82" s="3">
        <v>0</v>
      </c>
      <c r="D82" s="3">
        <v>0</v>
      </c>
      <c r="E82" s="3">
        <v>2815899</v>
      </c>
      <c r="F82" s="3">
        <v>6547</v>
      </c>
      <c r="G82" s="3"/>
      <c r="H82" s="3">
        <v>0</v>
      </c>
      <c r="I82" s="3">
        <v>0</v>
      </c>
      <c r="J82" s="3">
        <v>14144289</v>
      </c>
      <c r="K82" s="3">
        <v>0</v>
      </c>
    </row>
    <row r="84" spans="3:11" ht="12.75">
      <c r="C84" s="5"/>
      <c r="D84" s="5"/>
      <c r="E84" s="5"/>
      <c r="F84" s="5"/>
      <c r="G84" s="5"/>
      <c r="H84" s="5"/>
      <c r="I84" s="5"/>
      <c r="J84" s="5"/>
      <c r="K84" s="5"/>
    </row>
    <row r="87" spans="3:11" ht="12.75">
      <c r="C87" s="3"/>
      <c r="D87" s="3"/>
      <c r="E87" s="3"/>
      <c r="F87" s="3"/>
      <c r="G87" s="3"/>
      <c r="H87" s="3"/>
      <c r="I87" s="3"/>
      <c r="J87" s="3"/>
      <c r="K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workbookViewId="0" topLeftCell="A1">
      <selection activeCell="D35" sqref="D35"/>
    </sheetView>
  </sheetViews>
  <sheetFormatPr defaultColWidth="9.140625" defaultRowHeight="12.75"/>
  <cols>
    <col min="1" max="2" width="9.28125" style="0" bestFit="1" customWidth="1"/>
    <col min="3" max="3" width="9.7109375" style="0" bestFit="1" customWidth="1"/>
    <col min="4" max="4" width="9.8515625" style="0" bestFit="1" customWidth="1"/>
    <col min="5" max="5" width="9.28125" style="0" bestFit="1" customWidth="1"/>
    <col min="6" max="6" width="10.421875" style="0" customWidth="1"/>
    <col min="7" max="8" width="9.28125" style="0" bestFit="1" customWidth="1"/>
    <col min="9" max="9" width="9.8515625" style="0" customWidth="1"/>
    <col min="10" max="10" width="9.7109375" style="0" customWidth="1"/>
    <col min="11" max="11" width="9.421875" style="0" customWidth="1"/>
    <col min="12" max="15" width="9.28125" style="0" bestFit="1" customWidth="1"/>
  </cols>
  <sheetData>
    <row r="1" spans="3:15" ht="12.75">
      <c r="C1" s="9"/>
      <c r="D1" s="9"/>
      <c r="E1" s="10"/>
      <c r="F1" s="11" t="s">
        <v>43</v>
      </c>
      <c r="G1" s="12"/>
      <c r="H1" s="9"/>
      <c r="I1" s="10"/>
      <c r="J1" s="9"/>
      <c r="K1" s="10"/>
      <c r="L1" s="9"/>
      <c r="M1" s="10"/>
      <c r="N1" s="9"/>
      <c r="O1" s="9"/>
    </row>
    <row r="2" spans="1:15" ht="12.75">
      <c r="A2" s="1"/>
      <c r="B2" s="13" t="s">
        <v>22</v>
      </c>
      <c r="C2" s="14"/>
      <c r="D2" s="15" t="s">
        <v>23</v>
      </c>
      <c r="E2" s="16" t="s">
        <v>24</v>
      </c>
      <c r="F2" s="15" t="s">
        <v>23</v>
      </c>
      <c r="G2" s="16" t="s">
        <v>24</v>
      </c>
      <c r="H2" s="15" t="s">
        <v>25</v>
      </c>
      <c r="I2" s="16" t="s">
        <v>24</v>
      </c>
      <c r="J2" s="15" t="s">
        <v>25</v>
      </c>
      <c r="K2" s="16" t="s">
        <v>24</v>
      </c>
      <c r="L2" s="15" t="s">
        <v>26</v>
      </c>
      <c r="M2" s="16" t="s">
        <v>24</v>
      </c>
      <c r="N2" s="15" t="s">
        <v>27</v>
      </c>
      <c r="O2" s="14" t="s">
        <v>28</v>
      </c>
    </row>
    <row r="3" spans="1:15" ht="13.5" thickBot="1">
      <c r="A3" s="1"/>
      <c r="B3" s="17" t="s">
        <v>29</v>
      </c>
      <c r="C3" s="18" t="s">
        <v>30</v>
      </c>
      <c r="D3" s="19" t="s">
        <v>31</v>
      </c>
      <c r="E3" s="20" t="s">
        <v>32</v>
      </c>
      <c r="F3" s="19" t="s">
        <v>33</v>
      </c>
      <c r="G3" s="20" t="s">
        <v>32</v>
      </c>
      <c r="H3" s="19" t="s">
        <v>34</v>
      </c>
      <c r="I3" s="20" t="s">
        <v>32</v>
      </c>
      <c r="J3" s="19" t="s">
        <v>35</v>
      </c>
      <c r="K3" s="20" t="s">
        <v>32</v>
      </c>
      <c r="L3" s="19" t="s">
        <v>35</v>
      </c>
      <c r="M3" s="20" t="s">
        <v>32</v>
      </c>
      <c r="N3" s="19" t="s">
        <v>36</v>
      </c>
      <c r="O3" s="18" t="s">
        <v>37</v>
      </c>
    </row>
    <row r="4" spans="1:15" ht="12.75">
      <c r="A4" s="21" t="s">
        <v>16</v>
      </c>
      <c r="C4" s="9"/>
      <c r="D4" s="22"/>
      <c r="E4" s="10"/>
      <c r="F4" s="22"/>
      <c r="G4" s="10"/>
      <c r="H4" s="22"/>
      <c r="I4" s="10"/>
      <c r="J4" s="22"/>
      <c r="K4" s="10"/>
      <c r="L4" s="22"/>
      <c r="M4" s="10"/>
      <c r="N4" s="22"/>
      <c r="O4" s="9"/>
    </row>
    <row r="5" spans="1:15" ht="12.75">
      <c r="A5" s="23">
        <v>2004</v>
      </c>
      <c r="B5">
        <v>250</v>
      </c>
      <c r="C5" s="9">
        <v>496.69</v>
      </c>
      <c r="D5" s="22">
        <v>323.68</v>
      </c>
      <c r="E5" s="10">
        <v>0.6516740824256578</v>
      </c>
      <c r="F5" s="22">
        <v>63.7</v>
      </c>
      <c r="G5" s="10">
        <v>0.12824900843584527</v>
      </c>
      <c r="H5" s="22">
        <v>37.98</v>
      </c>
      <c r="I5" s="10">
        <v>0.07646620628561075</v>
      </c>
      <c r="J5" s="22">
        <v>39.67</v>
      </c>
      <c r="K5" s="10">
        <v>0.07986873099921481</v>
      </c>
      <c r="L5" s="22">
        <v>1.49</v>
      </c>
      <c r="M5" s="10">
        <v>0.002999859067023697</v>
      </c>
      <c r="N5" s="22">
        <v>495.62</v>
      </c>
      <c r="O5" s="9">
        <v>56.92</v>
      </c>
    </row>
    <row r="6" spans="1:15" ht="12.75">
      <c r="A6" s="23">
        <v>2002</v>
      </c>
      <c r="B6">
        <v>150</v>
      </c>
      <c r="C6" s="9">
        <v>325.52</v>
      </c>
      <c r="D6" s="22">
        <v>213.93</v>
      </c>
      <c r="E6" s="10">
        <v>0.6571946424182844</v>
      </c>
      <c r="F6" s="22">
        <v>59.21</v>
      </c>
      <c r="G6" s="10">
        <v>0.1818935856475792</v>
      </c>
      <c r="H6" s="22">
        <v>0.61</v>
      </c>
      <c r="I6" s="10">
        <v>0.001873924797247481</v>
      </c>
      <c r="J6" s="22">
        <v>27.97</v>
      </c>
      <c r="K6" s="10">
        <v>0.0859240599655935</v>
      </c>
      <c r="L6" s="22">
        <v>0.02</v>
      </c>
      <c r="M6" s="10">
        <v>6.144015728680265E-05</v>
      </c>
      <c r="N6" s="22">
        <v>321.81</v>
      </c>
      <c r="O6" s="9">
        <v>20.5</v>
      </c>
    </row>
    <row r="7" spans="1:15" ht="12.75">
      <c r="A7" s="23">
        <v>2000</v>
      </c>
      <c r="B7">
        <v>198</v>
      </c>
      <c r="C7" s="9">
        <v>434.17</v>
      </c>
      <c r="D7" s="22">
        <v>249.98</v>
      </c>
      <c r="E7" s="10">
        <v>0.5757652532418177</v>
      </c>
      <c r="F7" s="22">
        <v>51.94</v>
      </c>
      <c r="G7" s="10">
        <v>0.11963055945827672</v>
      </c>
      <c r="H7" s="22">
        <v>18.39</v>
      </c>
      <c r="I7" s="10">
        <v>0.04235668056291315</v>
      </c>
      <c r="J7" s="22">
        <v>88.6</v>
      </c>
      <c r="K7" s="10">
        <v>0.20406753115139228</v>
      </c>
      <c r="L7" s="22">
        <v>0.51</v>
      </c>
      <c r="M7" s="10">
        <v>0.0011746550890204298</v>
      </c>
      <c r="N7" s="22">
        <v>431.92</v>
      </c>
      <c r="O7" s="9">
        <v>26.18</v>
      </c>
    </row>
    <row r="8" spans="1:15" ht="12.75">
      <c r="A8" s="23">
        <v>1998</v>
      </c>
      <c r="B8">
        <v>188</v>
      </c>
      <c r="C8" s="9">
        <v>287.13</v>
      </c>
      <c r="D8" s="22">
        <v>166.48</v>
      </c>
      <c r="E8" s="10">
        <v>0.5798070560373351</v>
      </c>
      <c r="F8" s="22">
        <v>48.05</v>
      </c>
      <c r="G8" s="10">
        <v>0.16734580155330336</v>
      </c>
      <c r="H8" s="22">
        <v>1.32</v>
      </c>
      <c r="I8" s="10">
        <v>0.004597220771079302</v>
      </c>
      <c r="J8" s="22">
        <v>52.23</v>
      </c>
      <c r="K8" s="10">
        <v>0.18190366732838784</v>
      </c>
      <c r="L8" s="22">
        <v>0.21</v>
      </c>
      <c r="M8" s="10">
        <v>0.0007313760317626162</v>
      </c>
      <c r="N8" s="22">
        <v>287.47</v>
      </c>
      <c r="O8" s="9">
        <v>26.04</v>
      </c>
    </row>
    <row r="9" spans="1:15" ht="12.75">
      <c r="A9">
        <v>1996</v>
      </c>
      <c r="B9">
        <v>210</v>
      </c>
      <c r="C9" s="9">
        <v>284.23</v>
      </c>
      <c r="D9" s="22">
        <v>166.88</v>
      </c>
      <c r="E9" s="10">
        <v>0.5871301410829257</v>
      </c>
      <c r="F9" s="22">
        <v>45.63</v>
      </c>
      <c r="G9" s="10">
        <v>0.1605390001055483</v>
      </c>
      <c r="H9" s="22">
        <v>16.23</v>
      </c>
      <c r="I9" s="10">
        <v>0.057101643035569784</v>
      </c>
      <c r="J9" s="22">
        <v>40.25</v>
      </c>
      <c r="K9" s="10">
        <v>0.14161066741723252</v>
      </c>
      <c r="L9" s="22">
        <v>1.1</v>
      </c>
      <c r="M9" s="10">
        <v>0.0038701051964957957</v>
      </c>
      <c r="N9" s="22">
        <v>286.55</v>
      </c>
      <c r="O9" s="9">
        <v>6.87</v>
      </c>
    </row>
    <row r="10" spans="1:15" ht="12.75">
      <c r="A10">
        <v>1994</v>
      </c>
      <c r="B10">
        <v>225</v>
      </c>
      <c r="C10" s="9">
        <v>317.11</v>
      </c>
      <c r="D10" s="22">
        <v>185.22</v>
      </c>
      <c r="E10" s="10">
        <v>0.5840875406010533</v>
      </c>
      <c r="F10" s="22">
        <v>47.17</v>
      </c>
      <c r="G10" s="10">
        <v>0.1487496452335152</v>
      </c>
      <c r="H10" s="22">
        <v>24.7</v>
      </c>
      <c r="I10" s="10">
        <v>0.07789095266626722</v>
      </c>
      <c r="J10" s="22">
        <v>43.06</v>
      </c>
      <c r="K10" s="10">
        <v>0.1357888429882375</v>
      </c>
      <c r="L10" s="22">
        <v>3.12</v>
      </c>
      <c r="M10" s="10">
        <v>0.009838857178896912</v>
      </c>
      <c r="N10" s="22">
        <v>316.86</v>
      </c>
      <c r="O10" s="9">
        <v>10.51</v>
      </c>
    </row>
    <row r="11" spans="1:15" ht="12.75">
      <c r="A11">
        <v>1992</v>
      </c>
      <c r="B11">
        <v>249</v>
      </c>
      <c r="C11" s="9">
        <v>262.1</v>
      </c>
      <c r="D11" s="22">
        <v>162.44</v>
      </c>
      <c r="E11" s="10">
        <v>0.6197634490652422</v>
      </c>
      <c r="F11" s="22">
        <v>51.19</v>
      </c>
      <c r="G11" s="10">
        <v>0.19530713468141928</v>
      </c>
      <c r="H11" s="22">
        <v>6.37</v>
      </c>
      <c r="I11" s="10">
        <v>0.02430370087752766</v>
      </c>
      <c r="J11" s="22">
        <v>28.06</v>
      </c>
      <c r="K11" s="10">
        <v>0.10705837466615796</v>
      </c>
      <c r="L11" s="22">
        <v>0.39</v>
      </c>
      <c r="M11" s="10">
        <v>0.0014879816863792444</v>
      </c>
      <c r="N11" s="22">
        <v>270.8</v>
      </c>
      <c r="O11" s="9">
        <v>12.23</v>
      </c>
    </row>
    <row r="12" spans="3:15" ht="12.75">
      <c r="C12" s="9"/>
      <c r="D12" s="22"/>
      <c r="E12" s="10"/>
      <c r="F12" s="22"/>
      <c r="G12" s="10"/>
      <c r="H12" s="22"/>
      <c r="I12" s="10"/>
      <c r="J12" s="22"/>
      <c r="K12" s="10"/>
      <c r="L12" s="22"/>
      <c r="M12" s="10"/>
      <c r="N12" s="22"/>
      <c r="O12" s="9"/>
    </row>
    <row r="13" spans="1:15" ht="12.75">
      <c r="A13" s="21" t="s">
        <v>38</v>
      </c>
      <c r="C13" s="9"/>
      <c r="D13" s="22"/>
      <c r="E13" s="10"/>
      <c r="F13" s="22"/>
      <c r="G13" s="10"/>
      <c r="H13" s="22"/>
      <c r="I13" s="10"/>
      <c r="J13" s="22"/>
      <c r="K13" s="10"/>
      <c r="L13" s="22"/>
      <c r="M13" s="10"/>
      <c r="N13" s="22"/>
      <c r="O13" s="9"/>
    </row>
    <row r="14" spans="1:15" ht="12.75">
      <c r="A14" s="23">
        <v>2004</v>
      </c>
      <c r="B14">
        <v>104</v>
      </c>
      <c r="C14" s="9">
        <v>250.58</v>
      </c>
      <c r="D14" s="22">
        <v>169.06</v>
      </c>
      <c r="E14" s="10">
        <v>0.6746747545693991</v>
      </c>
      <c r="F14" s="22">
        <v>28.4</v>
      </c>
      <c r="G14" s="10">
        <v>0.11333705802538112</v>
      </c>
      <c r="H14" s="22">
        <v>23.71</v>
      </c>
      <c r="I14" s="10">
        <v>0.09462048048527417</v>
      </c>
      <c r="J14" s="22">
        <v>16.62</v>
      </c>
      <c r="K14" s="10">
        <v>0.06632612339372657</v>
      </c>
      <c r="L14" s="22">
        <v>0.76</v>
      </c>
      <c r="M14" s="10">
        <v>0.003032963524622875</v>
      </c>
      <c r="N14" s="22">
        <v>254.59</v>
      </c>
      <c r="O14" s="9">
        <v>30.44</v>
      </c>
    </row>
    <row r="15" spans="1:15" ht="12.75">
      <c r="A15" s="23">
        <v>2002</v>
      </c>
      <c r="B15">
        <v>74</v>
      </c>
      <c r="C15" s="9">
        <v>162.85</v>
      </c>
      <c r="D15" s="22">
        <v>114.04</v>
      </c>
      <c r="E15" s="10">
        <v>0.7002763279091186</v>
      </c>
      <c r="F15" s="22">
        <v>25.42</v>
      </c>
      <c r="G15" s="10">
        <v>0.15609456555112064</v>
      </c>
      <c r="H15" s="22">
        <v>0.45</v>
      </c>
      <c r="I15" s="10">
        <v>0.00276327909118821</v>
      </c>
      <c r="J15" s="22">
        <v>13.18</v>
      </c>
      <c r="K15" s="10">
        <v>0.08093337427080134</v>
      </c>
      <c r="L15" s="22">
        <v>0.01</v>
      </c>
      <c r="M15" s="10">
        <v>6.140620202640465E-05</v>
      </c>
      <c r="N15" s="22">
        <v>162.93</v>
      </c>
      <c r="O15" s="9">
        <v>10.96</v>
      </c>
    </row>
    <row r="16" spans="1:15" ht="12.75">
      <c r="A16" s="23">
        <v>2000</v>
      </c>
      <c r="B16">
        <v>106</v>
      </c>
      <c r="C16" s="9">
        <v>230.36</v>
      </c>
      <c r="D16" s="22">
        <v>97.51</v>
      </c>
      <c r="E16" s="10">
        <v>0.4232939746483764</v>
      </c>
      <c r="F16" s="22">
        <v>18.7</v>
      </c>
      <c r="G16" s="10">
        <v>0.08117728772356313</v>
      </c>
      <c r="H16" s="22">
        <v>18.29</v>
      </c>
      <c r="I16" s="10">
        <v>0.07939746483764541</v>
      </c>
      <c r="J16" s="22">
        <v>82.28</v>
      </c>
      <c r="K16" s="10">
        <v>0.3571800659836777</v>
      </c>
      <c r="L16" s="22">
        <v>0.3</v>
      </c>
      <c r="M16" s="10">
        <v>0.001302309428720264</v>
      </c>
      <c r="N16" s="22">
        <v>226.27</v>
      </c>
      <c r="O16" s="9">
        <v>8.76</v>
      </c>
    </row>
    <row r="17" spans="1:15" ht="12.75">
      <c r="A17" s="23">
        <v>1998</v>
      </c>
      <c r="B17">
        <v>79</v>
      </c>
      <c r="C17" s="9">
        <v>134.1</v>
      </c>
      <c r="D17" s="22">
        <v>81.29</v>
      </c>
      <c r="E17" s="10">
        <v>0.6061894108873975</v>
      </c>
      <c r="F17" s="22">
        <v>20.74</v>
      </c>
      <c r="G17" s="10">
        <v>0.1546607009694258</v>
      </c>
      <c r="H17" s="22">
        <v>0.45</v>
      </c>
      <c r="I17" s="10">
        <v>0.003355704697986577</v>
      </c>
      <c r="J17" s="22">
        <v>19.53</v>
      </c>
      <c r="K17" s="10">
        <v>0.14563758389261747</v>
      </c>
      <c r="L17" s="22">
        <v>0.21</v>
      </c>
      <c r="M17" s="10">
        <v>0.0015659955257270694</v>
      </c>
      <c r="N17" s="22">
        <v>134.57</v>
      </c>
      <c r="O17" s="9">
        <v>9.64</v>
      </c>
    </row>
    <row r="18" spans="1:15" ht="12.75">
      <c r="A18">
        <v>1996</v>
      </c>
      <c r="B18">
        <v>96</v>
      </c>
      <c r="C18" s="9">
        <v>126.49</v>
      </c>
      <c r="D18" s="22">
        <v>79.11</v>
      </c>
      <c r="E18" s="10">
        <v>0.6254249347774528</v>
      </c>
      <c r="F18" s="22">
        <v>16.6</v>
      </c>
      <c r="G18" s="10">
        <v>0.13123567080401616</v>
      </c>
      <c r="H18" s="22">
        <v>12.23</v>
      </c>
      <c r="I18" s="10">
        <v>0.09668748517669382</v>
      </c>
      <c r="J18" s="22">
        <v>11.11</v>
      </c>
      <c r="K18" s="10">
        <v>0.08783303027907344</v>
      </c>
      <c r="L18" s="22">
        <v>0</v>
      </c>
      <c r="M18" s="10">
        <v>0</v>
      </c>
      <c r="N18" s="22">
        <v>127.42</v>
      </c>
      <c r="O18" s="9">
        <v>2.24</v>
      </c>
    </row>
    <row r="19" spans="1:15" ht="12.75">
      <c r="A19">
        <v>1994</v>
      </c>
      <c r="B19">
        <v>106</v>
      </c>
      <c r="C19" s="9">
        <v>133.55</v>
      </c>
      <c r="D19" s="22">
        <v>80.4</v>
      </c>
      <c r="E19" s="10">
        <v>0.6020217147135906</v>
      </c>
      <c r="F19" s="22">
        <v>23.96</v>
      </c>
      <c r="G19" s="10">
        <v>0.17940846125046803</v>
      </c>
      <c r="H19" s="22">
        <v>7.28</v>
      </c>
      <c r="I19" s="10">
        <v>0.054511418944215656</v>
      </c>
      <c r="J19" s="22">
        <v>12.92</v>
      </c>
      <c r="K19" s="10">
        <v>0.09674279296143767</v>
      </c>
      <c r="L19" s="22">
        <v>0.56</v>
      </c>
      <c r="M19" s="10">
        <v>0.004193186072631974</v>
      </c>
      <c r="N19" s="22">
        <v>136.29</v>
      </c>
      <c r="O19" s="9">
        <v>3.56</v>
      </c>
    </row>
    <row r="20" spans="1:15" ht="12.75">
      <c r="A20">
        <v>1992</v>
      </c>
      <c r="B20">
        <v>123</v>
      </c>
      <c r="C20" s="9">
        <v>143.75</v>
      </c>
      <c r="D20" s="22">
        <v>90.15</v>
      </c>
      <c r="E20" s="10">
        <v>0.6271304347826088</v>
      </c>
      <c r="F20" s="22">
        <v>28.97</v>
      </c>
      <c r="G20" s="10">
        <v>0.20153043478260868</v>
      </c>
      <c r="H20" s="22">
        <v>1.75</v>
      </c>
      <c r="I20" s="10">
        <v>0.01217391304347826</v>
      </c>
      <c r="J20" s="22">
        <v>14.2</v>
      </c>
      <c r="K20" s="10">
        <v>0.09878260869565217</v>
      </c>
      <c r="L20" s="22">
        <v>0.36</v>
      </c>
      <c r="M20" s="10">
        <v>0.0025043478260869563</v>
      </c>
      <c r="N20" s="22">
        <v>147.62</v>
      </c>
      <c r="O20" s="9">
        <v>6.69</v>
      </c>
    </row>
    <row r="21" spans="1:15" ht="12.75">
      <c r="A21" t="s">
        <v>39</v>
      </c>
      <c r="C21" s="9"/>
      <c r="D21" s="22"/>
      <c r="E21" s="10"/>
      <c r="F21" s="22"/>
      <c r="G21" s="10"/>
      <c r="H21" s="22"/>
      <c r="I21" s="10"/>
      <c r="J21" s="22"/>
      <c r="K21" s="10"/>
      <c r="L21" s="22"/>
      <c r="M21" s="10"/>
      <c r="N21" s="22"/>
      <c r="O21" s="9"/>
    </row>
    <row r="22" spans="1:15" ht="12.75">
      <c r="A22" s="23">
        <v>2004</v>
      </c>
      <c r="B22">
        <v>14</v>
      </c>
      <c r="C22" s="9">
        <v>104.39</v>
      </c>
      <c r="D22" s="22">
        <v>79.3</v>
      </c>
      <c r="E22" s="10">
        <v>0.759651307596513</v>
      </c>
      <c r="F22" s="22">
        <v>19.09</v>
      </c>
      <c r="G22" s="10">
        <v>0.18287192259795</v>
      </c>
      <c r="H22" s="22">
        <v>0</v>
      </c>
      <c r="I22" s="10">
        <v>0</v>
      </c>
      <c r="J22" s="22">
        <v>0</v>
      </c>
      <c r="K22" s="10">
        <v>0</v>
      </c>
      <c r="L22" s="22">
        <v>0</v>
      </c>
      <c r="M22" s="24">
        <v>0</v>
      </c>
      <c r="N22" s="22">
        <v>104.6</v>
      </c>
      <c r="O22" s="9">
        <v>28.48</v>
      </c>
    </row>
    <row r="23" spans="1:15" ht="12.75">
      <c r="A23" s="23">
        <v>2002</v>
      </c>
      <c r="B23">
        <v>14</v>
      </c>
      <c r="C23" s="9">
        <v>90.98</v>
      </c>
      <c r="D23" s="22">
        <v>67.85</v>
      </c>
      <c r="E23" s="10">
        <v>0.7457683007254341</v>
      </c>
      <c r="F23" s="22">
        <v>18.04</v>
      </c>
      <c r="G23" s="10">
        <v>0.19828533743679927</v>
      </c>
      <c r="H23" s="22">
        <v>0.02</v>
      </c>
      <c r="I23" s="10">
        <v>0.00021982853374367993</v>
      </c>
      <c r="J23" s="22">
        <v>0</v>
      </c>
      <c r="K23" s="10">
        <v>0</v>
      </c>
      <c r="L23" s="22">
        <v>0</v>
      </c>
      <c r="M23" s="24">
        <v>0</v>
      </c>
      <c r="N23" s="22">
        <v>91.93</v>
      </c>
      <c r="O23" s="9">
        <v>9.11</v>
      </c>
    </row>
    <row r="24" spans="1:15" ht="12.75">
      <c r="A24" s="23">
        <v>2000</v>
      </c>
      <c r="B24">
        <v>11</v>
      </c>
      <c r="C24" s="9">
        <v>43.73</v>
      </c>
      <c r="D24" s="22">
        <v>26.19</v>
      </c>
      <c r="E24" s="10">
        <v>0.5989023553624515</v>
      </c>
      <c r="F24" s="22">
        <v>9.47</v>
      </c>
      <c r="G24" s="10">
        <v>0.2165561399496913</v>
      </c>
      <c r="H24" s="22">
        <v>4.37</v>
      </c>
      <c r="I24" s="10">
        <v>0.09993139721015322</v>
      </c>
      <c r="J24" s="22">
        <v>1.11</v>
      </c>
      <c r="K24" s="10">
        <v>0.025383032243311232</v>
      </c>
      <c r="L24" s="22">
        <v>0</v>
      </c>
      <c r="M24" s="24">
        <v>0</v>
      </c>
      <c r="N24" s="22">
        <v>40.32</v>
      </c>
      <c r="O24" s="9">
        <v>7.08</v>
      </c>
    </row>
    <row r="25" spans="1:15" ht="12.75">
      <c r="A25" s="23">
        <v>1998</v>
      </c>
      <c r="B25">
        <v>15</v>
      </c>
      <c r="C25" s="9">
        <v>66.94</v>
      </c>
      <c r="D25" s="22">
        <v>47.02</v>
      </c>
      <c r="E25" s="10">
        <v>0.7024200776815059</v>
      </c>
      <c r="F25" s="22">
        <v>15.59</v>
      </c>
      <c r="G25" s="10">
        <v>0.23289512996713474</v>
      </c>
      <c r="H25" s="22">
        <v>0</v>
      </c>
      <c r="I25" s="10">
        <v>0</v>
      </c>
      <c r="J25" s="22">
        <v>0.1</v>
      </c>
      <c r="K25" s="10">
        <v>0.0014938751120406335</v>
      </c>
      <c r="L25" s="22">
        <v>0</v>
      </c>
      <c r="M25" s="24">
        <v>0</v>
      </c>
      <c r="N25" s="22">
        <v>68.5</v>
      </c>
      <c r="O25" s="9">
        <v>6.67</v>
      </c>
    </row>
    <row r="26" spans="1:15" ht="12.75">
      <c r="A26">
        <v>1996</v>
      </c>
      <c r="B26">
        <v>7</v>
      </c>
      <c r="C26" s="9">
        <v>35.11</v>
      </c>
      <c r="D26" s="22">
        <v>26.83</v>
      </c>
      <c r="E26" s="10">
        <v>0.7641697522073483</v>
      </c>
      <c r="F26" s="22">
        <v>4.87</v>
      </c>
      <c r="G26" s="10">
        <v>0.13870692110509827</v>
      </c>
      <c r="H26" s="22">
        <v>0</v>
      </c>
      <c r="I26" s="10">
        <v>0</v>
      </c>
      <c r="J26" s="22">
        <v>1.94</v>
      </c>
      <c r="K26" s="10">
        <v>0.05525491313016235</v>
      </c>
      <c r="L26" s="22">
        <v>0</v>
      </c>
      <c r="M26" s="24">
        <v>0</v>
      </c>
      <c r="N26" s="22">
        <v>36.44</v>
      </c>
      <c r="O26" s="9">
        <v>1.31</v>
      </c>
    </row>
    <row r="27" spans="1:15" ht="12.75">
      <c r="A27">
        <v>1994</v>
      </c>
      <c r="B27" s="25">
        <v>16</v>
      </c>
      <c r="C27" s="26">
        <v>79.96</v>
      </c>
      <c r="D27" s="27">
        <v>47</v>
      </c>
      <c r="E27" s="28">
        <v>0.5877938969484743</v>
      </c>
      <c r="F27" s="9">
        <v>15.89</v>
      </c>
      <c r="G27" s="24">
        <v>0.19872436218109057</v>
      </c>
      <c r="H27" s="9">
        <v>6.82</v>
      </c>
      <c r="I27" s="24">
        <v>0.0852926463231616</v>
      </c>
      <c r="J27" s="9">
        <v>5.01</v>
      </c>
      <c r="K27" s="24">
        <v>0.06265632816408204</v>
      </c>
      <c r="L27" s="9">
        <v>0.54</v>
      </c>
      <c r="M27" s="24">
        <v>0.006753376688344173</v>
      </c>
      <c r="N27" s="9">
        <v>82.46</v>
      </c>
      <c r="O27" s="9">
        <v>3.17</v>
      </c>
    </row>
    <row r="28" spans="1:15" ht="12.75">
      <c r="A28">
        <v>1992</v>
      </c>
      <c r="B28" s="25">
        <v>17</v>
      </c>
      <c r="C28" s="26">
        <v>47.62</v>
      </c>
      <c r="D28" s="27">
        <v>26.83</v>
      </c>
      <c r="E28" s="28">
        <v>0.5634187316253675</v>
      </c>
      <c r="F28" s="9">
        <v>17.07</v>
      </c>
      <c r="G28" s="24">
        <v>0.35846283074338514</v>
      </c>
      <c r="H28" s="9">
        <v>0.71</v>
      </c>
      <c r="I28" s="24">
        <v>0.014909701805963882</v>
      </c>
      <c r="J28" s="9">
        <v>0.07</v>
      </c>
      <c r="K28" s="24">
        <v>0.0014699706005879885</v>
      </c>
      <c r="L28" s="9">
        <v>0.06</v>
      </c>
      <c r="M28" s="24">
        <v>0.00125997480050399</v>
      </c>
      <c r="N28" s="9">
        <v>49.64</v>
      </c>
      <c r="O28" s="9">
        <v>5.34</v>
      </c>
    </row>
    <row r="29" spans="1:15" ht="12.75">
      <c r="A29" t="s">
        <v>40</v>
      </c>
      <c r="C29" s="9"/>
      <c r="D29" s="22"/>
      <c r="E29" s="10"/>
      <c r="F29" s="22"/>
      <c r="G29" s="10"/>
      <c r="H29" s="22"/>
      <c r="I29" s="10"/>
      <c r="J29" s="22"/>
      <c r="K29" s="10"/>
      <c r="L29" s="22"/>
      <c r="M29" s="10"/>
      <c r="N29" s="22"/>
      <c r="O29" s="9"/>
    </row>
    <row r="30" spans="1:15" ht="12.75">
      <c r="A30" s="23">
        <v>2004</v>
      </c>
      <c r="B30" s="25">
        <v>40</v>
      </c>
      <c r="C30" s="9">
        <v>21.68</v>
      </c>
      <c r="D30" s="22">
        <v>16.15</v>
      </c>
      <c r="E30" s="10">
        <v>0.7449261992619925</v>
      </c>
      <c r="F30" s="22">
        <v>2.04</v>
      </c>
      <c r="G30" s="10">
        <v>0.0940959409594096</v>
      </c>
      <c r="H30" s="22">
        <v>1.25</v>
      </c>
      <c r="I30" s="10">
        <v>0.057656826568265686</v>
      </c>
      <c r="J30" s="22">
        <v>1.1</v>
      </c>
      <c r="K30" s="10">
        <v>0.05073800738007381</v>
      </c>
      <c r="L30" s="22">
        <v>0.02</v>
      </c>
      <c r="M30" s="10">
        <v>0.000922509225092251</v>
      </c>
      <c r="N30" s="22">
        <v>21.43</v>
      </c>
      <c r="O30" s="9">
        <v>0.22</v>
      </c>
    </row>
    <row r="31" spans="1:15" ht="12.75">
      <c r="A31" s="23">
        <v>2002</v>
      </c>
      <c r="B31" s="25">
        <v>46</v>
      </c>
      <c r="C31" s="9">
        <v>38.85</v>
      </c>
      <c r="D31" s="22">
        <v>26.01</v>
      </c>
      <c r="E31" s="10">
        <v>0.6694980694980696</v>
      </c>
      <c r="F31" s="22">
        <v>4.88</v>
      </c>
      <c r="G31" s="10">
        <v>0.1256113256113256</v>
      </c>
      <c r="H31" s="22">
        <v>0.4</v>
      </c>
      <c r="I31" s="10">
        <v>0.010296010296010296</v>
      </c>
      <c r="J31" s="22">
        <v>5.5</v>
      </c>
      <c r="K31" s="10">
        <v>0.14157014157014156</v>
      </c>
      <c r="L31" s="22">
        <v>0.01</v>
      </c>
      <c r="M31" s="10">
        <v>0.0002574002574002574</v>
      </c>
      <c r="N31" s="22">
        <v>38.22</v>
      </c>
      <c r="O31" s="9">
        <v>1.59</v>
      </c>
    </row>
    <row r="32" spans="1:15" ht="12.75">
      <c r="A32" s="23">
        <v>2000</v>
      </c>
      <c r="B32" s="25">
        <v>74</v>
      </c>
      <c r="C32" s="9">
        <v>75.62</v>
      </c>
      <c r="D32" s="22">
        <v>34.63</v>
      </c>
      <c r="E32" s="10">
        <v>0.4579476329013489</v>
      </c>
      <c r="F32" s="22">
        <v>5.22</v>
      </c>
      <c r="G32" s="10">
        <v>0.06902935731288018</v>
      </c>
      <c r="H32" s="22">
        <v>13.53</v>
      </c>
      <c r="I32" s="10">
        <v>0.17892092039143082</v>
      </c>
      <c r="J32" s="22">
        <v>17.35</v>
      </c>
      <c r="K32" s="10">
        <v>0.2294366569690558</v>
      </c>
      <c r="L32" s="22">
        <v>0.3</v>
      </c>
      <c r="M32" s="10">
        <v>0.003967204443268976</v>
      </c>
      <c r="N32" s="22">
        <v>75.76</v>
      </c>
      <c r="O32" s="9">
        <v>0.8</v>
      </c>
    </row>
    <row r="33" spans="1:15" ht="12.75">
      <c r="A33" s="23">
        <v>1998</v>
      </c>
      <c r="B33">
        <v>51</v>
      </c>
      <c r="C33" s="9">
        <v>43.62</v>
      </c>
      <c r="D33" s="22">
        <v>23.71</v>
      </c>
      <c r="E33" s="10">
        <v>0.5435580009170106</v>
      </c>
      <c r="F33" s="22">
        <v>1.63</v>
      </c>
      <c r="G33" s="10">
        <v>0.03736817973406694</v>
      </c>
      <c r="H33" s="22">
        <v>0.35</v>
      </c>
      <c r="I33" s="10">
        <v>0.008023842274186153</v>
      </c>
      <c r="J33" s="22">
        <v>11.23</v>
      </c>
      <c r="K33" s="10">
        <v>0.2574507106831729</v>
      </c>
      <c r="L33" s="22">
        <v>0</v>
      </c>
      <c r="M33" s="10">
        <v>0</v>
      </c>
      <c r="N33" s="22">
        <v>42.75</v>
      </c>
      <c r="O33" s="9">
        <v>0.99</v>
      </c>
    </row>
    <row r="34" spans="1:15" ht="12.75">
      <c r="A34">
        <v>1996</v>
      </c>
      <c r="B34">
        <v>42</v>
      </c>
      <c r="C34" s="9">
        <v>40.52</v>
      </c>
      <c r="D34" s="22">
        <v>21.45</v>
      </c>
      <c r="E34" s="10">
        <v>0.5293682132280355</v>
      </c>
      <c r="F34" s="22">
        <v>2.67</v>
      </c>
      <c r="G34" s="10">
        <v>0.06589338598223099</v>
      </c>
      <c r="H34" s="22">
        <v>11.32</v>
      </c>
      <c r="I34" s="10">
        <v>0.2793682132280355</v>
      </c>
      <c r="J34" s="22">
        <v>3.87</v>
      </c>
      <c r="K34" s="10">
        <v>0.09550839091806515</v>
      </c>
      <c r="L34" s="22">
        <v>0</v>
      </c>
      <c r="M34" s="10">
        <v>0</v>
      </c>
      <c r="N34" s="22">
        <v>40.39</v>
      </c>
      <c r="O34" s="9">
        <v>0.46</v>
      </c>
    </row>
    <row r="35" spans="1:15" ht="12.75">
      <c r="A35">
        <v>1994</v>
      </c>
      <c r="B35">
        <v>50</v>
      </c>
      <c r="C35" s="9">
        <v>15.74</v>
      </c>
      <c r="D35" s="22">
        <v>8.5</v>
      </c>
      <c r="E35" s="10">
        <v>0.5400254129606099</v>
      </c>
      <c r="F35" s="22">
        <v>2.47</v>
      </c>
      <c r="G35" s="10">
        <v>0.15692503176620076</v>
      </c>
      <c r="H35" s="22">
        <v>0.28</v>
      </c>
      <c r="I35" s="10">
        <v>0.017789072426937738</v>
      </c>
      <c r="J35" s="22">
        <v>3.16</v>
      </c>
      <c r="K35" s="10">
        <v>0.20076238881829733</v>
      </c>
      <c r="L35" s="22">
        <v>0.01</v>
      </c>
      <c r="M35" s="10">
        <v>0.0006353240152477764</v>
      </c>
      <c r="N35" s="22">
        <v>15.57</v>
      </c>
      <c r="O35" s="9">
        <v>0.15</v>
      </c>
    </row>
    <row r="36" spans="1:15" ht="12.75">
      <c r="A36">
        <v>1992</v>
      </c>
      <c r="B36">
        <v>76</v>
      </c>
      <c r="C36" s="9">
        <v>63.19</v>
      </c>
      <c r="D36" s="22">
        <v>41.39</v>
      </c>
      <c r="E36" s="10">
        <v>0.6550087039088464</v>
      </c>
      <c r="F36" s="22">
        <v>6.23</v>
      </c>
      <c r="G36" s="10">
        <v>0.09859154929577466</v>
      </c>
      <c r="H36" s="22">
        <v>0.73</v>
      </c>
      <c r="I36" s="10">
        <v>0.011552460832410192</v>
      </c>
      <c r="J36" s="22">
        <v>11.44</v>
      </c>
      <c r="K36" s="10">
        <v>0.18104130400379806</v>
      </c>
      <c r="L36" s="22">
        <v>0.29</v>
      </c>
      <c r="M36" s="10">
        <v>0.004589333755341035</v>
      </c>
      <c r="N36" s="22">
        <v>63.11</v>
      </c>
      <c r="O36" s="9">
        <v>0.76</v>
      </c>
    </row>
    <row r="37" spans="1:15" ht="12.75">
      <c r="A37" t="s">
        <v>41</v>
      </c>
      <c r="C37" s="9"/>
      <c r="D37" s="22"/>
      <c r="E37" s="10"/>
      <c r="F37" s="29"/>
      <c r="G37" s="10"/>
      <c r="H37" s="29"/>
      <c r="I37" s="10"/>
      <c r="J37" s="22"/>
      <c r="K37" s="10"/>
      <c r="L37" s="22"/>
      <c r="M37" s="10"/>
      <c r="N37" s="22"/>
      <c r="O37" s="9"/>
    </row>
    <row r="38" spans="1:15" ht="12.75">
      <c r="A38" s="23">
        <v>2004</v>
      </c>
      <c r="B38">
        <v>50</v>
      </c>
      <c r="C38" s="9">
        <v>124.51</v>
      </c>
      <c r="D38" s="22">
        <v>73.61</v>
      </c>
      <c r="E38" s="10">
        <v>0.5911974941771745</v>
      </c>
      <c r="F38" s="29">
        <v>7.27</v>
      </c>
      <c r="G38" s="10">
        <v>0.058388884426953655</v>
      </c>
      <c r="H38" s="29">
        <v>22.46</v>
      </c>
      <c r="I38" s="10">
        <v>0.18038711750060235</v>
      </c>
      <c r="J38" s="22">
        <v>15.52</v>
      </c>
      <c r="K38" s="10">
        <v>0.12464862260059432</v>
      </c>
      <c r="L38" s="22">
        <v>0.74</v>
      </c>
      <c r="M38" s="10">
        <v>0.005943297727090193</v>
      </c>
      <c r="N38" s="22">
        <v>128.56</v>
      </c>
      <c r="O38" s="9">
        <v>1.74</v>
      </c>
    </row>
    <row r="39" spans="1:15" ht="12.75">
      <c r="A39" s="23">
        <v>2002</v>
      </c>
      <c r="B39">
        <v>14</v>
      </c>
      <c r="C39" s="9">
        <v>33.02</v>
      </c>
      <c r="D39" s="22">
        <v>20.18</v>
      </c>
      <c r="E39" s="10">
        <v>0.61114476075106</v>
      </c>
      <c r="F39" s="29">
        <v>2.5</v>
      </c>
      <c r="G39" s="10">
        <v>0.07571168988491822</v>
      </c>
      <c r="H39" s="29">
        <v>0.03</v>
      </c>
      <c r="I39" s="10">
        <v>0.0009085402786190187</v>
      </c>
      <c r="J39" s="22">
        <v>7.68</v>
      </c>
      <c r="K39" s="10">
        <v>0.2325863113264688</v>
      </c>
      <c r="L39" s="22">
        <v>0</v>
      </c>
      <c r="M39" s="10">
        <v>0</v>
      </c>
      <c r="N39" s="22">
        <v>32.78</v>
      </c>
      <c r="O39" s="9">
        <v>0.26</v>
      </c>
    </row>
    <row r="40" spans="1:15" ht="12.75">
      <c r="A40" s="23">
        <v>2000</v>
      </c>
      <c r="B40">
        <v>21</v>
      </c>
      <c r="C40" s="9">
        <v>111.01</v>
      </c>
      <c r="D40" s="22">
        <v>36.69</v>
      </c>
      <c r="E40" s="10">
        <v>0.3305107647959643</v>
      </c>
      <c r="F40" s="30">
        <v>4.01</v>
      </c>
      <c r="G40" s="10">
        <v>0.036122871813350145</v>
      </c>
      <c r="H40" s="30">
        <v>0.39</v>
      </c>
      <c r="I40" s="10">
        <v>0.0035131970092784435</v>
      </c>
      <c r="J40" s="22">
        <v>63.82</v>
      </c>
      <c r="K40" s="10">
        <v>0.5749031618773083</v>
      </c>
      <c r="L40" s="22">
        <v>0</v>
      </c>
      <c r="M40" s="10">
        <v>0</v>
      </c>
      <c r="N40" s="22">
        <v>110.19</v>
      </c>
      <c r="O40" s="9">
        <v>0.88</v>
      </c>
    </row>
    <row r="41" spans="1:15" ht="12.75">
      <c r="A41" s="23">
        <v>1998</v>
      </c>
      <c r="B41">
        <v>13</v>
      </c>
      <c r="C41" s="9">
        <v>23.54</v>
      </c>
      <c r="D41" s="22">
        <v>10.56</v>
      </c>
      <c r="E41" s="10">
        <v>0.44859813084112155</v>
      </c>
      <c r="F41" s="30">
        <v>3.52</v>
      </c>
      <c r="G41" s="10">
        <v>0.14953271028037385</v>
      </c>
      <c r="H41" s="30">
        <v>0.1</v>
      </c>
      <c r="I41" s="10">
        <v>0.004248088360237893</v>
      </c>
      <c r="J41" s="22">
        <v>8.2</v>
      </c>
      <c r="K41" s="10">
        <v>0.3483432455395072</v>
      </c>
      <c r="L41" s="22">
        <v>0.21</v>
      </c>
      <c r="M41" s="10">
        <v>0.008920985556499575</v>
      </c>
      <c r="N41" s="22">
        <v>23.32</v>
      </c>
      <c r="O41" s="9">
        <v>1.98</v>
      </c>
    </row>
    <row r="42" spans="1:15" ht="12.75">
      <c r="A42">
        <v>1996</v>
      </c>
      <c r="B42">
        <v>47</v>
      </c>
      <c r="C42" s="9">
        <v>50.86</v>
      </c>
      <c r="D42" s="22">
        <v>30.83</v>
      </c>
      <c r="E42" s="10">
        <v>0.6061738104600864</v>
      </c>
      <c r="F42" s="22">
        <v>9.06</v>
      </c>
      <c r="G42" s="10">
        <v>0.17813605977192293</v>
      </c>
      <c r="H42" s="22">
        <v>0.91</v>
      </c>
      <c r="I42" s="10">
        <v>0.017892253244199765</v>
      </c>
      <c r="J42" s="22">
        <v>5.3</v>
      </c>
      <c r="K42" s="10">
        <v>0.10420762878489973</v>
      </c>
      <c r="L42" s="22">
        <v>0</v>
      </c>
      <c r="M42" s="10">
        <v>0</v>
      </c>
      <c r="N42" s="22">
        <v>50.59</v>
      </c>
      <c r="O42" s="9">
        <v>0.47</v>
      </c>
    </row>
    <row r="43" spans="1:15" ht="12.75">
      <c r="A43">
        <v>1994</v>
      </c>
      <c r="B43">
        <v>40</v>
      </c>
      <c r="C43" s="9">
        <v>37.85</v>
      </c>
      <c r="D43" s="22">
        <v>24.9</v>
      </c>
      <c r="E43" s="10">
        <v>0.6578599735799207</v>
      </c>
      <c r="F43" s="22">
        <v>5.6</v>
      </c>
      <c r="G43" s="10">
        <v>0.14795244385733156</v>
      </c>
      <c r="H43" s="22">
        <v>0.18</v>
      </c>
      <c r="I43" s="10">
        <v>0.0047556142668428005</v>
      </c>
      <c r="J43" s="22">
        <v>4.75</v>
      </c>
      <c r="K43" s="10">
        <v>0.12549537648612946</v>
      </c>
      <c r="L43" s="22">
        <v>0.01</v>
      </c>
      <c r="M43" s="10">
        <v>0.0002642007926023778</v>
      </c>
      <c r="N43" s="22">
        <v>38.26</v>
      </c>
      <c r="O43" s="9">
        <v>0.24</v>
      </c>
    </row>
    <row r="44" spans="1:15" ht="12.75">
      <c r="A44">
        <v>1992</v>
      </c>
      <c r="B44">
        <v>30</v>
      </c>
      <c r="C44" s="9">
        <v>32.94</v>
      </c>
      <c r="D44" s="22">
        <v>21.93</v>
      </c>
      <c r="E44" s="10">
        <v>0.6657559198542805</v>
      </c>
      <c r="F44" s="22">
        <v>5.67</v>
      </c>
      <c r="G44" s="10">
        <v>0.1721311475409836</v>
      </c>
      <c r="H44" s="22">
        <v>0.31</v>
      </c>
      <c r="I44" s="10">
        <v>0.009411050394656952</v>
      </c>
      <c r="J44" s="22">
        <v>2.69</v>
      </c>
      <c r="K44" s="10">
        <v>0.08166363084395872</v>
      </c>
      <c r="L44" s="22">
        <v>0.01</v>
      </c>
      <c r="M44" s="10">
        <v>0.00030358227079538557</v>
      </c>
      <c r="N44" s="22">
        <v>34.87</v>
      </c>
      <c r="O44" s="9">
        <v>0.59</v>
      </c>
    </row>
    <row r="45" spans="3:15" ht="12.75">
      <c r="C45" s="9"/>
      <c r="D45" s="22"/>
      <c r="E45" s="10"/>
      <c r="F45" s="22"/>
      <c r="G45" s="10"/>
      <c r="H45" s="22"/>
      <c r="I45" s="10"/>
      <c r="J45" s="22"/>
      <c r="K45" s="10"/>
      <c r="L45" s="22"/>
      <c r="M45" s="10"/>
      <c r="N45" s="22"/>
      <c r="O45" s="9"/>
    </row>
    <row r="46" spans="1:15" ht="12.75">
      <c r="A46" s="21" t="s">
        <v>42</v>
      </c>
      <c r="C46" s="9"/>
      <c r="D46" s="22"/>
      <c r="E46" s="10"/>
      <c r="F46" s="22"/>
      <c r="G46" s="10"/>
      <c r="H46" s="22"/>
      <c r="I46" s="10"/>
      <c r="J46" s="22"/>
      <c r="K46" s="10"/>
      <c r="L46" s="22"/>
      <c r="M46" s="10"/>
      <c r="N46" s="22"/>
      <c r="O46" s="9"/>
    </row>
    <row r="47" spans="1:15" ht="12.75">
      <c r="A47" s="23">
        <v>2004</v>
      </c>
      <c r="B47">
        <v>146</v>
      </c>
      <c r="C47" s="9">
        <v>246.11</v>
      </c>
      <c r="D47" s="22">
        <v>154.62</v>
      </c>
      <c r="E47" s="10">
        <v>0.6282556580390882</v>
      </c>
      <c r="F47" s="22">
        <v>35.3</v>
      </c>
      <c r="G47" s="10">
        <v>0.1434317987891593</v>
      </c>
      <c r="H47" s="22">
        <v>14.27</v>
      </c>
      <c r="I47" s="10">
        <v>0.057982203079923605</v>
      </c>
      <c r="J47" s="22">
        <v>23.05</v>
      </c>
      <c r="K47" s="10">
        <v>0.09365730770793546</v>
      </c>
      <c r="L47" s="22">
        <v>0.73</v>
      </c>
      <c r="M47" s="10">
        <v>0.0029661533460647676</v>
      </c>
      <c r="N47" s="22">
        <v>241.03</v>
      </c>
      <c r="O47" s="9">
        <v>26.48</v>
      </c>
    </row>
    <row r="48" spans="1:15" ht="12.75">
      <c r="A48" s="23">
        <v>2002</v>
      </c>
      <c r="B48">
        <v>76</v>
      </c>
      <c r="C48" s="9">
        <v>162.67</v>
      </c>
      <c r="D48" s="22">
        <v>99.89</v>
      </c>
      <c r="E48" s="10">
        <v>0.6140652855474271</v>
      </c>
      <c r="F48" s="22">
        <v>33.79</v>
      </c>
      <c r="G48" s="10">
        <v>0.20772115325505622</v>
      </c>
      <c r="H48" s="22">
        <v>0.16</v>
      </c>
      <c r="I48" s="10">
        <v>0.0009835864019179935</v>
      </c>
      <c r="J48" s="22">
        <v>14.79</v>
      </c>
      <c r="K48" s="10">
        <v>0.09092026802729453</v>
      </c>
      <c r="L48" s="22">
        <v>0.01</v>
      </c>
      <c r="M48" s="10">
        <v>6.14741501198746E-05</v>
      </c>
      <c r="N48" s="22">
        <v>158.88</v>
      </c>
      <c r="O48" s="9">
        <v>9.54</v>
      </c>
    </row>
    <row r="49" spans="1:15" ht="12.75">
      <c r="A49" s="23">
        <v>2000</v>
      </c>
      <c r="B49">
        <v>92</v>
      </c>
      <c r="C49" s="9">
        <v>203.81</v>
      </c>
      <c r="D49" s="22">
        <v>152.47</v>
      </c>
      <c r="E49" s="10">
        <v>0.7480987193955154</v>
      </c>
      <c r="F49" s="22">
        <v>33.24</v>
      </c>
      <c r="G49" s="10">
        <v>0.1630930768853344</v>
      </c>
      <c r="H49" s="22">
        <v>0.1</v>
      </c>
      <c r="I49" s="10">
        <v>0.0004906530592218242</v>
      </c>
      <c r="J49" s="22">
        <v>6.32</v>
      </c>
      <c r="K49" s="10">
        <v>0.031009273342819294</v>
      </c>
      <c r="L49" s="22">
        <v>0.21</v>
      </c>
      <c r="M49" s="10">
        <v>0.0010303714243658309</v>
      </c>
      <c r="N49" s="22">
        <v>205.65</v>
      </c>
      <c r="O49" s="9">
        <v>17.42</v>
      </c>
    </row>
    <row r="50" spans="1:15" ht="12.75">
      <c r="A50" s="23">
        <v>1998</v>
      </c>
      <c r="B50">
        <v>109</v>
      </c>
      <c r="C50" s="9">
        <v>153.03</v>
      </c>
      <c r="D50" s="22">
        <v>85.19</v>
      </c>
      <c r="E50" s="10">
        <v>0.5566882310658041</v>
      </c>
      <c r="F50" s="22">
        <v>27.31</v>
      </c>
      <c r="G50" s="10">
        <v>0.1784617395281971</v>
      </c>
      <c r="H50" s="22">
        <v>0.87</v>
      </c>
      <c r="I50" s="10">
        <v>0.005685159772593609</v>
      </c>
      <c r="J50" s="22">
        <v>32.7</v>
      </c>
      <c r="K50" s="10">
        <v>0.2136835914526563</v>
      </c>
      <c r="L50" s="22">
        <v>0</v>
      </c>
      <c r="M50" s="10">
        <v>0</v>
      </c>
      <c r="N50" s="22">
        <v>152.9</v>
      </c>
      <c r="O50" s="9">
        <v>16.4</v>
      </c>
    </row>
    <row r="51" spans="1:15" ht="12.75">
      <c r="A51">
        <v>1996</v>
      </c>
      <c r="B51">
        <v>114</v>
      </c>
      <c r="C51" s="9">
        <v>157.74</v>
      </c>
      <c r="D51" s="22">
        <v>87.77</v>
      </c>
      <c r="E51" s="10">
        <v>0.5564219601876506</v>
      </c>
      <c r="F51" s="22">
        <v>29.03</v>
      </c>
      <c r="G51" s="10">
        <v>0.1840370229491568</v>
      </c>
      <c r="H51" s="22">
        <v>4</v>
      </c>
      <c r="I51" s="10">
        <v>0.02535818435400025</v>
      </c>
      <c r="J51" s="22">
        <v>29.14</v>
      </c>
      <c r="K51" s="10">
        <v>0.18473437301889184</v>
      </c>
      <c r="L51" s="22">
        <v>1.1</v>
      </c>
      <c r="M51" s="10">
        <v>0.00697350069735007</v>
      </c>
      <c r="N51" s="22">
        <v>159.13</v>
      </c>
      <c r="O51" s="9">
        <v>4.63</v>
      </c>
    </row>
    <row r="52" spans="1:15" ht="12.75">
      <c r="A52">
        <v>1994</v>
      </c>
      <c r="B52">
        <v>119</v>
      </c>
      <c r="C52" s="9">
        <v>183.56</v>
      </c>
      <c r="D52" s="22">
        <v>104.82</v>
      </c>
      <c r="E52" s="10">
        <v>0.5710394421442581</v>
      </c>
      <c r="F52" s="22">
        <v>23.21</v>
      </c>
      <c r="G52" s="10">
        <v>0.1264436696448028</v>
      </c>
      <c r="H52" s="22">
        <v>17.42</v>
      </c>
      <c r="I52" s="10">
        <v>0.09490084985835692</v>
      </c>
      <c r="J52" s="22">
        <v>30.14</v>
      </c>
      <c r="K52" s="10">
        <v>0.16419699280889083</v>
      </c>
      <c r="L52" s="22">
        <v>2.56</v>
      </c>
      <c r="M52" s="10">
        <v>0.013946393549792983</v>
      </c>
      <c r="N52" s="22">
        <v>180.57</v>
      </c>
      <c r="O52" s="9">
        <v>6.95</v>
      </c>
    </row>
    <row r="53" spans="1:15" ht="12.75">
      <c r="A53">
        <v>1992</v>
      </c>
      <c r="B53">
        <v>126</v>
      </c>
      <c r="C53" s="9">
        <v>118.35</v>
      </c>
      <c r="D53" s="22">
        <v>72.29</v>
      </c>
      <c r="E53" s="10">
        <v>0.6108153781157583</v>
      </c>
      <c r="F53" s="22">
        <v>22.22</v>
      </c>
      <c r="G53" s="10">
        <v>0.1877482044782425</v>
      </c>
      <c r="H53" s="22">
        <v>4.62</v>
      </c>
      <c r="I53" s="10">
        <v>0.03903675538656527</v>
      </c>
      <c r="J53" s="22">
        <v>13.86</v>
      </c>
      <c r="K53" s="10">
        <v>0.11711026615969583</v>
      </c>
      <c r="L53" s="22">
        <v>0.03</v>
      </c>
      <c r="M53" s="10">
        <v>0.00025348542458808617</v>
      </c>
      <c r="N53" s="22">
        <v>123.18</v>
      </c>
      <c r="O53" s="9">
        <v>5.54</v>
      </c>
    </row>
    <row r="54" spans="1:15" ht="12.75">
      <c r="A54" t="s">
        <v>39</v>
      </c>
      <c r="C54" s="9"/>
      <c r="D54" s="22"/>
      <c r="E54" s="10"/>
      <c r="F54" s="22"/>
      <c r="G54" s="10"/>
      <c r="H54" s="22"/>
      <c r="I54" s="10"/>
      <c r="J54" s="22"/>
      <c r="K54" s="10"/>
      <c r="L54" s="22"/>
      <c r="M54" s="10"/>
      <c r="N54" s="22"/>
      <c r="O54" s="9"/>
    </row>
    <row r="55" spans="1:15" ht="12.75">
      <c r="A55" s="23">
        <v>2004</v>
      </c>
      <c r="B55">
        <v>12</v>
      </c>
      <c r="C55" s="9">
        <v>67.3</v>
      </c>
      <c r="D55" s="22">
        <v>43.39</v>
      </c>
      <c r="E55" s="10">
        <v>0.6447251114413076</v>
      </c>
      <c r="F55" s="22">
        <v>20.2</v>
      </c>
      <c r="G55" s="10">
        <v>0.300148588410104</v>
      </c>
      <c r="H55" s="22">
        <v>0</v>
      </c>
      <c r="I55" s="10">
        <v>0</v>
      </c>
      <c r="J55" s="22">
        <v>0</v>
      </c>
      <c r="K55" s="10">
        <v>0</v>
      </c>
      <c r="L55" s="22">
        <v>0</v>
      </c>
      <c r="M55" s="10">
        <v>0</v>
      </c>
      <c r="N55" s="22">
        <v>67.14</v>
      </c>
      <c r="O55" s="9">
        <v>20.9</v>
      </c>
    </row>
    <row r="56" spans="1:15" ht="12.75">
      <c r="A56" s="23">
        <v>2002</v>
      </c>
      <c r="B56">
        <v>16</v>
      </c>
      <c r="C56" s="9">
        <v>53.99</v>
      </c>
      <c r="D56" s="22">
        <v>31.38</v>
      </c>
      <c r="E56" s="10">
        <v>0.581218744211891</v>
      </c>
      <c r="F56" s="22">
        <v>18.94</v>
      </c>
      <c r="G56" s="10">
        <v>0.3508057047601408</v>
      </c>
      <c r="H56" s="22">
        <v>0</v>
      </c>
      <c r="I56" s="10">
        <v>0</v>
      </c>
      <c r="J56" s="22">
        <v>0</v>
      </c>
      <c r="K56" s="10">
        <v>0</v>
      </c>
      <c r="L56" s="22">
        <v>0</v>
      </c>
      <c r="M56" s="10">
        <v>0</v>
      </c>
      <c r="N56" s="22">
        <v>53.64</v>
      </c>
      <c r="O56" s="9">
        <v>6.81</v>
      </c>
    </row>
    <row r="57" spans="1:15" ht="12.75">
      <c r="A57" s="23">
        <v>2000</v>
      </c>
      <c r="B57">
        <v>18</v>
      </c>
      <c r="C57" s="9">
        <v>86.86</v>
      </c>
      <c r="D57" s="22">
        <v>54.46</v>
      </c>
      <c r="E57" s="10">
        <v>0.6269859544093944</v>
      </c>
      <c r="F57" s="22">
        <v>24.05</v>
      </c>
      <c r="G57" s="10">
        <v>0.2768823393967304</v>
      </c>
      <c r="H57" s="22">
        <v>0</v>
      </c>
      <c r="I57" s="10">
        <v>0</v>
      </c>
      <c r="J57" s="22">
        <v>1.74</v>
      </c>
      <c r="K57" s="10">
        <v>0.020032235781717707</v>
      </c>
      <c r="L57" s="22">
        <v>0</v>
      </c>
      <c r="M57" s="10">
        <v>0</v>
      </c>
      <c r="N57" s="22">
        <v>89.91</v>
      </c>
      <c r="O57" s="9">
        <v>13.11</v>
      </c>
    </row>
    <row r="58" spans="1:15" ht="12.75">
      <c r="A58" s="23">
        <v>1998</v>
      </c>
      <c r="B58">
        <v>14</v>
      </c>
      <c r="C58" s="9">
        <v>68.58</v>
      </c>
      <c r="D58" s="22">
        <v>43.88</v>
      </c>
      <c r="E58" s="10">
        <v>0.6398366870807817</v>
      </c>
      <c r="F58" s="22">
        <v>18.72</v>
      </c>
      <c r="G58" s="10">
        <v>0.27296587926509186</v>
      </c>
      <c r="H58" s="22">
        <v>0.01</v>
      </c>
      <c r="I58" s="10">
        <v>0.00014581510644502772</v>
      </c>
      <c r="J58" s="22">
        <v>2.1</v>
      </c>
      <c r="K58" s="10">
        <v>0.03062117235345582</v>
      </c>
      <c r="L58" s="22">
        <v>0</v>
      </c>
      <c r="M58" s="10">
        <v>0</v>
      </c>
      <c r="N58" s="22">
        <v>68.78</v>
      </c>
      <c r="O58" s="9">
        <v>14.65</v>
      </c>
    </row>
    <row r="59" spans="1:15" ht="12.75">
      <c r="A59">
        <v>1996</v>
      </c>
      <c r="B59">
        <v>14</v>
      </c>
      <c r="C59" s="9">
        <v>46.74</v>
      </c>
      <c r="D59" s="22">
        <v>29.08</v>
      </c>
      <c r="E59" s="10">
        <v>0.6221651690201112</v>
      </c>
      <c r="F59" s="22">
        <v>14.49</v>
      </c>
      <c r="G59" s="10">
        <v>0.31001283697047494</v>
      </c>
      <c r="H59" s="22">
        <v>0.13</v>
      </c>
      <c r="I59" s="10">
        <v>0.0027813436029097134</v>
      </c>
      <c r="J59" s="22">
        <v>0.77</v>
      </c>
      <c r="K59" s="10">
        <v>0.01647411210954215</v>
      </c>
      <c r="L59" s="22">
        <v>0</v>
      </c>
      <c r="M59" s="10">
        <v>0</v>
      </c>
      <c r="N59" s="22">
        <v>49.09</v>
      </c>
      <c r="O59" s="9">
        <v>3.42</v>
      </c>
    </row>
    <row r="60" spans="1:15" ht="12.75">
      <c r="A60">
        <v>1994</v>
      </c>
      <c r="B60">
        <v>10</v>
      </c>
      <c r="C60" s="9">
        <v>33.39</v>
      </c>
      <c r="D60" s="22">
        <v>21.16</v>
      </c>
      <c r="E60" s="10">
        <v>0.6337226714585205</v>
      </c>
      <c r="F60" s="22">
        <v>10.46</v>
      </c>
      <c r="G60" s="10">
        <v>0.31326744534291706</v>
      </c>
      <c r="H60" s="22">
        <v>0</v>
      </c>
      <c r="I60" s="10">
        <v>0</v>
      </c>
      <c r="J60" s="22">
        <v>0.12</v>
      </c>
      <c r="K60" s="10">
        <v>0.0035938903863432163</v>
      </c>
      <c r="L60" s="22">
        <v>0.02</v>
      </c>
      <c r="M60" s="10">
        <v>0.0005989817310572028</v>
      </c>
      <c r="N60" s="22">
        <v>32.63</v>
      </c>
      <c r="O60" s="9">
        <v>5.13</v>
      </c>
    </row>
    <row r="61" spans="1:15" ht="12.75">
      <c r="A61">
        <v>1992</v>
      </c>
      <c r="B61">
        <v>12</v>
      </c>
      <c r="C61" s="9">
        <v>52.07</v>
      </c>
      <c r="D61" s="22">
        <v>34.53</v>
      </c>
      <c r="E61" s="10">
        <v>0.6631457653159208</v>
      </c>
      <c r="F61" s="22">
        <v>14.81</v>
      </c>
      <c r="G61" s="10">
        <v>0.28442481275206455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57.55</v>
      </c>
      <c r="O61" s="9">
        <v>4.62</v>
      </c>
    </row>
    <row r="62" spans="1:15" ht="12.75">
      <c r="A62" t="s">
        <v>40</v>
      </c>
      <c r="C62" s="9"/>
      <c r="D62" s="22"/>
      <c r="E62" s="10"/>
      <c r="F62" s="22"/>
      <c r="G62" s="10"/>
      <c r="H62" s="22"/>
      <c r="I62" s="10"/>
      <c r="J62" s="22"/>
      <c r="K62" s="10"/>
      <c r="L62" s="22"/>
      <c r="M62" s="10"/>
      <c r="N62" s="22"/>
      <c r="O62" s="9"/>
    </row>
    <row r="63" spans="1:15" ht="12.75">
      <c r="A63" s="23">
        <v>2004</v>
      </c>
      <c r="B63">
        <v>83</v>
      </c>
      <c r="C63" s="9">
        <v>57.02</v>
      </c>
      <c r="D63" s="22">
        <v>39.69</v>
      </c>
      <c r="E63" s="10">
        <v>0.6960715538407576</v>
      </c>
      <c r="F63" s="22">
        <v>3.53</v>
      </c>
      <c r="G63" s="10">
        <v>0.06190810242020343</v>
      </c>
      <c r="H63" s="22">
        <v>4.36</v>
      </c>
      <c r="I63" s="10">
        <v>0.07646439845668186</v>
      </c>
      <c r="J63" s="22">
        <v>6.65</v>
      </c>
      <c r="K63" s="10">
        <v>0.11662574535250789</v>
      </c>
      <c r="L63" s="22">
        <v>0.02</v>
      </c>
      <c r="M63" s="10">
        <v>0.00035075412136092597</v>
      </c>
      <c r="N63" s="22">
        <v>54.46</v>
      </c>
      <c r="O63" s="9">
        <v>2.01</v>
      </c>
    </row>
    <row r="64" spans="1:15" ht="12.75">
      <c r="A64" s="23">
        <v>2002</v>
      </c>
      <c r="B64">
        <v>45</v>
      </c>
      <c r="C64" s="9">
        <v>70.31</v>
      </c>
      <c r="D64" s="22">
        <v>40.08</v>
      </c>
      <c r="E64" s="10">
        <v>0.5700469350021333</v>
      </c>
      <c r="F64" s="22">
        <v>9.27</v>
      </c>
      <c r="G64" s="10">
        <v>0.13184468781112216</v>
      </c>
      <c r="H64" s="22">
        <v>0.09</v>
      </c>
      <c r="I64" s="10">
        <v>0.0012800455127293415</v>
      </c>
      <c r="J64" s="22">
        <v>13.47</v>
      </c>
      <c r="K64" s="10">
        <v>0.19158014507182478</v>
      </c>
      <c r="L64" s="22">
        <v>0.01</v>
      </c>
      <c r="M64" s="10">
        <v>0.00014222727919214906</v>
      </c>
      <c r="N64" s="22">
        <v>69.61</v>
      </c>
      <c r="O64" s="9">
        <v>2.33</v>
      </c>
    </row>
    <row r="65" spans="1:15" ht="12.75">
      <c r="A65" s="23">
        <v>2000</v>
      </c>
      <c r="B65">
        <v>48</v>
      </c>
      <c r="C65" s="9">
        <v>21.92</v>
      </c>
      <c r="D65" s="22">
        <v>15.78</v>
      </c>
      <c r="E65" s="10">
        <v>0.719890510948905</v>
      </c>
      <c r="F65" s="22">
        <v>1.86</v>
      </c>
      <c r="G65" s="10">
        <v>0.08485401459854014</v>
      </c>
      <c r="H65" s="22">
        <v>0.07</v>
      </c>
      <c r="I65" s="10">
        <v>0.0031934306569343066</v>
      </c>
      <c r="J65" s="22">
        <v>2.06</v>
      </c>
      <c r="K65" s="10">
        <v>0.09397810218978102</v>
      </c>
      <c r="L65" s="22">
        <v>0.21</v>
      </c>
      <c r="M65" s="10">
        <v>0.009580291970802918</v>
      </c>
      <c r="N65" s="22">
        <v>21.45</v>
      </c>
      <c r="O65" s="9">
        <v>0.54</v>
      </c>
    </row>
    <row r="66" spans="1:15" ht="12.75">
      <c r="A66" s="23">
        <v>1998</v>
      </c>
      <c r="B66">
        <v>82</v>
      </c>
      <c r="C66" s="9">
        <v>70.26</v>
      </c>
      <c r="D66" s="22">
        <v>32.24</v>
      </c>
      <c r="E66" s="10">
        <v>0.4588670651864503</v>
      </c>
      <c r="F66" s="22">
        <v>4.92</v>
      </c>
      <c r="G66" s="10">
        <v>0.07002561912894961</v>
      </c>
      <c r="H66" s="22">
        <v>0.72</v>
      </c>
      <c r="I66" s="10">
        <v>0.010247651579846284</v>
      </c>
      <c r="J66" s="22">
        <v>30.45</v>
      </c>
      <c r="K66" s="10">
        <v>0.4333902647309991</v>
      </c>
      <c r="L66" s="22">
        <v>0</v>
      </c>
      <c r="M66" s="10">
        <v>0</v>
      </c>
      <c r="N66" s="22">
        <v>69.37</v>
      </c>
      <c r="O66" s="9">
        <v>0.79</v>
      </c>
    </row>
    <row r="67" spans="1:15" ht="12.75">
      <c r="A67">
        <v>1996</v>
      </c>
      <c r="B67">
        <v>32</v>
      </c>
      <c r="C67" s="9">
        <v>38</v>
      </c>
      <c r="D67" s="22">
        <v>23.52</v>
      </c>
      <c r="E67" s="10">
        <v>0.6189473684210526</v>
      </c>
      <c r="F67" s="22">
        <v>4.27</v>
      </c>
      <c r="G67" s="10">
        <v>0.11236842105263156</v>
      </c>
      <c r="H67" s="22">
        <v>2.39</v>
      </c>
      <c r="I67" s="10">
        <v>0.06289473684210527</v>
      </c>
      <c r="J67" s="22">
        <v>6.17</v>
      </c>
      <c r="K67" s="10">
        <v>0.16236842105263158</v>
      </c>
      <c r="L67" s="22">
        <v>0.83</v>
      </c>
      <c r="M67" s="10">
        <v>0.021842105263157895</v>
      </c>
      <c r="N67" s="22">
        <v>37.78</v>
      </c>
      <c r="O67" s="9">
        <v>0.28</v>
      </c>
    </row>
    <row r="68" spans="1:15" ht="12.75">
      <c r="A68">
        <v>1994</v>
      </c>
      <c r="B68">
        <v>71</v>
      </c>
      <c r="C68" s="9">
        <v>102.29</v>
      </c>
      <c r="D68" s="22">
        <v>49.49</v>
      </c>
      <c r="E68" s="10">
        <v>0.4838205103138137</v>
      </c>
      <c r="F68" s="22">
        <v>3.23</v>
      </c>
      <c r="G68" s="10">
        <v>0.0315768892364845</v>
      </c>
      <c r="H68" s="22">
        <v>17.31</v>
      </c>
      <c r="I68" s="10">
        <v>0.16922475315280083</v>
      </c>
      <c r="J68" s="22">
        <v>28.48</v>
      </c>
      <c r="K68" s="10">
        <v>0.2784240883761853</v>
      </c>
      <c r="L68" s="22">
        <v>2.52</v>
      </c>
      <c r="M68" s="10">
        <v>0.024635839280477075</v>
      </c>
      <c r="N68" s="22">
        <v>101.59</v>
      </c>
      <c r="O68" s="9">
        <v>0.66</v>
      </c>
    </row>
    <row r="69" spans="1:15" ht="12.75">
      <c r="A69">
        <v>1992</v>
      </c>
      <c r="B69">
        <v>83</v>
      </c>
      <c r="C69" s="9">
        <v>31.23</v>
      </c>
      <c r="D69" s="22">
        <v>20.65</v>
      </c>
      <c r="E69" s="10">
        <v>0.6612231828370156</v>
      </c>
      <c r="F69" s="22">
        <v>3.14</v>
      </c>
      <c r="G69" s="10">
        <v>0.1005443483829651</v>
      </c>
      <c r="H69" s="22">
        <v>1.04</v>
      </c>
      <c r="I69" s="10">
        <v>0.03330131284021774</v>
      </c>
      <c r="J69" s="22">
        <v>5.4</v>
      </c>
      <c r="K69" s="10">
        <v>0.1729106628242075</v>
      </c>
      <c r="L69" s="22">
        <v>0.02</v>
      </c>
      <c r="M69" s="10">
        <v>0.0006404098623118797</v>
      </c>
      <c r="N69" s="22">
        <v>31.09</v>
      </c>
      <c r="O69" s="9">
        <v>0.3</v>
      </c>
    </row>
    <row r="70" spans="1:15" ht="12.75">
      <c r="A70" t="s">
        <v>41</v>
      </c>
      <c r="C70" s="9"/>
      <c r="D70" s="22"/>
      <c r="E70" s="10"/>
      <c r="F70" s="22"/>
      <c r="G70" s="10"/>
      <c r="H70" s="22"/>
      <c r="I70" s="10"/>
      <c r="J70" s="22"/>
      <c r="K70" s="10"/>
      <c r="L70" s="22"/>
      <c r="M70" s="10"/>
      <c r="N70" s="22"/>
      <c r="O70" s="9"/>
    </row>
    <row r="71" spans="1:15" ht="12.75">
      <c r="A71" s="23">
        <v>2004</v>
      </c>
      <c r="B71">
        <v>51</v>
      </c>
      <c r="C71" s="9">
        <v>121.79</v>
      </c>
      <c r="D71" s="22">
        <v>71.54</v>
      </c>
      <c r="E71" s="10">
        <v>0.5874045488135315</v>
      </c>
      <c r="F71" s="22">
        <v>11.57</v>
      </c>
      <c r="G71" s="10">
        <v>0.0949995894572625</v>
      </c>
      <c r="H71" s="22">
        <v>9.91</v>
      </c>
      <c r="I71" s="10">
        <v>0.08136957057229657</v>
      </c>
      <c r="J71" s="22">
        <v>16.4</v>
      </c>
      <c r="K71" s="10">
        <v>0.13465801789966333</v>
      </c>
      <c r="L71" s="22">
        <v>0.71</v>
      </c>
      <c r="M71" s="10">
        <v>0.0058297068724854255</v>
      </c>
      <c r="N71" s="22">
        <v>119.43</v>
      </c>
      <c r="O71" s="9">
        <v>3.57</v>
      </c>
    </row>
    <row r="72" spans="1:15" ht="12.75">
      <c r="A72" s="23">
        <v>2002</v>
      </c>
      <c r="B72">
        <v>15</v>
      </c>
      <c r="C72" s="9">
        <v>38.37</v>
      </c>
      <c r="D72" s="22">
        <v>28.43</v>
      </c>
      <c r="E72" s="10">
        <v>0.7409434454000522</v>
      </c>
      <c r="F72" s="22">
        <v>5.58</v>
      </c>
      <c r="G72" s="10">
        <v>0.14542611415168102</v>
      </c>
      <c r="H72" s="22">
        <v>0.07</v>
      </c>
      <c r="I72" s="10">
        <v>0.00182434193380245</v>
      </c>
      <c r="J72" s="22">
        <v>1.32</v>
      </c>
      <c r="K72" s="10">
        <v>0.03440187646598906</v>
      </c>
      <c r="L72" s="22">
        <v>0</v>
      </c>
      <c r="M72" s="10">
        <v>0</v>
      </c>
      <c r="N72" s="22">
        <v>35.63</v>
      </c>
      <c r="O72" s="9">
        <v>0.4</v>
      </c>
    </row>
    <row r="73" spans="1:15" ht="12.75">
      <c r="A73" s="23">
        <v>2000</v>
      </c>
      <c r="B73">
        <v>26</v>
      </c>
      <c r="C73" s="9">
        <v>95.03</v>
      </c>
      <c r="D73" s="22">
        <v>82.23</v>
      </c>
      <c r="E73" s="10">
        <v>0.8653056929390719</v>
      </c>
      <c r="F73" s="22">
        <v>7.33</v>
      </c>
      <c r="G73" s="10">
        <v>0.07713353677785963</v>
      </c>
      <c r="H73" s="22">
        <v>0.03</v>
      </c>
      <c r="I73" s="10">
        <v>0.00031568978217405027</v>
      </c>
      <c r="J73" s="22">
        <v>2.52</v>
      </c>
      <c r="K73" s="10">
        <v>0.026517941702620226</v>
      </c>
      <c r="L73" s="22">
        <v>0</v>
      </c>
      <c r="M73" s="10">
        <v>0</v>
      </c>
      <c r="N73" s="22">
        <v>94.29</v>
      </c>
      <c r="O73" s="9">
        <v>3.77</v>
      </c>
    </row>
    <row r="74" spans="1:15" ht="12.75">
      <c r="A74" s="23">
        <v>1998</v>
      </c>
      <c r="B74">
        <v>13</v>
      </c>
      <c r="C74" s="9">
        <v>14.19</v>
      </c>
      <c r="D74" s="22">
        <v>9.07</v>
      </c>
      <c r="E74" s="10">
        <v>0.6391825229034532</v>
      </c>
      <c r="F74" s="22">
        <v>3.67</v>
      </c>
      <c r="G74" s="10">
        <v>0.25863284002818887</v>
      </c>
      <c r="H74" s="22">
        <v>0.14</v>
      </c>
      <c r="I74" s="10">
        <v>0.009866102889358705</v>
      </c>
      <c r="J74" s="22">
        <v>0.15</v>
      </c>
      <c r="K74" s="10">
        <v>0.010570824524312896</v>
      </c>
      <c r="L74" s="22">
        <v>0</v>
      </c>
      <c r="M74" s="10">
        <v>0</v>
      </c>
      <c r="N74" s="22">
        <v>14.75</v>
      </c>
      <c r="O74" s="9">
        <v>0.96</v>
      </c>
    </row>
    <row r="75" spans="1:15" ht="12.75">
      <c r="A75">
        <v>1996</v>
      </c>
      <c r="B75">
        <v>68</v>
      </c>
      <c r="C75" s="9">
        <v>73</v>
      </c>
      <c r="D75" s="22">
        <v>35.17</v>
      </c>
      <c r="E75" s="10">
        <v>0.48178082191780824</v>
      </c>
      <c r="F75" s="22">
        <v>10.27</v>
      </c>
      <c r="G75" s="10">
        <v>0.1406849315068493</v>
      </c>
      <c r="H75" s="22">
        <v>1.48</v>
      </c>
      <c r="I75" s="10">
        <v>0.020273972602739727</v>
      </c>
      <c r="J75" s="22">
        <v>22.2</v>
      </c>
      <c r="K75" s="10">
        <v>0.30410958904109586</v>
      </c>
      <c r="L75" s="22">
        <v>0.27</v>
      </c>
      <c r="M75" s="10">
        <v>0.0036986301369863017</v>
      </c>
      <c r="N75" s="22">
        <v>72.26</v>
      </c>
      <c r="O75" s="9">
        <v>0.93</v>
      </c>
    </row>
    <row r="76" spans="1:15" ht="12.75">
      <c r="A76">
        <v>1994</v>
      </c>
      <c r="B76">
        <v>38</v>
      </c>
      <c r="C76" s="9">
        <v>47.88</v>
      </c>
      <c r="D76" s="22">
        <v>34.17</v>
      </c>
      <c r="E76" s="10">
        <v>0.7136591478696742</v>
      </c>
      <c r="F76" s="22">
        <v>9.52</v>
      </c>
      <c r="G76" s="10">
        <v>0.19883040935672514</v>
      </c>
      <c r="H76" s="22">
        <v>0.11</v>
      </c>
      <c r="I76" s="10">
        <v>0.002297410192147034</v>
      </c>
      <c r="J76" s="22">
        <v>1.54</v>
      </c>
      <c r="K76" s="10">
        <v>0.03216374269005848</v>
      </c>
      <c r="L76" s="22">
        <v>0.02</v>
      </c>
      <c r="M76" s="10">
        <v>0.0004177109440267335</v>
      </c>
      <c r="N76" s="22">
        <v>46.35</v>
      </c>
      <c r="O76" s="9">
        <v>1.16</v>
      </c>
    </row>
    <row r="77" spans="1:15" ht="12.75">
      <c r="A77">
        <v>1992</v>
      </c>
      <c r="B77">
        <v>31</v>
      </c>
      <c r="C77" s="9">
        <v>35.05</v>
      </c>
      <c r="D77" s="22">
        <v>17.11</v>
      </c>
      <c r="E77" s="10">
        <v>0.48815977175463626</v>
      </c>
      <c r="F77" s="22">
        <v>4.27</v>
      </c>
      <c r="G77" s="10">
        <v>0.12182596291012839</v>
      </c>
      <c r="H77" s="22">
        <v>3.58</v>
      </c>
      <c r="I77" s="10">
        <v>0.10213980028530671</v>
      </c>
      <c r="J77" s="22">
        <v>8.46</v>
      </c>
      <c r="K77" s="10">
        <v>0.24136947218259633</v>
      </c>
      <c r="L77" s="22">
        <v>0.01</v>
      </c>
      <c r="M77" s="10">
        <v>0.0002853067047075607</v>
      </c>
      <c r="N77" s="22">
        <v>34.54</v>
      </c>
      <c r="O77" s="9">
        <v>0.62</v>
      </c>
    </row>
    <row r="78" spans="5:15" ht="12.75">
      <c r="E78" s="10"/>
      <c r="F78" s="9"/>
      <c r="G78" s="10"/>
      <c r="H78" s="9"/>
      <c r="I78" s="10"/>
      <c r="J78" s="9"/>
      <c r="K78" s="10"/>
      <c r="L78" s="9"/>
      <c r="M78" s="10"/>
      <c r="N78" s="9"/>
      <c r="O78" s="9"/>
    </row>
    <row r="79" spans="5:15" ht="12.75">
      <c r="E79" s="10"/>
      <c r="F79" s="9"/>
      <c r="G79" s="10"/>
      <c r="H79" s="9"/>
      <c r="I79" s="10"/>
      <c r="J79" s="9"/>
      <c r="K79" s="10"/>
      <c r="L79" s="9"/>
      <c r="M79" s="10"/>
      <c r="N79" s="9"/>
      <c r="O79" s="9"/>
    </row>
    <row r="80" spans="5:15" ht="12.75">
      <c r="E80" s="10"/>
      <c r="F80" s="9"/>
      <c r="G80" s="10"/>
      <c r="H80" s="9"/>
      <c r="I80" s="10"/>
      <c r="J80" s="9"/>
      <c r="K80" s="10"/>
      <c r="L80" s="9"/>
      <c r="M80" s="10"/>
      <c r="N80" s="9"/>
      <c r="O80" s="9"/>
    </row>
    <row r="81" spans="5:15" ht="12.75">
      <c r="E81" s="10"/>
      <c r="F81" s="9"/>
      <c r="G81" s="10"/>
      <c r="H81" s="9"/>
      <c r="I81" s="10"/>
      <c r="J81" s="9"/>
      <c r="K81" s="10"/>
      <c r="L81" s="9"/>
      <c r="M81" s="10"/>
      <c r="N81" s="9"/>
      <c r="O81" s="9"/>
    </row>
    <row r="82" spans="5:15" ht="12.75">
      <c r="E82" s="10"/>
      <c r="F82" s="9"/>
      <c r="G82" s="10"/>
      <c r="H82" s="9"/>
      <c r="I82" s="10"/>
      <c r="J82" s="9"/>
      <c r="K82" s="10"/>
      <c r="L82" s="9"/>
      <c r="M82" s="10"/>
      <c r="N82" s="9"/>
      <c r="O82" s="9"/>
    </row>
    <row r="83" spans="5:15" ht="12.75">
      <c r="E83" s="10"/>
      <c r="F83" s="9"/>
      <c r="G83" s="10"/>
      <c r="H83" s="9"/>
      <c r="I83" s="10"/>
      <c r="J83" s="9"/>
      <c r="K83" s="10"/>
      <c r="L83" s="9"/>
      <c r="M83" s="10"/>
      <c r="N83" s="9"/>
      <c r="O83" s="9"/>
    </row>
    <row r="84" spans="3:15" ht="12.75">
      <c r="C84" s="9"/>
      <c r="D84" s="9"/>
      <c r="E84" s="10"/>
      <c r="F84" s="11" t="s">
        <v>43</v>
      </c>
      <c r="G84" s="12"/>
      <c r="H84" s="9"/>
      <c r="I84" s="10"/>
      <c r="J84" s="9"/>
      <c r="K84" s="10"/>
      <c r="L84" s="9"/>
      <c r="M84" s="10"/>
      <c r="N84" s="9"/>
      <c r="O84" s="9"/>
    </row>
    <row r="85" spans="2:15" ht="12.75">
      <c r="B85" s="13" t="s">
        <v>22</v>
      </c>
      <c r="C85" s="14"/>
      <c r="D85" s="15" t="s">
        <v>23</v>
      </c>
      <c r="E85" s="16" t="s">
        <v>24</v>
      </c>
      <c r="F85" s="15" t="s">
        <v>23</v>
      </c>
      <c r="G85" s="16" t="s">
        <v>24</v>
      </c>
      <c r="H85" s="15" t="s">
        <v>25</v>
      </c>
      <c r="I85" s="16" t="s">
        <v>24</v>
      </c>
      <c r="J85" s="15" t="s">
        <v>25</v>
      </c>
      <c r="K85" s="16" t="s">
        <v>24</v>
      </c>
      <c r="L85" s="15" t="s">
        <v>26</v>
      </c>
      <c r="M85" s="16" t="s">
        <v>24</v>
      </c>
      <c r="N85" s="15" t="s">
        <v>27</v>
      </c>
      <c r="O85" s="14" t="s">
        <v>28</v>
      </c>
    </row>
    <row r="86" spans="2:15" ht="13.5" thickBot="1">
      <c r="B86" s="17" t="s">
        <v>29</v>
      </c>
      <c r="C86" s="18" t="s">
        <v>30</v>
      </c>
      <c r="D86" s="19" t="s">
        <v>31</v>
      </c>
      <c r="E86" s="20" t="s">
        <v>32</v>
      </c>
      <c r="F86" s="19" t="s">
        <v>33</v>
      </c>
      <c r="G86" s="20" t="s">
        <v>32</v>
      </c>
      <c r="H86" s="19" t="s">
        <v>34</v>
      </c>
      <c r="I86" s="20" t="s">
        <v>32</v>
      </c>
      <c r="J86" s="19" t="s">
        <v>35</v>
      </c>
      <c r="K86" s="20" t="s">
        <v>32</v>
      </c>
      <c r="L86" s="19" t="s">
        <v>35</v>
      </c>
      <c r="M86" s="20" t="s">
        <v>32</v>
      </c>
      <c r="N86" s="19" t="s">
        <v>36</v>
      </c>
      <c r="O86" s="18" t="s">
        <v>37</v>
      </c>
    </row>
    <row r="87" spans="1:15" ht="12.75">
      <c r="A87" s="21" t="s">
        <v>20</v>
      </c>
      <c r="C87" s="9"/>
      <c r="D87" s="22"/>
      <c r="E87" s="10"/>
      <c r="F87" s="22"/>
      <c r="G87" s="10"/>
      <c r="H87" s="22"/>
      <c r="I87" s="10"/>
      <c r="J87" s="22"/>
      <c r="K87" s="10"/>
      <c r="L87" s="22"/>
      <c r="M87" s="10"/>
      <c r="N87" s="22"/>
      <c r="O87" s="9"/>
    </row>
    <row r="88" spans="1:15" ht="12.75">
      <c r="A88" s="23">
        <v>2004</v>
      </c>
      <c r="B88">
        <v>1473</v>
      </c>
      <c r="C88" s="9">
        <v>706.62</v>
      </c>
      <c r="D88" s="22">
        <v>395.68</v>
      </c>
      <c r="E88" s="10">
        <v>0.5599615068919646</v>
      </c>
      <c r="F88" s="22">
        <v>225.25</v>
      </c>
      <c r="G88" s="10">
        <v>0.3187710509184569</v>
      </c>
      <c r="H88" s="22">
        <v>7.35</v>
      </c>
      <c r="I88" s="10">
        <v>0.010401630296340326</v>
      </c>
      <c r="J88" s="22">
        <v>47.21</v>
      </c>
      <c r="K88" s="10">
        <v>0.06681101582179956</v>
      </c>
      <c r="L88" s="22">
        <v>2.66</v>
      </c>
      <c r="M88" s="10">
        <v>0.003764399535818404</v>
      </c>
      <c r="N88" s="22">
        <v>658.47</v>
      </c>
      <c r="O88" s="9">
        <v>164.69</v>
      </c>
    </row>
    <row r="89" spans="1:15" ht="12.75">
      <c r="A89" s="23">
        <v>2002</v>
      </c>
      <c r="B89">
        <v>1473</v>
      </c>
      <c r="C89" s="9">
        <v>640.5</v>
      </c>
      <c r="D89" s="22">
        <v>320.63</v>
      </c>
      <c r="E89" s="10">
        <v>0.5005932864949258</v>
      </c>
      <c r="F89" s="22">
        <v>206.75</v>
      </c>
      <c r="G89" s="10">
        <v>0.3227946916471507</v>
      </c>
      <c r="H89" s="22">
        <v>9.09</v>
      </c>
      <c r="I89" s="10">
        <v>0.014192037470725996</v>
      </c>
      <c r="J89" s="22">
        <v>71.43</v>
      </c>
      <c r="K89" s="10">
        <v>0.11152224824355973</v>
      </c>
      <c r="L89" s="22">
        <v>2.93</v>
      </c>
      <c r="M89" s="10">
        <v>0.004574551131928181</v>
      </c>
      <c r="N89" s="22">
        <v>611.09</v>
      </c>
      <c r="O89" s="9">
        <v>138.38</v>
      </c>
    </row>
    <row r="90" spans="1:15" ht="12.75">
      <c r="A90" s="23">
        <v>2000</v>
      </c>
      <c r="B90">
        <v>1391</v>
      </c>
      <c r="C90" s="9">
        <v>604.4</v>
      </c>
      <c r="D90" s="22">
        <v>312.79</v>
      </c>
      <c r="E90" s="10">
        <v>0.5175215089344803</v>
      </c>
      <c r="F90" s="22">
        <v>192.77</v>
      </c>
      <c r="G90" s="10">
        <v>0.318944407677035</v>
      </c>
      <c r="H90" s="22">
        <v>6.1</v>
      </c>
      <c r="I90" s="10">
        <v>0.010092653871608204</v>
      </c>
      <c r="J90" s="22">
        <v>60.04</v>
      </c>
      <c r="K90" s="10">
        <v>0.09933818663136994</v>
      </c>
      <c r="L90" s="22">
        <v>1.45</v>
      </c>
      <c r="M90" s="10">
        <v>0.0023990734612839176</v>
      </c>
      <c r="N90" s="22">
        <v>566.55</v>
      </c>
      <c r="O90" s="9">
        <v>122.11</v>
      </c>
    </row>
    <row r="91" spans="1:15" ht="12.75">
      <c r="A91" s="23">
        <v>1998</v>
      </c>
      <c r="B91">
        <v>1364</v>
      </c>
      <c r="C91" s="9">
        <v>489.22</v>
      </c>
      <c r="D91" s="22">
        <v>253.23</v>
      </c>
      <c r="E91" s="10">
        <v>0.5176198847144434</v>
      </c>
      <c r="F91" s="22">
        <v>158.5</v>
      </c>
      <c r="G91" s="10">
        <v>0.3239851191692899</v>
      </c>
      <c r="H91" s="22">
        <v>5.31</v>
      </c>
      <c r="I91" s="10">
        <v>0.010854012509709335</v>
      </c>
      <c r="J91" s="22">
        <v>46.84</v>
      </c>
      <c r="K91" s="10">
        <v>0.09574424594252076</v>
      </c>
      <c r="L91" s="22">
        <v>1.39</v>
      </c>
      <c r="M91" s="10">
        <v>0.00284125751195781</v>
      </c>
      <c r="N91" s="22">
        <v>448.29</v>
      </c>
      <c r="O91" s="9">
        <v>98.73</v>
      </c>
    </row>
    <row r="92" spans="1:15" ht="12.75">
      <c r="A92">
        <v>1996</v>
      </c>
      <c r="B92">
        <v>1680</v>
      </c>
      <c r="C92" s="9">
        <v>499.99</v>
      </c>
      <c r="D92" s="22">
        <v>272.91</v>
      </c>
      <c r="E92" s="10">
        <v>0.5458309166183323</v>
      </c>
      <c r="F92" s="22">
        <v>155.03</v>
      </c>
      <c r="G92" s="10">
        <v>0.3100662013240265</v>
      </c>
      <c r="H92" s="22">
        <v>6.97</v>
      </c>
      <c r="I92" s="10">
        <v>0.013940278805576111</v>
      </c>
      <c r="J92" s="22">
        <v>42.03</v>
      </c>
      <c r="K92" s="10">
        <v>0.08406168123362467</v>
      </c>
      <c r="L92" s="22">
        <v>1.66</v>
      </c>
      <c r="M92" s="10">
        <v>0.0033200664013280264</v>
      </c>
      <c r="N92" s="22">
        <v>472.53</v>
      </c>
      <c r="O92" s="9">
        <v>70.26</v>
      </c>
    </row>
    <row r="93" spans="1:15" ht="12.75">
      <c r="A93">
        <v>1994</v>
      </c>
      <c r="B93">
        <v>1703</v>
      </c>
      <c r="C93" s="9">
        <v>418.49</v>
      </c>
      <c r="D93" s="22">
        <v>214.93</v>
      </c>
      <c r="E93" s="10">
        <v>0.5135845539917322</v>
      </c>
      <c r="F93" s="22">
        <v>132.12</v>
      </c>
      <c r="G93" s="10">
        <v>0.31570646849387085</v>
      </c>
      <c r="H93" s="22">
        <v>9.17</v>
      </c>
      <c r="I93" s="10">
        <v>0.02191211259528304</v>
      </c>
      <c r="J93" s="22">
        <v>43.74</v>
      </c>
      <c r="K93" s="10">
        <v>0.10451862649047768</v>
      </c>
      <c r="L93" s="22">
        <v>0.97</v>
      </c>
      <c r="M93" s="10">
        <v>0.002317857057516309</v>
      </c>
      <c r="N93" s="22">
        <v>404.36</v>
      </c>
      <c r="O93" s="9">
        <v>53.75</v>
      </c>
    </row>
    <row r="94" spans="1:15" ht="12.75">
      <c r="A94">
        <v>1992</v>
      </c>
      <c r="B94">
        <v>2041</v>
      </c>
      <c r="C94" s="9">
        <v>391.99</v>
      </c>
      <c r="D94" s="22">
        <v>190.3</v>
      </c>
      <c r="E94" s="10">
        <v>0.4854715681522488</v>
      </c>
      <c r="F94" s="22">
        <v>127.13</v>
      </c>
      <c r="G94" s="10">
        <v>0.32431949794637616</v>
      </c>
      <c r="H94" s="22">
        <v>11.02</v>
      </c>
      <c r="I94" s="10">
        <v>0.028112962065358807</v>
      </c>
      <c r="J94" s="22">
        <v>42</v>
      </c>
      <c r="K94" s="10">
        <v>0.10714559044873594</v>
      </c>
      <c r="L94" s="22">
        <v>1.81</v>
      </c>
      <c r="M94" s="10">
        <v>0.004617464731243144</v>
      </c>
      <c r="N94" s="22">
        <v>404.28</v>
      </c>
      <c r="O94" s="9">
        <v>47.16</v>
      </c>
    </row>
    <row r="95" spans="3:15" ht="12.75">
      <c r="C95" s="9"/>
      <c r="D95" s="22"/>
      <c r="E95" s="10"/>
      <c r="F95" s="22"/>
      <c r="G95" s="10"/>
      <c r="H95" s="22"/>
      <c r="I95" s="10"/>
      <c r="J95" s="22"/>
      <c r="K95" s="10"/>
      <c r="L95" s="22"/>
      <c r="M95" s="10"/>
      <c r="N95" s="22"/>
      <c r="O95" s="9"/>
    </row>
    <row r="96" spans="1:15" ht="12.75">
      <c r="A96" s="21" t="s">
        <v>38</v>
      </c>
      <c r="C96" s="9"/>
      <c r="D96" s="22"/>
      <c r="E96" s="10"/>
      <c r="F96" s="22"/>
      <c r="G96" s="10"/>
      <c r="H96" s="22"/>
      <c r="I96" s="10"/>
      <c r="J96" s="22"/>
      <c r="K96" s="10"/>
      <c r="L96" s="22"/>
      <c r="M96" s="10"/>
      <c r="N96" s="22"/>
      <c r="O96" s="9"/>
    </row>
    <row r="97" spans="1:15" ht="12.75">
      <c r="A97" s="23">
        <v>2004</v>
      </c>
      <c r="B97">
        <v>707</v>
      </c>
      <c r="C97" s="9">
        <v>307.37</v>
      </c>
      <c r="D97" s="22">
        <v>178.27</v>
      </c>
      <c r="E97" s="10">
        <v>0.5799850343234539</v>
      </c>
      <c r="F97" s="22">
        <v>98.65</v>
      </c>
      <c r="G97" s="10">
        <v>0.3209486937567102</v>
      </c>
      <c r="H97" s="22">
        <v>3.35</v>
      </c>
      <c r="I97" s="10">
        <v>0.010898916615154375</v>
      </c>
      <c r="J97" s="22">
        <v>14.19</v>
      </c>
      <c r="K97" s="10">
        <v>0.04616585873702704</v>
      </c>
      <c r="L97" s="22">
        <v>0.85</v>
      </c>
      <c r="M97" s="10">
        <v>0.0027653967530988717</v>
      </c>
      <c r="N97" s="22">
        <v>288.48</v>
      </c>
      <c r="O97" s="9">
        <v>76.55</v>
      </c>
    </row>
    <row r="98" spans="1:15" ht="12.75">
      <c r="A98" s="23">
        <v>2002</v>
      </c>
      <c r="B98">
        <v>697</v>
      </c>
      <c r="C98" s="9">
        <v>314.24</v>
      </c>
      <c r="D98" s="22">
        <v>151.94</v>
      </c>
      <c r="E98" s="10">
        <v>0.48351578411405294</v>
      </c>
      <c r="F98" s="22">
        <v>102.56</v>
      </c>
      <c r="G98" s="10">
        <v>0.32637474541751527</v>
      </c>
      <c r="H98" s="22">
        <v>6.66</v>
      </c>
      <c r="I98" s="10">
        <v>0.02119399185336049</v>
      </c>
      <c r="J98" s="22">
        <v>37.03</v>
      </c>
      <c r="K98" s="10">
        <v>0.11783986761710795</v>
      </c>
      <c r="L98" s="22">
        <v>1.12</v>
      </c>
      <c r="M98" s="10">
        <v>0.003564154786150712</v>
      </c>
      <c r="N98" s="22">
        <v>301.12</v>
      </c>
      <c r="O98" s="9">
        <v>67.49</v>
      </c>
    </row>
    <row r="99" spans="1:15" ht="12.75">
      <c r="A99" s="23">
        <v>2000</v>
      </c>
      <c r="B99">
        <v>671</v>
      </c>
      <c r="C99" s="9">
        <v>286.73</v>
      </c>
      <c r="D99" s="22">
        <v>145.94</v>
      </c>
      <c r="E99" s="10">
        <v>0.5089805740592195</v>
      </c>
      <c r="F99" s="22">
        <v>98.09</v>
      </c>
      <c r="G99" s="10">
        <v>0.3420988386286751</v>
      </c>
      <c r="H99" s="22">
        <v>2.43</v>
      </c>
      <c r="I99" s="10">
        <v>0.008474871830642067</v>
      </c>
      <c r="J99" s="22">
        <v>23.21</v>
      </c>
      <c r="K99" s="10">
        <v>0.08094723258814913</v>
      </c>
      <c r="L99" s="22">
        <v>0.85</v>
      </c>
      <c r="M99" s="10">
        <v>0.0029644613399365254</v>
      </c>
      <c r="N99" s="22">
        <v>266.85</v>
      </c>
      <c r="O99" s="9">
        <v>60.37</v>
      </c>
    </row>
    <row r="100" spans="1:15" ht="12.75">
      <c r="A100" s="23">
        <v>1998</v>
      </c>
      <c r="B100">
        <v>660</v>
      </c>
      <c r="C100" s="9">
        <v>233.38</v>
      </c>
      <c r="D100" s="22">
        <v>115.24</v>
      </c>
      <c r="E100" s="10">
        <v>0.4937869568943355</v>
      </c>
      <c r="F100" s="22">
        <v>77.64</v>
      </c>
      <c r="G100" s="10">
        <v>0.33267632187848145</v>
      </c>
      <c r="H100" s="22">
        <v>1.57</v>
      </c>
      <c r="I100" s="10">
        <v>0.006727225983374753</v>
      </c>
      <c r="J100" s="22">
        <v>27.27</v>
      </c>
      <c r="K100" s="10">
        <v>0.11684805895963667</v>
      </c>
      <c r="L100" s="22">
        <v>0.44</v>
      </c>
      <c r="M100" s="10">
        <v>0.0018853372182706316</v>
      </c>
      <c r="N100" s="22">
        <v>211.1</v>
      </c>
      <c r="O100" s="9">
        <v>43.46</v>
      </c>
    </row>
    <row r="101" spans="1:15" ht="12.75">
      <c r="A101">
        <v>1996</v>
      </c>
      <c r="B101">
        <v>827</v>
      </c>
      <c r="C101" s="9">
        <v>233.06</v>
      </c>
      <c r="D101" s="22">
        <v>117.54</v>
      </c>
      <c r="E101" s="10">
        <v>0.5043336479876427</v>
      </c>
      <c r="F101" s="22">
        <v>77.33</v>
      </c>
      <c r="G101" s="10">
        <v>0.3318029691924827</v>
      </c>
      <c r="H101" s="22">
        <v>3.43</v>
      </c>
      <c r="I101" s="10">
        <v>0.01471724019565777</v>
      </c>
      <c r="J101" s="22">
        <v>24.53</v>
      </c>
      <c r="K101" s="10">
        <v>0.10525186647215311</v>
      </c>
      <c r="L101" s="22">
        <v>0.44</v>
      </c>
      <c r="M101" s="10">
        <v>0.0018879258560027463</v>
      </c>
      <c r="N101" s="22">
        <v>221.16</v>
      </c>
      <c r="O101" s="9">
        <v>31.15</v>
      </c>
    </row>
    <row r="102" spans="1:15" ht="12.75">
      <c r="A102">
        <v>1994</v>
      </c>
      <c r="B102">
        <v>830</v>
      </c>
      <c r="C102" s="9">
        <v>216.73</v>
      </c>
      <c r="D102" s="22">
        <v>100.29</v>
      </c>
      <c r="E102" s="10">
        <v>0.46274166013011586</v>
      </c>
      <c r="F102" s="22">
        <v>88.18</v>
      </c>
      <c r="G102" s="10">
        <v>0.40686568541503254</v>
      </c>
      <c r="H102" s="22">
        <v>3.02</v>
      </c>
      <c r="I102" s="10">
        <v>0.013934388409541826</v>
      </c>
      <c r="J102" s="22">
        <v>15.32</v>
      </c>
      <c r="K102" s="10">
        <v>0.07068702994509297</v>
      </c>
      <c r="L102" s="22">
        <v>0.39</v>
      </c>
      <c r="M102" s="10">
        <v>0.0017994739999077193</v>
      </c>
      <c r="N102" s="22">
        <v>213.41</v>
      </c>
      <c r="O102" s="9">
        <v>27.96</v>
      </c>
    </row>
    <row r="103" spans="1:15" ht="12.75">
      <c r="A103">
        <v>1992</v>
      </c>
      <c r="B103">
        <v>1054</v>
      </c>
      <c r="C103" s="9">
        <v>217.7</v>
      </c>
      <c r="D103" s="22">
        <v>98.36</v>
      </c>
      <c r="E103" s="10">
        <v>0.4518144235186037</v>
      </c>
      <c r="F103" s="22">
        <v>85.39</v>
      </c>
      <c r="G103" s="10">
        <v>0.39223702342673405</v>
      </c>
      <c r="H103" s="22">
        <v>3.35</v>
      </c>
      <c r="I103" s="10">
        <v>0.015388148828663299</v>
      </c>
      <c r="J103" s="22">
        <v>18.77</v>
      </c>
      <c r="K103" s="10">
        <v>0.08621956821313735</v>
      </c>
      <c r="L103" s="22">
        <v>0.96</v>
      </c>
      <c r="M103" s="10">
        <v>0.0044097381717960495</v>
      </c>
      <c r="N103" s="22">
        <v>228.31</v>
      </c>
      <c r="O103" s="9">
        <v>29.29</v>
      </c>
    </row>
    <row r="104" spans="1:15" ht="12.75">
      <c r="A104" t="s">
        <v>39</v>
      </c>
      <c r="C104" s="9"/>
      <c r="D104" s="22"/>
      <c r="E104" s="10"/>
      <c r="F104" s="22"/>
      <c r="G104" s="10"/>
      <c r="H104" s="22"/>
      <c r="I104" s="10"/>
      <c r="J104" s="22"/>
      <c r="K104" s="10"/>
      <c r="L104" s="22"/>
      <c r="M104" s="10"/>
      <c r="N104" s="22"/>
      <c r="O104" s="9"/>
    </row>
    <row r="105" spans="1:15" ht="12.75">
      <c r="A105" s="23">
        <v>2004</v>
      </c>
      <c r="B105">
        <v>197</v>
      </c>
      <c r="C105" s="9">
        <v>198.16</v>
      </c>
      <c r="D105" s="22">
        <v>108.79</v>
      </c>
      <c r="E105" s="10">
        <v>0.5490008074283408</v>
      </c>
      <c r="F105" s="22">
        <v>80.89</v>
      </c>
      <c r="G105" s="10">
        <v>0.408205490512717</v>
      </c>
      <c r="H105" s="22">
        <v>0.01</v>
      </c>
      <c r="I105" s="10">
        <v>5.046427129592249E-05</v>
      </c>
      <c r="J105" s="22">
        <v>0.35</v>
      </c>
      <c r="K105" s="10">
        <v>0.001766249495357287</v>
      </c>
      <c r="L105" s="22">
        <v>0.27</v>
      </c>
      <c r="M105" s="10">
        <v>0.0013625353249899072</v>
      </c>
      <c r="N105" s="22">
        <v>181.2</v>
      </c>
      <c r="O105" s="9">
        <v>73.97</v>
      </c>
    </row>
    <row r="106" spans="1:15" ht="12.75">
      <c r="A106" s="23">
        <v>2002</v>
      </c>
      <c r="B106">
        <v>201</v>
      </c>
      <c r="C106" s="9">
        <v>174.48</v>
      </c>
      <c r="D106" s="22">
        <v>84.73</v>
      </c>
      <c r="E106" s="10">
        <v>0.4856143970655663</v>
      </c>
      <c r="F106" s="22">
        <v>78.73</v>
      </c>
      <c r="G106" s="10">
        <v>0.4512265016047685</v>
      </c>
      <c r="H106" s="22">
        <v>0.04</v>
      </c>
      <c r="I106" s="10">
        <v>0.00022925263640531868</v>
      </c>
      <c r="J106" s="22">
        <v>0.67</v>
      </c>
      <c r="K106" s="10">
        <v>0.003839981659789088</v>
      </c>
      <c r="L106" s="22">
        <v>0.27</v>
      </c>
      <c r="M106" s="10">
        <v>0.0015474552957359011</v>
      </c>
      <c r="N106" s="22">
        <v>162.96</v>
      </c>
      <c r="O106" s="9">
        <v>64.5</v>
      </c>
    </row>
    <row r="107" spans="1:15" ht="12.75">
      <c r="A107" s="23">
        <v>2000</v>
      </c>
      <c r="B107">
        <v>207</v>
      </c>
      <c r="C107" s="9">
        <v>169.72</v>
      </c>
      <c r="D107" s="22">
        <v>81.62</v>
      </c>
      <c r="E107" s="10">
        <v>0.48090973367900075</v>
      </c>
      <c r="F107" s="22">
        <v>76.01</v>
      </c>
      <c r="G107" s="10">
        <v>0.4478552910676408</v>
      </c>
      <c r="H107" s="22">
        <v>0.1</v>
      </c>
      <c r="I107" s="10">
        <v>0.0005892057506481263</v>
      </c>
      <c r="J107" s="22">
        <v>0.53</v>
      </c>
      <c r="K107" s="10">
        <v>0.0031227904784350696</v>
      </c>
      <c r="L107" s="22">
        <v>0.11</v>
      </c>
      <c r="M107" s="10">
        <v>0.000648126325712939</v>
      </c>
      <c r="N107" s="22">
        <v>151.77</v>
      </c>
      <c r="O107" s="9">
        <v>57.88</v>
      </c>
    </row>
    <row r="108" spans="1:15" ht="12.75">
      <c r="A108" s="23">
        <v>1998</v>
      </c>
      <c r="B108">
        <v>194</v>
      </c>
      <c r="C108" s="9">
        <v>128.72</v>
      </c>
      <c r="D108" s="22">
        <v>60.72</v>
      </c>
      <c r="E108" s="10">
        <v>0.47172156619018024</v>
      </c>
      <c r="F108" s="22">
        <v>59.75</v>
      </c>
      <c r="G108" s="10">
        <v>0.4641858297078931</v>
      </c>
      <c r="H108" s="22">
        <v>0.02</v>
      </c>
      <c r="I108" s="10">
        <v>0.00015537600994406465</v>
      </c>
      <c r="J108" s="22">
        <v>0.53</v>
      </c>
      <c r="K108" s="10">
        <v>0.004117464263517713</v>
      </c>
      <c r="L108" s="22">
        <v>0.14</v>
      </c>
      <c r="M108" s="10">
        <v>0.0010876320696084525</v>
      </c>
      <c r="N108" s="22">
        <v>109.08</v>
      </c>
      <c r="O108" s="9">
        <v>40.65</v>
      </c>
    </row>
    <row r="109" spans="1:15" ht="12.75">
      <c r="A109">
        <v>1996</v>
      </c>
      <c r="B109">
        <v>172</v>
      </c>
      <c r="C109" s="9">
        <v>107.52</v>
      </c>
      <c r="D109" s="22">
        <v>51.29</v>
      </c>
      <c r="E109" s="10">
        <v>0.47702752976190477</v>
      </c>
      <c r="F109" s="22">
        <v>49.85</v>
      </c>
      <c r="G109" s="10">
        <v>0.46363467261904767</v>
      </c>
      <c r="H109" s="22">
        <v>0.14</v>
      </c>
      <c r="I109" s="10">
        <v>0.0013020833333333335</v>
      </c>
      <c r="J109" s="22">
        <v>0.56</v>
      </c>
      <c r="K109" s="10">
        <v>0.005208333333333334</v>
      </c>
      <c r="L109" s="22">
        <v>0.06</v>
      </c>
      <c r="M109" s="10">
        <v>0.0005580357142857143</v>
      </c>
      <c r="N109" s="22">
        <v>97.89</v>
      </c>
      <c r="O109" s="9">
        <v>28.84</v>
      </c>
    </row>
    <row r="110" spans="1:15" ht="12.75">
      <c r="A110">
        <v>1994</v>
      </c>
      <c r="B110">
        <v>232</v>
      </c>
      <c r="C110" s="9">
        <v>140.78</v>
      </c>
      <c r="D110" s="22">
        <v>61.38</v>
      </c>
      <c r="E110" s="10">
        <v>0.4359994317374627</v>
      </c>
      <c r="F110" s="22">
        <v>71.13</v>
      </c>
      <c r="G110" s="10">
        <v>0.5052564284699531</v>
      </c>
      <c r="H110" s="22">
        <v>0.09</v>
      </c>
      <c r="I110" s="10">
        <v>0.0006392953544537576</v>
      </c>
      <c r="J110" s="22">
        <v>1.87</v>
      </c>
      <c r="K110" s="10">
        <v>0.013283136809205854</v>
      </c>
      <c r="L110" s="22">
        <v>0.09</v>
      </c>
      <c r="M110" s="10">
        <v>0.0006392953544537576</v>
      </c>
      <c r="N110" s="22">
        <v>138.98</v>
      </c>
      <c r="O110" s="9">
        <v>26.33</v>
      </c>
    </row>
    <row r="111" spans="1:15" ht="12.75">
      <c r="A111">
        <v>1992</v>
      </c>
      <c r="B111">
        <v>227</v>
      </c>
      <c r="C111" s="9">
        <v>126.81</v>
      </c>
      <c r="D111" s="22">
        <v>52.47</v>
      </c>
      <c r="E111" s="10">
        <v>0.4137686302342086</v>
      </c>
      <c r="F111" s="22">
        <v>64.3</v>
      </c>
      <c r="G111" s="10">
        <v>0.5070578030123807</v>
      </c>
      <c r="H111" s="22">
        <v>0.03</v>
      </c>
      <c r="I111" s="10">
        <v>0.0002365744026496333</v>
      </c>
      <c r="J111" s="22">
        <v>1.88</v>
      </c>
      <c r="K111" s="10">
        <v>0.014825329232710353</v>
      </c>
      <c r="L111" s="22">
        <v>0.4</v>
      </c>
      <c r="M111" s="10">
        <v>0.0031543253686617777</v>
      </c>
      <c r="N111" s="22">
        <v>139.18</v>
      </c>
      <c r="O111" s="9">
        <v>27.46</v>
      </c>
    </row>
    <row r="112" spans="1:15" ht="12.75">
      <c r="A112" t="s">
        <v>40</v>
      </c>
      <c r="C112" s="9"/>
      <c r="D112" s="22"/>
      <c r="E112" s="10"/>
      <c r="F112" s="22"/>
      <c r="G112" s="10"/>
      <c r="H112" s="22"/>
      <c r="I112" s="10"/>
      <c r="J112" s="22"/>
      <c r="K112" s="10"/>
      <c r="L112" s="22"/>
      <c r="M112" s="10"/>
      <c r="N112" s="22"/>
      <c r="O112" s="9"/>
    </row>
    <row r="113" spans="1:15" ht="12.75">
      <c r="A113" s="23">
        <v>2004</v>
      </c>
      <c r="B113">
        <v>402</v>
      </c>
      <c r="C113" s="9">
        <v>60</v>
      </c>
      <c r="D113" s="22">
        <v>36.35</v>
      </c>
      <c r="E113" s="10">
        <v>0.6058333333333333</v>
      </c>
      <c r="F113" s="22">
        <v>8.56</v>
      </c>
      <c r="G113" s="10">
        <v>0.14266666666666666</v>
      </c>
      <c r="H113" s="22">
        <v>2.64</v>
      </c>
      <c r="I113" s="10">
        <v>0.044000000000000004</v>
      </c>
      <c r="J113" s="22">
        <v>10.03</v>
      </c>
      <c r="K113" s="10">
        <v>0.16716666666666666</v>
      </c>
      <c r="L113" s="22">
        <v>0.55</v>
      </c>
      <c r="M113" s="10">
        <v>0.009166666666666667</v>
      </c>
      <c r="N113" s="22">
        <v>59.2</v>
      </c>
      <c r="O113" s="9">
        <v>1.11</v>
      </c>
    </row>
    <row r="114" spans="1:15" ht="12.75">
      <c r="A114" s="23">
        <v>2002</v>
      </c>
      <c r="B114">
        <v>313</v>
      </c>
      <c r="C114" s="9">
        <v>62.78</v>
      </c>
      <c r="D114" s="22">
        <v>29</v>
      </c>
      <c r="E114" s="10">
        <v>0.4619305511309334</v>
      </c>
      <c r="F114" s="22">
        <v>9.1</v>
      </c>
      <c r="G114" s="10">
        <v>0.14495062121694807</v>
      </c>
      <c r="H114" s="22">
        <v>5.5</v>
      </c>
      <c r="I114" s="10">
        <v>0.08760751831793565</v>
      </c>
      <c r="J114" s="22">
        <v>16.98</v>
      </c>
      <c r="K114" s="10">
        <v>0.2704683020070086</v>
      </c>
      <c r="L114" s="22">
        <v>0.44</v>
      </c>
      <c r="M114" s="10">
        <v>0.007008601465434852</v>
      </c>
      <c r="N114" s="22">
        <v>61.31</v>
      </c>
      <c r="O114" s="9">
        <v>1.55</v>
      </c>
    </row>
    <row r="115" spans="1:15" ht="12.75">
      <c r="A115" s="23">
        <v>2000</v>
      </c>
      <c r="B115">
        <v>357</v>
      </c>
      <c r="C115" s="9">
        <v>73.16</v>
      </c>
      <c r="D115" s="22">
        <v>42.54</v>
      </c>
      <c r="E115" s="10">
        <v>0.581465281574631</v>
      </c>
      <c r="F115" s="22">
        <v>12.87</v>
      </c>
      <c r="G115" s="10">
        <v>0.17591580098414433</v>
      </c>
      <c r="H115" s="22">
        <v>1.56</v>
      </c>
      <c r="I115" s="10">
        <v>0.0213231273920175</v>
      </c>
      <c r="J115" s="22">
        <v>12.73</v>
      </c>
      <c r="K115" s="10">
        <v>0.17400218698742484</v>
      </c>
      <c r="L115" s="22">
        <v>0.72</v>
      </c>
      <c r="M115" s="10">
        <v>0.009841443411700382</v>
      </c>
      <c r="N115" s="22">
        <v>71.84</v>
      </c>
      <c r="O115" s="9">
        <v>1.87</v>
      </c>
    </row>
    <row r="116" spans="1:15" ht="12.75">
      <c r="A116" s="23">
        <v>1998</v>
      </c>
      <c r="B116">
        <v>327</v>
      </c>
      <c r="C116" s="9">
        <v>44.48</v>
      </c>
      <c r="D116" s="22">
        <v>23.92</v>
      </c>
      <c r="E116" s="10">
        <v>0.537769784172662</v>
      </c>
      <c r="F116" s="22">
        <v>7.98</v>
      </c>
      <c r="G116" s="10">
        <v>0.1794064748201439</v>
      </c>
      <c r="H116" s="22">
        <v>0.71</v>
      </c>
      <c r="I116" s="10">
        <v>0.01596223021582734</v>
      </c>
      <c r="J116" s="22">
        <v>10.07</v>
      </c>
      <c r="K116" s="10">
        <v>0.22639388489208637</v>
      </c>
      <c r="L116" s="22">
        <v>0.22</v>
      </c>
      <c r="M116" s="10">
        <v>0.004946043165467626</v>
      </c>
      <c r="N116" s="22">
        <v>43.69</v>
      </c>
      <c r="O116" s="9">
        <v>0.91</v>
      </c>
    </row>
    <row r="117" spans="1:15" ht="12.75">
      <c r="A117">
        <v>1996</v>
      </c>
      <c r="B117">
        <v>427</v>
      </c>
      <c r="C117" s="9">
        <v>73.07</v>
      </c>
      <c r="D117" s="22">
        <v>39.54</v>
      </c>
      <c r="E117" s="10">
        <v>0.5411249486793486</v>
      </c>
      <c r="F117" s="22">
        <v>16.55</v>
      </c>
      <c r="G117" s="10">
        <v>0.22649514164499798</v>
      </c>
      <c r="H117" s="22">
        <v>1.34</v>
      </c>
      <c r="I117" s="10">
        <v>0.018338579444368418</v>
      </c>
      <c r="J117" s="22">
        <v>12.71</v>
      </c>
      <c r="K117" s="10">
        <v>0.17394279458053924</v>
      </c>
      <c r="L117" s="22">
        <v>0.11</v>
      </c>
      <c r="M117" s="10">
        <v>0.0015054057752839744</v>
      </c>
      <c r="N117" s="22">
        <v>71.72</v>
      </c>
      <c r="O117" s="9">
        <v>1.47</v>
      </c>
    </row>
    <row r="118" spans="1:15" ht="12.75">
      <c r="A118">
        <v>1994</v>
      </c>
      <c r="B118">
        <v>372</v>
      </c>
      <c r="C118" s="9">
        <v>29.11</v>
      </c>
      <c r="D118" s="22">
        <v>15.71</v>
      </c>
      <c r="E118" s="10">
        <v>0.5396770869117142</v>
      </c>
      <c r="F118" s="22">
        <v>6.2</v>
      </c>
      <c r="G118" s="10">
        <v>0.21298522844383375</v>
      </c>
      <c r="H118" s="22">
        <v>1.01</v>
      </c>
      <c r="I118" s="10">
        <v>0.03469598076262453</v>
      </c>
      <c r="J118" s="22">
        <v>4.74</v>
      </c>
      <c r="K118" s="10">
        <v>0.16283064239093095</v>
      </c>
      <c r="L118" s="22">
        <v>0.1</v>
      </c>
      <c r="M118" s="10">
        <v>0.0034352456200618347</v>
      </c>
      <c r="N118" s="22">
        <v>28.72</v>
      </c>
      <c r="O118" s="9">
        <v>0.47</v>
      </c>
    </row>
    <row r="119" spans="1:15" ht="12.75">
      <c r="A119">
        <v>1992</v>
      </c>
      <c r="B119">
        <v>509</v>
      </c>
      <c r="C119" s="9">
        <v>34.63</v>
      </c>
      <c r="D119" s="22">
        <v>17.71</v>
      </c>
      <c r="E119" s="10">
        <v>0.5114062951198383</v>
      </c>
      <c r="F119" s="22">
        <v>7.7</v>
      </c>
      <c r="G119" s="10">
        <v>0.22235056309558185</v>
      </c>
      <c r="H119" s="22">
        <v>1.77</v>
      </c>
      <c r="I119" s="10">
        <v>0.051111752815477904</v>
      </c>
      <c r="J119" s="22">
        <v>5.92</v>
      </c>
      <c r="K119" s="10">
        <v>0.17095004331504474</v>
      </c>
      <c r="L119" s="22">
        <v>0.31</v>
      </c>
      <c r="M119" s="10">
        <v>0.008951775916835113</v>
      </c>
      <c r="N119" s="22">
        <v>33.88</v>
      </c>
      <c r="O119" s="9">
        <v>0.74</v>
      </c>
    </row>
    <row r="120" spans="1:15" ht="12.75">
      <c r="A120" t="s">
        <v>41</v>
      </c>
      <c r="C120" s="9"/>
      <c r="D120" s="22"/>
      <c r="E120" s="10"/>
      <c r="F120" s="22"/>
      <c r="G120" s="10"/>
      <c r="H120" s="22"/>
      <c r="I120" s="10"/>
      <c r="J120" s="22"/>
      <c r="K120" s="10"/>
      <c r="L120" s="22"/>
      <c r="M120" s="10"/>
      <c r="N120" s="22"/>
      <c r="O120" s="9"/>
    </row>
    <row r="121" spans="1:15" ht="12.75">
      <c r="A121" s="23">
        <v>2004</v>
      </c>
      <c r="B121">
        <v>108</v>
      </c>
      <c r="C121" s="9">
        <v>49.21</v>
      </c>
      <c r="D121" s="22">
        <v>33.13</v>
      </c>
      <c r="E121" s="10">
        <v>0.6732371469213575</v>
      </c>
      <c r="F121" s="22">
        <v>9.2</v>
      </c>
      <c r="G121" s="10">
        <v>0.18695387116439746</v>
      </c>
      <c r="H121" s="22">
        <v>0.7</v>
      </c>
      <c r="I121" s="10">
        <v>0.014224751066856329</v>
      </c>
      <c r="J121" s="22">
        <v>3.81</v>
      </c>
      <c r="K121" s="10">
        <v>0.07742328794960374</v>
      </c>
      <c r="L121" s="22">
        <v>0.03</v>
      </c>
      <c r="M121" s="10">
        <v>0.000609632188579557</v>
      </c>
      <c r="N121" s="22">
        <v>48.08</v>
      </c>
      <c r="O121" s="9">
        <v>1.47</v>
      </c>
    </row>
    <row r="122" spans="1:15" ht="12.75">
      <c r="A122" s="23">
        <v>2002</v>
      </c>
      <c r="B122">
        <v>183</v>
      </c>
      <c r="C122" s="9">
        <v>76.98</v>
      </c>
      <c r="D122" s="22">
        <v>38.21</v>
      </c>
      <c r="E122" s="10">
        <v>0.4963626916082099</v>
      </c>
      <c r="F122" s="22">
        <v>14.73</v>
      </c>
      <c r="G122" s="10">
        <v>0.19134840218238502</v>
      </c>
      <c r="H122" s="22">
        <v>1.12</v>
      </c>
      <c r="I122" s="10">
        <v>0.014549233567160301</v>
      </c>
      <c r="J122" s="22">
        <v>19.38</v>
      </c>
      <c r="K122" s="10">
        <v>0.25175370226032734</v>
      </c>
      <c r="L122" s="22">
        <v>0.41</v>
      </c>
      <c r="M122" s="10">
        <v>0.0053260587165497525</v>
      </c>
      <c r="N122" s="22">
        <v>76.85</v>
      </c>
      <c r="O122" s="9">
        <v>1.44</v>
      </c>
    </row>
    <row r="123" spans="1:15" ht="12.75">
      <c r="A123" s="23">
        <v>2000</v>
      </c>
      <c r="B123">
        <v>107</v>
      </c>
      <c r="C123" s="9">
        <v>43.85</v>
      </c>
      <c r="D123" s="22">
        <v>21.78</v>
      </c>
      <c r="E123" s="10">
        <v>0.4966932725199544</v>
      </c>
      <c r="F123" s="22">
        <v>9.21</v>
      </c>
      <c r="G123" s="10">
        <v>0.21003420752565566</v>
      </c>
      <c r="H123" s="22">
        <v>0.77</v>
      </c>
      <c r="I123" s="10">
        <v>0.017559863169897376</v>
      </c>
      <c r="J123" s="22">
        <v>9.95</v>
      </c>
      <c r="K123" s="10">
        <v>0.2269099201824401</v>
      </c>
      <c r="L123" s="22">
        <v>0.02</v>
      </c>
      <c r="M123" s="10">
        <v>0.00045610034207525655</v>
      </c>
      <c r="N123" s="22">
        <v>43.24</v>
      </c>
      <c r="O123" s="9">
        <v>0.62</v>
      </c>
    </row>
    <row r="124" spans="1:15" ht="12.75">
      <c r="A124" s="23">
        <v>1998</v>
      </c>
      <c r="B124">
        <v>139</v>
      </c>
      <c r="C124" s="9">
        <v>60.18</v>
      </c>
      <c r="D124" s="22">
        <v>30.6</v>
      </c>
      <c r="E124" s="10">
        <v>0.5084745762711864</v>
      </c>
      <c r="F124" s="22">
        <v>9.91</v>
      </c>
      <c r="G124" s="10">
        <v>0.16467264872050516</v>
      </c>
      <c r="H124" s="22">
        <v>0.84</v>
      </c>
      <c r="I124" s="10">
        <v>0.013958125623130608</v>
      </c>
      <c r="J124" s="22">
        <v>16.67</v>
      </c>
      <c r="K124" s="10">
        <v>0.2770023263542706</v>
      </c>
      <c r="L124" s="22">
        <v>0.08</v>
      </c>
      <c r="M124" s="10">
        <v>0.0013293452974410104</v>
      </c>
      <c r="N124" s="22">
        <v>58.33</v>
      </c>
      <c r="O124" s="9">
        <v>1.9</v>
      </c>
    </row>
    <row r="125" spans="1:15" ht="12.75">
      <c r="A125">
        <v>1996</v>
      </c>
      <c r="B125">
        <v>228</v>
      </c>
      <c r="C125" s="9">
        <v>52.47</v>
      </c>
      <c r="D125" s="22">
        <v>26.71</v>
      </c>
      <c r="E125" s="10">
        <v>0.50905279207166</v>
      </c>
      <c r="F125" s="22">
        <v>10.93</v>
      </c>
      <c r="G125" s="10">
        <v>0.20830951019630264</v>
      </c>
      <c r="H125" s="22">
        <v>1.95</v>
      </c>
      <c r="I125" s="10">
        <v>0.037164093767867355</v>
      </c>
      <c r="J125" s="22">
        <v>11.26</v>
      </c>
      <c r="K125" s="10">
        <v>0.21459881837240327</v>
      </c>
      <c r="L125" s="22">
        <v>0.27</v>
      </c>
      <c r="M125" s="10">
        <v>0.005145797598627788</v>
      </c>
      <c r="N125" s="22">
        <v>51.55</v>
      </c>
      <c r="O125" s="9">
        <v>0.84</v>
      </c>
    </row>
    <row r="126" spans="1:15" ht="12.75">
      <c r="A126">
        <v>1994</v>
      </c>
      <c r="B126">
        <v>226</v>
      </c>
      <c r="C126" s="9">
        <v>46.84</v>
      </c>
      <c r="D126" s="22">
        <v>23.2</v>
      </c>
      <c r="E126" s="10">
        <v>0.4953031596925704</v>
      </c>
      <c r="F126" s="22">
        <v>10.85</v>
      </c>
      <c r="G126" s="10">
        <v>0.23163962425277537</v>
      </c>
      <c r="H126" s="22">
        <v>1.92</v>
      </c>
      <c r="I126" s="10">
        <v>0.040990606319385135</v>
      </c>
      <c r="J126" s="22">
        <v>8.71</v>
      </c>
      <c r="K126" s="10">
        <v>0.18595217762596072</v>
      </c>
      <c r="L126" s="22">
        <v>0.2</v>
      </c>
      <c r="M126" s="10">
        <v>0.004269854824935952</v>
      </c>
      <c r="N126" s="22">
        <v>45.71</v>
      </c>
      <c r="O126" s="9">
        <v>1.16</v>
      </c>
    </row>
    <row r="127" spans="1:15" ht="12.75">
      <c r="A127">
        <v>1992</v>
      </c>
      <c r="B127">
        <v>318</v>
      </c>
      <c r="C127" s="9">
        <v>56.26</v>
      </c>
      <c r="D127" s="22">
        <v>28.18</v>
      </c>
      <c r="E127" s="10">
        <v>0.5008887308922858</v>
      </c>
      <c r="F127" s="22">
        <v>13.39</v>
      </c>
      <c r="G127" s="10">
        <v>0.2380021329541415</v>
      </c>
      <c r="H127" s="22">
        <v>1.55</v>
      </c>
      <c r="I127" s="10">
        <v>0.027550657660860293</v>
      </c>
      <c r="J127" s="22">
        <v>10.97</v>
      </c>
      <c r="K127" s="10">
        <v>0.194987557767508</v>
      </c>
      <c r="L127" s="22">
        <v>0.25</v>
      </c>
      <c r="M127" s="10">
        <v>0.00444365446142908</v>
      </c>
      <c r="N127" s="22">
        <v>55.25</v>
      </c>
      <c r="O127" s="9">
        <v>1.09</v>
      </c>
    </row>
    <row r="128" spans="3:15" ht="12.75">
      <c r="C128" s="9"/>
      <c r="D128" s="22"/>
      <c r="E128" s="10"/>
      <c r="F128" s="22"/>
      <c r="G128" s="10"/>
      <c r="H128" s="22"/>
      <c r="I128" s="10"/>
      <c r="J128" s="22"/>
      <c r="K128" s="10"/>
      <c r="L128" s="22"/>
      <c r="M128" s="10"/>
      <c r="N128" s="22"/>
      <c r="O128" s="9"/>
    </row>
    <row r="129" spans="1:15" ht="12.75">
      <c r="A129" s="21" t="s">
        <v>42</v>
      </c>
      <c r="C129" s="9"/>
      <c r="D129" s="22"/>
      <c r="E129" s="10"/>
      <c r="F129" s="22"/>
      <c r="G129" s="10"/>
      <c r="H129" s="22"/>
      <c r="I129" s="10"/>
      <c r="J129" s="22"/>
      <c r="K129" s="10"/>
      <c r="L129" s="22"/>
      <c r="M129" s="10"/>
      <c r="N129" s="22"/>
      <c r="O129" s="9"/>
    </row>
    <row r="130" spans="1:15" ht="12.75">
      <c r="A130" s="23">
        <v>2004</v>
      </c>
      <c r="B130">
        <v>766</v>
      </c>
      <c r="C130" s="9">
        <v>399.25</v>
      </c>
      <c r="D130" s="22">
        <v>217.41</v>
      </c>
      <c r="E130" s="10">
        <v>0.5445460237946148</v>
      </c>
      <c r="F130" s="22">
        <v>126.6</v>
      </c>
      <c r="G130" s="10">
        <v>0.3170945522855354</v>
      </c>
      <c r="H130" s="22">
        <v>4</v>
      </c>
      <c r="I130" s="10">
        <v>0.010018785222291797</v>
      </c>
      <c r="J130" s="22">
        <v>33.02</v>
      </c>
      <c r="K130" s="10">
        <v>0.0827050720100188</v>
      </c>
      <c r="L130" s="22">
        <v>1.81</v>
      </c>
      <c r="M130" s="10">
        <v>0.004533500313087038</v>
      </c>
      <c r="N130" s="22">
        <v>369.99</v>
      </c>
      <c r="O130" s="9">
        <v>88.14</v>
      </c>
    </row>
    <row r="131" spans="1:15" ht="12.75">
      <c r="A131" s="23">
        <v>2002</v>
      </c>
      <c r="B131">
        <v>776</v>
      </c>
      <c r="C131" s="9">
        <v>326.26</v>
      </c>
      <c r="D131" s="22">
        <v>168.69</v>
      </c>
      <c r="E131" s="10">
        <v>0.5170416232452645</v>
      </c>
      <c r="F131" s="22">
        <v>104.19</v>
      </c>
      <c r="G131" s="10">
        <v>0.3193465334395881</v>
      </c>
      <c r="H131" s="22">
        <v>2.43</v>
      </c>
      <c r="I131" s="10">
        <v>0.007448047569423159</v>
      </c>
      <c r="J131" s="22">
        <v>34.4</v>
      </c>
      <c r="K131" s="10">
        <v>0.10543738122969411</v>
      </c>
      <c r="L131" s="22">
        <v>1.81</v>
      </c>
      <c r="M131" s="10">
        <v>0.005547722675167045</v>
      </c>
      <c r="N131" s="22">
        <v>309.97</v>
      </c>
      <c r="O131" s="9">
        <v>70.89</v>
      </c>
    </row>
    <row r="132" spans="1:15" ht="12.75">
      <c r="A132" s="23">
        <v>2000</v>
      </c>
      <c r="B132">
        <v>720</v>
      </c>
      <c r="C132" s="9">
        <v>317.67</v>
      </c>
      <c r="D132" s="22">
        <v>166.85</v>
      </c>
      <c r="E132" s="10">
        <v>0.5252305851984763</v>
      </c>
      <c r="F132" s="22">
        <v>94.68</v>
      </c>
      <c r="G132" s="10">
        <v>0.29804514118424774</v>
      </c>
      <c r="H132" s="22">
        <v>3.67</v>
      </c>
      <c r="I132" s="10">
        <v>0.01155286932980766</v>
      </c>
      <c r="J132" s="22">
        <v>36.83</v>
      </c>
      <c r="K132" s="10">
        <v>0.11593792300185726</v>
      </c>
      <c r="L132" s="22">
        <v>0.6</v>
      </c>
      <c r="M132" s="10">
        <v>0.0018887524789876285</v>
      </c>
      <c r="N132" s="22">
        <v>299.7</v>
      </c>
      <c r="O132" s="9">
        <v>61.74</v>
      </c>
    </row>
    <row r="133" spans="1:15" ht="12.75">
      <c r="A133" s="23">
        <v>1998</v>
      </c>
      <c r="B133">
        <v>704</v>
      </c>
      <c r="C133" s="9">
        <v>255.84</v>
      </c>
      <c r="D133" s="22">
        <v>137.99</v>
      </c>
      <c r="E133" s="10">
        <v>0.5393605378361477</v>
      </c>
      <c r="F133" s="22">
        <v>80.86</v>
      </c>
      <c r="G133" s="10">
        <v>0.31605691056910573</v>
      </c>
      <c r="H133" s="22">
        <v>3.74</v>
      </c>
      <c r="I133" s="10">
        <v>0.014618511569731084</v>
      </c>
      <c r="J133" s="22">
        <v>19.57</v>
      </c>
      <c r="K133" s="10">
        <v>0.07649312070043779</v>
      </c>
      <c r="L133" s="22">
        <v>0.95</v>
      </c>
      <c r="M133" s="10">
        <v>0.003713258286429018</v>
      </c>
      <c r="N133" s="22">
        <v>237.19</v>
      </c>
      <c r="O133" s="9">
        <v>55.27</v>
      </c>
    </row>
    <row r="134" spans="1:15" ht="12.75">
      <c r="A134">
        <v>1996</v>
      </c>
      <c r="B134">
        <v>853</v>
      </c>
      <c r="C134" s="9">
        <v>266.93</v>
      </c>
      <c r="D134" s="22">
        <v>155.37</v>
      </c>
      <c r="E134" s="10">
        <v>0.5820627130708426</v>
      </c>
      <c r="F134" s="22">
        <v>77.7</v>
      </c>
      <c r="G134" s="10">
        <v>0.2910875510433447</v>
      </c>
      <c r="H134" s="22">
        <v>3.54</v>
      </c>
      <c r="I134" s="10">
        <v>0.013261903869928445</v>
      </c>
      <c r="J134" s="22">
        <v>17.5</v>
      </c>
      <c r="K134" s="10">
        <v>0.06556025924399655</v>
      </c>
      <c r="L134" s="22">
        <v>1.22</v>
      </c>
      <c r="M134" s="10">
        <v>0.0045704866444386165</v>
      </c>
      <c r="N134" s="22">
        <v>251.37</v>
      </c>
      <c r="O134" s="9">
        <v>39.11</v>
      </c>
    </row>
    <row r="135" spans="1:15" ht="12.75">
      <c r="A135">
        <v>1994</v>
      </c>
      <c r="B135">
        <v>873</v>
      </c>
      <c r="C135" s="9">
        <v>201.76</v>
      </c>
      <c r="D135" s="22">
        <v>114.64</v>
      </c>
      <c r="E135" s="10">
        <v>0.5681998413957178</v>
      </c>
      <c r="F135" s="22">
        <v>43.94</v>
      </c>
      <c r="G135" s="10">
        <v>0.21778350515463918</v>
      </c>
      <c r="H135" s="22">
        <v>6.15</v>
      </c>
      <c r="I135" s="10">
        <v>0.030481760507533706</v>
      </c>
      <c r="J135" s="22">
        <v>28.42</v>
      </c>
      <c r="K135" s="10">
        <v>0.14086042823156228</v>
      </c>
      <c r="L135" s="22">
        <v>0.58</v>
      </c>
      <c r="M135" s="10">
        <v>0.002874702616970659</v>
      </c>
      <c r="N135" s="22">
        <v>190.95</v>
      </c>
      <c r="O135" s="9">
        <v>25.79</v>
      </c>
    </row>
    <row r="136" spans="1:15" ht="12.75">
      <c r="A136">
        <v>1992</v>
      </c>
      <c r="B136">
        <v>987</v>
      </c>
      <c r="C136" s="9">
        <v>174.29</v>
      </c>
      <c r="D136" s="22">
        <v>91.94</v>
      </c>
      <c r="E136" s="10">
        <v>0.5275116185667565</v>
      </c>
      <c r="F136" s="22">
        <v>41.74</v>
      </c>
      <c r="G136" s="10">
        <v>0.2394859142807964</v>
      </c>
      <c r="H136" s="22">
        <v>7.67</v>
      </c>
      <c r="I136" s="10">
        <v>0.04400711457914969</v>
      </c>
      <c r="J136" s="22">
        <v>23.23</v>
      </c>
      <c r="K136" s="10">
        <v>0.1332836077801366</v>
      </c>
      <c r="L136" s="22">
        <v>0.85</v>
      </c>
      <c r="M136" s="10">
        <v>0.004876929255837972</v>
      </c>
      <c r="N136" s="22">
        <v>175.97</v>
      </c>
      <c r="O136" s="9">
        <v>17.87</v>
      </c>
    </row>
    <row r="137" spans="1:15" ht="12.75">
      <c r="A137" t="s">
        <v>39</v>
      </c>
      <c r="C137" s="9"/>
      <c r="D137" s="22"/>
      <c r="E137" s="10"/>
      <c r="F137" s="22"/>
      <c r="G137" s="10"/>
      <c r="H137" s="22"/>
      <c r="I137" s="10"/>
      <c r="J137" s="22"/>
      <c r="K137" s="10"/>
      <c r="L137" s="22"/>
      <c r="M137" s="10"/>
      <c r="N137" s="22"/>
      <c r="O137" s="9"/>
    </row>
    <row r="138" spans="1:15" ht="12.75">
      <c r="A138" s="23">
        <v>2004</v>
      </c>
      <c r="B138">
        <v>210</v>
      </c>
      <c r="C138" s="9">
        <v>253.57</v>
      </c>
      <c r="D138" s="22">
        <v>134.98</v>
      </c>
      <c r="E138" s="10">
        <v>0.5323184919351658</v>
      </c>
      <c r="F138" s="22">
        <v>106.26</v>
      </c>
      <c r="G138" s="10">
        <v>0.41905588200496907</v>
      </c>
      <c r="H138" s="22">
        <v>0.35</v>
      </c>
      <c r="I138" s="10">
        <v>0.0013802894664195291</v>
      </c>
      <c r="J138" s="22">
        <v>1.23</v>
      </c>
      <c r="K138" s="10">
        <v>0.004850731553417202</v>
      </c>
      <c r="L138" s="22">
        <v>1.48</v>
      </c>
      <c r="M138" s="10">
        <v>0.005836652600859723</v>
      </c>
      <c r="N138" s="22">
        <v>228.09</v>
      </c>
      <c r="O138" s="9">
        <v>83.44</v>
      </c>
    </row>
    <row r="139" spans="1:15" ht="12.75">
      <c r="A139" s="23">
        <v>2002</v>
      </c>
      <c r="B139">
        <v>201</v>
      </c>
      <c r="C139" s="9">
        <v>194.62</v>
      </c>
      <c r="D139" s="22">
        <v>100.19</v>
      </c>
      <c r="E139" s="10">
        <v>0.5147980680300072</v>
      </c>
      <c r="F139" s="22">
        <v>82.2</v>
      </c>
      <c r="G139" s="10">
        <v>0.42236152502312196</v>
      </c>
      <c r="H139" s="22">
        <v>0.01</v>
      </c>
      <c r="I139" s="10">
        <v>5.13821806597472E-05</v>
      </c>
      <c r="J139" s="22">
        <v>1.57</v>
      </c>
      <c r="K139" s="10">
        <v>0.00806700236358031</v>
      </c>
      <c r="L139" s="22">
        <v>0.85</v>
      </c>
      <c r="M139" s="10">
        <v>0.004367485356078512</v>
      </c>
      <c r="N139" s="22">
        <v>180.18</v>
      </c>
      <c r="O139" s="9">
        <v>67.86</v>
      </c>
    </row>
    <row r="140" spans="1:15" ht="12.75">
      <c r="A140" s="23">
        <v>2000</v>
      </c>
      <c r="B140">
        <v>198</v>
      </c>
      <c r="C140" s="9">
        <v>189.9</v>
      </c>
      <c r="D140" s="22">
        <v>102.57</v>
      </c>
      <c r="E140" s="10">
        <v>0.540126382306477</v>
      </c>
      <c r="F140" s="22">
        <v>74.08</v>
      </c>
      <c r="G140" s="10">
        <v>0.39010005265929437</v>
      </c>
      <c r="H140" s="22">
        <v>0.3</v>
      </c>
      <c r="I140" s="10">
        <v>0.001579778830963665</v>
      </c>
      <c r="J140" s="22">
        <v>2.26</v>
      </c>
      <c r="K140" s="10">
        <v>0.011901000526592943</v>
      </c>
      <c r="L140" s="22">
        <v>0.41</v>
      </c>
      <c r="M140" s="10">
        <v>0.0021590310689836756</v>
      </c>
      <c r="N140" s="22">
        <v>173.17</v>
      </c>
      <c r="O140" s="9">
        <v>59.3</v>
      </c>
    </row>
    <row r="141" spans="1:15" ht="12.75">
      <c r="A141" s="23">
        <v>1998</v>
      </c>
      <c r="B141">
        <v>212</v>
      </c>
      <c r="C141" s="9">
        <v>164.94</v>
      </c>
      <c r="D141" s="22">
        <v>90.31</v>
      </c>
      <c r="E141" s="10">
        <v>0.5475324360373469</v>
      </c>
      <c r="F141" s="22">
        <v>64.16</v>
      </c>
      <c r="G141" s="10">
        <v>0.38898993573420637</v>
      </c>
      <c r="H141" s="22">
        <v>0.04</v>
      </c>
      <c r="I141" s="10">
        <v>0.00024251242876197407</v>
      </c>
      <c r="J141" s="22">
        <v>2.11</v>
      </c>
      <c r="K141" s="10">
        <v>0.01279253061719413</v>
      </c>
      <c r="L141" s="22">
        <v>0.68</v>
      </c>
      <c r="M141" s="10">
        <v>0.004122711288953559</v>
      </c>
      <c r="N141" s="22">
        <v>147.59</v>
      </c>
      <c r="O141" s="9">
        <v>53.06</v>
      </c>
    </row>
    <row r="142" spans="1:15" ht="12.75">
      <c r="A142">
        <v>1996</v>
      </c>
      <c r="B142">
        <v>214</v>
      </c>
      <c r="C142" s="9">
        <v>172.28</v>
      </c>
      <c r="D142" s="22">
        <v>98.94</v>
      </c>
      <c r="E142" s="10">
        <v>0.5742976549802646</v>
      </c>
      <c r="F142" s="22">
        <v>63.84</v>
      </c>
      <c r="G142" s="10">
        <v>0.3705595542140701</v>
      </c>
      <c r="H142" s="22">
        <v>0.15</v>
      </c>
      <c r="I142" s="10">
        <v>0.0008706756442999768</v>
      </c>
      <c r="J142" s="22">
        <v>1.5</v>
      </c>
      <c r="K142" s="10">
        <v>0.008706756442999768</v>
      </c>
      <c r="L142" s="22">
        <v>0.4</v>
      </c>
      <c r="M142" s="10">
        <v>0.0023218017181332717</v>
      </c>
      <c r="N142" s="22">
        <v>158.25</v>
      </c>
      <c r="O142" s="9">
        <v>37.61</v>
      </c>
    </row>
    <row r="143" spans="1:15" ht="12.75">
      <c r="A143">
        <v>1994</v>
      </c>
      <c r="B143">
        <v>161</v>
      </c>
      <c r="C143" s="9">
        <v>82.51</v>
      </c>
      <c r="D143" s="22">
        <v>48.86</v>
      </c>
      <c r="E143" s="10">
        <v>0.5921706459823052</v>
      </c>
      <c r="F143" s="22">
        <v>30</v>
      </c>
      <c r="G143" s="10">
        <v>0.3635922918434129</v>
      </c>
      <c r="H143" s="22">
        <v>0.08</v>
      </c>
      <c r="I143" s="10">
        <v>0.0009695794449157678</v>
      </c>
      <c r="J143" s="22">
        <v>0.5</v>
      </c>
      <c r="K143" s="10">
        <v>0.006059871530723548</v>
      </c>
      <c r="L143" s="22">
        <v>0.08</v>
      </c>
      <c r="M143" s="10">
        <v>0.0009695794449157678</v>
      </c>
      <c r="N143" s="22">
        <v>73.63</v>
      </c>
      <c r="O143" s="9">
        <v>23.67</v>
      </c>
    </row>
    <row r="144" spans="1:15" ht="12.75">
      <c r="A144">
        <v>1992</v>
      </c>
      <c r="B144">
        <v>143</v>
      </c>
      <c r="C144" s="9">
        <v>76.1</v>
      </c>
      <c r="D144" s="22">
        <v>39.9</v>
      </c>
      <c r="E144" s="10">
        <v>0.5243101182654403</v>
      </c>
      <c r="F144" s="22">
        <v>29.96</v>
      </c>
      <c r="G144" s="10">
        <v>0.3936925098554534</v>
      </c>
      <c r="H144" s="22">
        <v>0.29</v>
      </c>
      <c r="I144" s="10">
        <v>0.0038107752956636006</v>
      </c>
      <c r="J144" s="22">
        <v>0.88</v>
      </c>
      <c r="K144" s="10">
        <v>0.011563731931668857</v>
      </c>
      <c r="L144" s="22">
        <v>0.3</v>
      </c>
      <c r="M144" s="10">
        <v>0.003942181340341656</v>
      </c>
      <c r="N144" s="22">
        <v>78.72</v>
      </c>
      <c r="O144" s="9">
        <v>16.78</v>
      </c>
    </row>
    <row r="145" spans="1:15" ht="12.75">
      <c r="A145" t="s">
        <v>40</v>
      </c>
      <c r="C145" s="9"/>
      <c r="D145" s="22"/>
      <c r="E145" s="10"/>
      <c r="F145" s="22"/>
      <c r="G145" s="10"/>
      <c r="H145" s="22"/>
      <c r="I145" s="10"/>
      <c r="J145" s="22"/>
      <c r="K145" s="10"/>
      <c r="L145" s="22"/>
      <c r="M145" s="10"/>
      <c r="N145" s="22"/>
      <c r="O145" s="9"/>
    </row>
    <row r="146" spans="1:15" ht="12.75">
      <c r="A146" s="23">
        <v>2004</v>
      </c>
      <c r="B146">
        <v>396</v>
      </c>
      <c r="C146" s="9">
        <v>57.11</v>
      </c>
      <c r="D146" s="22">
        <v>37.61</v>
      </c>
      <c r="E146" s="10">
        <v>0.6585536683593066</v>
      </c>
      <c r="F146" s="22">
        <v>7.03</v>
      </c>
      <c r="G146" s="10">
        <v>0.1230957800735423</v>
      </c>
      <c r="H146" s="22">
        <v>1.34</v>
      </c>
      <c r="I146" s="10">
        <v>0.023463491507616882</v>
      </c>
      <c r="J146" s="22">
        <v>9.37</v>
      </c>
      <c r="K146" s="10">
        <v>0.1640693398704255</v>
      </c>
      <c r="L146" s="22">
        <v>0.23</v>
      </c>
      <c r="M146" s="10">
        <v>0.0040273157065312554</v>
      </c>
      <c r="N146" s="22">
        <v>56.38</v>
      </c>
      <c r="O146" s="9">
        <v>1.21</v>
      </c>
    </row>
    <row r="147" spans="1:15" ht="12.75">
      <c r="A147" s="23">
        <v>2002</v>
      </c>
      <c r="B147">
        <v>370</v>
      </c>
      <c r="C147" s="9">
        <v>43.33</v>
      </c>
      <c r="D147" s="22">
        <v>24.04</v>
      </c>
      <c r="E147" s="10">
        <v>0.5548119086083545</v>
      </c>
      <c r="F147" s="22">
        <v>4.68</v>
      </c>
      <c r="G147" s="10">
        <v>0.1080083083314101</v>
      </c>
      <c r="H147" s="22">
        <v>1.18</v>
      </c>
      <c r="I147" s="10">
        <v>0.02723286406646665</v>
      </c>
      <c r="J147" s="22">
        <v>11.08</v>
      </c>
      <c r="K147" s="10">
        <v>0.2557119778444496</v>
      </c>
      <c r="L147" s="22">
        <v>0.65</v>
      </c>
      <c r="M147" s="10">
        <v>0.015001153934918071</v>
      </c>
      <c r="N147" s="22">
        <v>41.73</v>
      </c>
      <c r="O147" s="9">
        <v>2.01</v>
      </c>
    </row>
    <row r="148" spans="1:15" ht="12.75">
      <c r="A148" s="23">
        <v>2000</v>
      </c>
      <c r="B148">
        <v>357</v>
      </c>
      <c r="C148" s="9">
        <v>52.28</v>
      </c>
      <c r="D148" s="22">
        <v>30.37</v>
      </c>
      <c r="E148" s="10">
        <v>0.5809104820198929</v>
      </c>
      <c r="F148" s="22">
        <v>6.96</v>
      </c>
      <c r="G148" s="10">
        <v>0.1331293037490436</v>
      </c>
      <c r="H148" s="22">
        <v>0.78</v>
      </c>
      <c r="I148" s="10">
        <v>0.014919663351185922</v>
      </c>
      <c r="J148" s="22">
        <v>11.49</v>
      </c>
      <c r="K148" s="10">
        <v>0.21977811782708492</v>
      </c>
      <c r="L148" s="22">
        <v>0.19</v>
      </c>
      <c r="M148" s="10">
        <v>0.0036342769701606732</v>
      </c>
      <c r="N148" s="22">
        <v>51.77</v>
      </c>
      <c r="O148" s="9">
        <v>1.06</v>
      </c>
    </row>
    <row r="149" spans="1:15" ht="12.75">
      <c r="A149" s="23">
        <v>1998</v>
      </c>
      <c r="B149">
        <v>342</v>
      </c>
      <c r="C149" s="9">
        <v>48.35</v>
      </c>
      <c r="D149" s="22">
        <v>26.96</v>
      </c>
      <c r="E149" s="10">
        <v>0.5576008273009307</v>
      </c>
      <c r="F149" s="22">
        <v>6.86</v>
      </c>
      <c r="G149" s="10">
        <v>0.14188210961737333</v>
      </c>
      <c r="H149" s="22">
        <v>2.25</v>
      </c>
      <c r="I149" s="10">
        <v>0.04653567735263702</v>
      </c>
      <c r="J149" s="22">
        <v>9.32</v>
      </c>
      <c r="K149" s="10">
        <v>0.19276111685625646</v>
      </c>
      <c r="L149" s="22">
        <v>0.07</v>
      </c>
      <c r="M149" s="10">
        <v>0.0014477766287487074</v>
      </c>
      <c r="N149" s="22">
        <v>47.74</v>
      </c>
      <c r="O149" s="9">
        <v>1.45</v>
      </c>
    </row>
    <row r="150" spans="1:15" ht="12.75">
      <c r="A150">
        <v>1996</v>
      </c>
      <c r="B150">
        <v>414</v>
      </c>
      <c r="C150" s="9">
        <v>45.98</v>
      </c>
      <c r="D150" s="22">
        <v>29.12</v>
      </c>
      <c r="E150" s="10">
        <v>0.6333188342757722</v>
      </c>
      <c r="F150" s="22">
        <v>4.72</v>
      </c>
      <c r="G150" s="10">
        <v>0.10265332753371031</v>
      </c>
      <c r="H150" s="22">
        <v>1.26</v>
      </c>
      <c r="I150" s="10">
        <v>0.027403218790778602</v>
      </c>
      <c r="J150" s="22">
        <v>8.53</v>
      </c>
      <c r="K150" s="10">
        <v>0.18551544149630275</v>
      </c>
      <c r="L150" s="22">
        <v>0.34</v>
      </c>
      <c r="M150" s="10">
        <v>0.0073945193562418455</v>
      </c>
      <c r="N150" s="22">
        <v>45.46</v>
      </c>
      <c r="O150" s="9">
        <v>0.64</v>
      </c>
    </row>
    <row r="151" spans="1:15" ht="12.75">
      <c r="A151">
        <v>1994</v>
      </c>
      <c r="B151">
        <v>497</v>
      </c>
      <c r="C151" s="9">
        <v>69.93</v>
      </c>
      <c r="D151" s="22">
        <v>38.85</v>
      </c>
      <c r="E151" s="10">
        <v>0.5555555555555555</v>
      </c>
      <c r="F151" s="22">
        <v>6.5</v>
      </c>
      <c r="G151" s="10">
        <v>0.09295009295009295</v>
      </c>
      <c r="H151" s="22">
        <v>4.03</v>
      </c>
      <c r="I151" s="10">
        <v>0.05762905762905763</v>
      </c>
      <c r="J151" s="22">
        <v>17.17</v>
      </c>
      <c r="K151" s="10">
        <v>0.24553124553124553</v>
      </c>
      <c r="L151" s="22">
        <v>0.39</v>
      </c>
      <c r="M151" s="10">
        <v>0.0055770055770055765</v>
      </c>
      <c r="N151" s="22">
        <v>68.8</v>
      </c>
      <c r="O151" s="9">
        <v>1.3</v>
      </c>
    </row>
    <row r="152" spans="1:15" ht="12.75">
      <c r="A152">
        <v>1992</v>
      </c>
      <c r="B152">
        <v>572</v>
      </c>
      <c r="C152" s="9">
        <v>53.92</v>
      </c>
      <c r="D152" s="22">
        <v>28.23</v>
      </c>
      <c r="E152" s="10">
        <v>0.523553412462908</v>
      </c>
      <c r="F152" s="22">
        <v>4.39</v>
      </c>
      <c r="G152" s="10">
        <v>0.08141691394658752</v>
      </c>
      <c r="H152" s="22">
        <v>6.55</v>
      </c>
      <c r="I152" s="10">
        <v>0.12147626112759644</v>
      </c>
      <c r="J152" s="22">
        <v>11.96</v>
      </c>
      <c r="K152" s="10">
        <v>0.2218100890207715</v>
      </c>
      <c r="L152" s="22">
        <v>0.23</v>
      </c>
      <c r="M152" s="10">
        <v>0.004265578635014837</v>
      </c>
      <c r="N152" s="22">
        <v>53.42</v>
      </c>
      <c r="O152" s="9">
        <v>0.59</v>
      </c>
    </row>
    <row r="153" spans="1:15" ht="12.75">
      <c r="A153" t="s">
        <v>41</v>
      </c>
      <c r="C153" s="9"/>
      <c r="D153" s="22"/>
      <c r="E153" s="10"/>
      <c r="F153" s="22"/>
      <c r="G153" s="10"/>
      <c r="H153" s="22"/>
      <c r="I153" s="10"/>
      <c r="J153" s="22"/>
      <c r="K153" s="10"/>
      <c r="L153" s="22"/>
      <c r="M153" s="10"/>
      <c r="N153" s="22"/>
      <c r="O153" s="9"/>
    </row>
    <row r="154" spans="1:15" ht="12.75">
      <c r="A154" s="23">
        <v>2004</v>
      </c>
      <c r="B154">
        <v>160</v>
      </c>
      <c r="C154" s="9">
        <v>88.57</v>
      </c>
      <c r="D154" s="22">
        <v>44.82</v>
      </c>
      <c r="E154" s="10">
        <v>0.5060404200067743</v>
      </c>
      <c r="F154" s="22">
        <v>13.31</v>
      </c>
      <c r="G154" s="10">
        <v>0.15027661736479622</v>
      </c>
      <c r="H154" s="22">
        <v>2.31</v>
      </c>
      <c r="I154" s="10">
        <v>0.026081065823642318</v>
      </c>
      <c r="J154" s="22">
        <v>22.42</v>
      </c>
      <c r="K154" s="10">
        <v>0.2531331150502428</v>
      </c>
      <c r="L154" s="22">
        <v>0.1</v>
      </c>
      <c r="M154" s="10">
        <v>0.0011290504685559446</v>
      </c>
      <c r="N154" s="22">
        <v>85.52</v>
      </c>
      <c r="O154" s="9">
        <v>3.49</v>
      </c>
    </row>
    <row r="155" spans="1:15" ht="12.75">
      <c r="A155" s="23">
        <v>2002</v>
      </c>
      <c r="B155">
        <v>205</v>
      </c>
      <c r="C155" s="9">
        <v>88.31</v>
      </c>
      <c r="D155" s="22">
        <v>44.46</v>
      </c>
      <c r="E155" s="10">
        <v>0.5034537424980183</v>
      </c>
      <c r="F155" s="22">
        <v>17.31</v>
      </c>
      <c r="G155" s="10">
        <v>0.19601404144490997</v>
      </c>
      <c r="H155" s="22">
        <v>1.24</v>
      </c>
      <c r="I155" s="10">
        <v>0.01404144490997622</v>
      </c>
      <c r="J155" s="22">
        <v>21.75</v>
      </c>
      <c r="K155" s="10">
        <v>0.24629147321934095</v>
      </c>
      <c r="L155" s="22">
        <v>0.31</v>
      </c>
      <c r="M155" s="10">
        <v>0.003510361227494055</v>
      </c>
      <c r="N155" s="22">
        <v>88.06</v>
      </c>
      <c r="O155" s="9">
        <v>1.02</v>
      </c>
    </row>
    <row r="156" spans="1:15" ht="12.75">
      <c r="A156" s="23">
        <v>2000</v>
      </c>
      <c r="B156">
        <v>165</v>
      </c>
      <c r="C156" s="9">
        <v>75.49</v>
      </c>
      <c r="D156" s="22">
        <v>33.91</v>
      </c>
      <c r="E156" s="10">
        <v>0.44919856934693336</v>
      </c>
      <c r="F156" s="22">
        <v>13.64</v>
      </c>
      <c r="G156" s="10">
        <v>0.1806861836004769</v>
      </c>
      <c r="H156" s="22">
        <v>2.59</v>
      </c>
      <c r="I156" s="10">
        <v>0.03430918002384422</v>
      </c>
      <c r="J156" s="22">
        <v>23.08</v>
      </c>
      <c r="K156" s="10">
        <v>0.3057358590541794</v>
      </c>
      <c r="L156" s="22">
        <v>0</v>
      </c>
      <c r="M156" s="10">
        <v>0</v>
      </c>
      <c r="N156" s="22">
        <v>74.76</v>
      </c>
      <c r="O156" s="9">
        <v>1.38</v>
      </c>
    </row>
    <row r="157" spans="1:15" ht="12.75">
      <c r="A157" s="23">
        <v>1998</v>
      </c>
      <c r="B157">
        <v>150</v>
      </c>
      <c r="C157" s="9">
        <v>42.55</v>
      </c>
      <c r="D157" s="22">
        <v>20.72</v>
      </c>
      <c r="E157" s="10">
        <v>0.48695652173913045</v>
      </c>
      <c r="F157" s="22">
        <v>9.84</v>
      </c>
      <c r="G157" s="10">
        <v>0.23125734430082256</v>
      </c>
      <c r="H157" s="22">
        <v>1.45</v>
      </c>
      <c r="I157" s="10">
        <v>0.034077555816686256</v>
      </c>
      <c r="J157" s="22">
        <v>8.14</v>
      </c>
      <c r="K157" s="10">
        <v>0.191304347826087</v>
      </c>
      <c r="L157" s="22">
        <v>0.2</v>
      </c>
      <c r="M157" s="10">
        <v>0.004700352526439484</v>
      </c>
      <c r="N157" s="22">
        <v>41.86</v>
      </c>
      <c r="O157" s="9">
        <v>0.76</v>
      </c>
    </row>
    <row r="158" spans="1:15" ht="12.75">
      <c r="A158">
        <v>1996</v>
      </c>
      <c r="B158">
        <v>225</v>
      </c>
      <c r="C158" s="9">
        <v>48.67</v>
      </c>
      <c r="D158" s="22">
        <v>27.31</v>
      </c>
      <c r="E158" s="10">
        <v>0.5611259502773782</v>
      </c>
      <c r="F158" s="22">
        <v>9.14</v>
      </c>
      <c r="G158" s="10">
        <v>0.1877953564824327</v>
      </c>
      <c r="H158" s="22">
        <v>2.13</v>
      </c>
      <c r="I158" s="10">
        <v>0.043764125744812</v>
      </c>
      <c r="J158" s="22">
        <v>7.47</v>
      </c>
      <c r="K158" s="10">
        <v>0.15348263817546742</v>
      </c>
      <c r="L158" s="22">
        <v>0.48</v>
      </c>
      <c r="M158" s="10">
        <v>0.00986233819601397</v>
      </c>
      <c r="N158" s="22">
        <v>47.66</v>
      </c>
      <c r="O158" s="9">
        <v>0.86</v>
      </c>
    </row>
    <row r="159" spans="1:15" ht="12.75">
      <c r="A159">
        <v>1994</v>
      </c>
      <c r="B159">
        <v>215</v>
      </c>
      <c r="C159" s="9">
        <v>49.32</v>
      </c>
      <c r="D159" s="22">
        <v>26.93</v>
      </c>
      <c r="E159" s="10">
        <v>0.5460259529602596</v>
      </c>
      <c r="F159" s="22">
        <v>7.44</v>
      </c>
      <c r="G159" s="10">
        <v>0.15085158150851583</v>
      </c>
      <c r="H159" s="22">
        <v>2.04</v>
      </c>
      <c r="I159" s="10">
        <v>0.0413625304136253</v>
      </c>
      <c r="J159" s="22">
        <v>10.75</v>
      </c>
      <c r="K159" s="10">
        <v>0.21796431467964314</v>
      </c>
      <c r="L159" s="22">
        <v>0.11</v>
      </c>
      <c r="M159" s="10">
        <v>0.0022303325223033254</v>
      </c>
      <c r="N159" s="22">
        <v>48.52</v>
      </c>
      <c r="O159" s="9">
        <v>0.82</v>
      </c>
    </row>
    <row r="160" spans="1:15" ht="12.75">
      <c r="A160">
        <v>1992</v>
      </c>
      <c r="B160">
        <v>272</v>
      </c>
      <c r="C160" s="9">
        <v>44.27</v>
      </c>
      <c r="D160" s="22">
        <v>23.81</v>
      </c>
      <c r="E160" s="10">
        <v>0.5378360063248249</v>
      </c>
      <c r="F160" s="22">
        <v>7.39</v>
      </c>
      <c r="G160" s="10">
        <v>0.16693020103907835</v>
      </c>
      <c r="H160" s="22">
        <v>0.83</v>
      </c>
      <c r="I160" s="10">
        <v>0.01874858820871922</v>
      </c>
      <c r="J160" s="22">
        <v>10.39</v>
      </c>
      <c r="K160" s="10">
        <v>0.23469618251637678</v>
      </c>
      <c r="L160" s="22">
        <v>0.32</v>
      </c>
      <c r="M160" s="10">
        <v>0.007228371357578495</v>
      </c>
      <c r="N160" s="22">
        <v>43.83</v>
      </c>
      <c r="O160" s="9">
        <v>0.5</v>
      </c>
    </row>
    <row r="164" spans="1:4" ht="12.75">
      <c r="A164" s="47"/>
      <c r="B164" s="47" t="s">
        <v>16</v>
      </c>
      <c r="C164" s="47" t="s">
        <v>20</v>
      </c>
      <c r="D164" s="47" t="s">
        <v>122</v>
      </c>
    </row>
    <row r="165" spans="1:4" ht="12.75">
      <c r="A165" s="47">
        <v>2004</v>
      </c>
      <c r="B165" s="50">
        <v>495.62</v>
      </c>
      <c r="C165" s="50">
        <v>658.47</v>
      </c>
      <c r="D165" s="50">
        <f>B165+C165</f>
        <v>1154.0900000000001</v>
      </c>
    </row>
    <row r="166" spans="1:4" ht="12.75">
      <c r="A166" s="47">
        <v>2002</v>
      </c>
      <c r="B166" s="50">
        <v>321.81</v>
      </c>
      <c r="C166" s="50">
        <v>611.09</v>
      </c>
      <c r="D166" s="50">
        <f aca="true" t="shared" si="0" ref="D166:D171">B166+C166</f>
        <v>932.9000000000001</v>
      </c>
    </row>
    <row r="167" spans="1:4" ht="12.75">
      <c r="A167" s="47">
        <v>2000</v>
      </c>
      <c r="B167" s="50">
        <v>431.92</v>
      </c>
      <c r="C167" s="50">
        <v>566.55</v>
      </c>
      <c r="D167" s="50">
        <f t="shared" si="0"/>
        <v>998.47</v>
      </c>
    </row>
    <row r="168" spans="1:4" ht="12.75">
      <c r="A168" s="47">
        <v>1998</v>
      </c>
      <c r="B168" s="50">
        <v>287.47</v>
      </c>
      <c r="C168" s="50">
        <v>448.29</v>
      </c>
      <c r="D168" s="50">
        <f t="shared" si="0"/>
        <v>735.76</v>
      </c>
    </row>
    <row r="169" spans="1:4" ht="12.75">
      <c r="A169" s="47">
        <v>1996</v>
      </c>
      <c r="B169" s="50">
        <v>286.55</v>
      </c>
      <c r="C169" s="50">
        <v>472.53</v>
      </c>
      <c r="D169" s="50">
        <f t="shared" si="0"/>
        <v>759.0799999999999</v>
      </c>
    </row>
    <row r="170" spans="1:4" ht="12.75">
      <c r="A170" s="47">
        <v>1994</v>
      </c>
      <c r="B170" s="50">
        <v>316.86</v>
      </c>
      <c r="C170" s="50">
        <v>404.36</v>
      </c>
      <c r="D170" s="50">
        <f t="shared" si="0"/>
        <v>721.22</v>
      </c>
    </row>
    <row r="171" spans="1:4" ht="12.75">
      <c r="A171" s="47">
        <v>1992</v>
      </c>
      <c r="B171" s="50">
        <v>270.8</v>
      </c>
      <c r="C171" s="50">
        <v>404.28</v>
      </c>
      <c r="D171" s="50">
        <f t="shared" si="0"/>
        <v>675.0799999999999</v>
      </c>
    </row>
    <row r="174" spans="1:15" ht="12.75">
      <c r="A174" s="1"/>
      <c r="B174" s="13" t="s">
        <v>22</v>
      </c>
      <c r="C174" s="14"/>
      <c r="D174" s="15" t="s">
        <v>23</v>
      </c>
      <c r="E174" s="16" t="s">
        <v>24</v>
      </c>
      <c r="F174" s="15" t="s">
        <v>23</v>
      </c>
      <c r="G174" s="16" t="s">
        <v>24</v>
      </c>
      <c r="H174" s="15" t="s">
        <v>25</v>
      </c>
      <c r="I174" s="16" t="s">
        <v>24</v>
      </c>
      <c r="J174" s="15" t="s">
        <v>25</v>
      </c>
      <c r="K174" s="16" t="s">
        <v>24</v>
      </c>
      <c r="L174" s="15" t="s">
        <v>26</v>
      </c>
      <c r="M174" s="16" t="s">
        <v>24</v>
      </c>
      <c r="N174" s="15" t="s">
        <v>27</v>
      </c>
      <c r="O174" s="14" t="s">
        <v>28</v>
      </c>
    </row>
    <row r="175" spans="1:15" ht="13.5" thickBot="1">
      <c r="A175" s="1"/>
      <c r="B175" s="17" t="s">
        <v>29</v>
      </c>
      <c r="C175" s="18" t="s">
        <v>30</v>
      </c>
      <c r="D175" s="19" t="s">
        <v>31</v>
      </c>
      <c r="E175" s="20" t="s">
        <v>32</v>
      </c>
      <c r="F175" s="19" t="s">
        <v>33</v>
      </c>
      <c r="G175" s="20" t="s">
        <v>32</v>
      </c>
      <c r="H175" s="19" t="s">
        <v>34</v>
      </c>
      <c r="I175" s="20" t="s">
        <v>32</v>
      </c>
      <c r="J175" s="19" t="s">
        <v>35</v>
      </c>
      <c r="K175" s="20" t="s">
        <v>32</v>
      </c>
      <c r="L175" s="19" t="s">
        <v>35</v>
      </c>
      <c r="M175" s="20" t="s">
        <v>32</v>
      </c>
      <c r="N175" s="19" t="s">
        <v>36</v>
      </c>
      <c r="O175" s="18" t="s">
        <v>37</v>
      </c>
    </row>
    <row r="176" spans="1:15" ht="12.75">
      <c r="A176" s="21" t="s">
        <v>16</v>
      </c>
      <c r="C176" s="9"/>
      <c r="D176" s="22"/>
      <c r="E176" s="10"/>
      <c r="F176" s="22"/>
      <c r="G176" s="10"/>
      <c r="H176" s="22"/>
      <c r="I176" s="10"/>
      <c r="J176" s="22"/>
      <c r="K176" s="10"/>
      <c r="L176" s="22"/>
      <c r="M176" s="10"/>
      <c r="N176" s="22"/>
      <c r="O176" s="9"/>
    </row>
    <row r="177" spans="1:15" ht="12.75">
      <c r="A177" s="23">
        <v>2004</v>
      </c>
      <c r="B177">
        <v>250</v>
      </c>
      <c r="C177" s="9">
        <v>496.69</v>
      </c>
      <c r="D177" s="22">
        <v>323.68</v>
      </c>
      <c r="E177" s="10">
        <v>0.6516740824256578</v>
      </c>
      <c r="F177" s="22">
        <v>63.7</v>
      </c>
      <c r="G177" s="10">
        <v>0.12824900843584527</v>
      </c>
      <c r="H177" s="22">
        <v>37.98</v>
      </c>
      <c r="I177" s="10">
        <v>0.07646620628561075</v>
      </c>
      <c r="J177" s="22">
        <v>39.67</v>
      </c>
      <c r="K177" s="10">
        <v>0.07986873099921481</v>
      </c>
      <c r="L177" s="22">
        <v>1.49</v>
      </c>
      <c r="M177" s="10">
        <v>0.002999859067023697</v>
      </c>
      <c r="N177" s="22">
        <v>495.62</v>
      </c>
      <c r="O177" s="9">
        <v>56.92</v>
      </c>
    </row>
    <row r="178" spans="1:15" ht="12.75">
      <c r="A178" s="23">
        <v>2002</v>
      </c>
      <c r="B178">
        <v>150</v>
      </c>
      <c r="C178" s="9">
        <v>325.52</v>
      </c>
      <c r="D178" s="22">
        <v>213.93</v>
      </c>
      <c r="E178" s="10">
        <v>0.6571946424182844</v>
      </c>
      <c r="F178" s="22">
        <v>59.21</v>
      </c>
      <c r="G178" s="10">
        <v>0.1818935856475792</v>
      </c>
      <c r="H178" s="22">
        <v>0.61</v>
      </c>
      <c r="I178" s="10">
        <v>0.001873924797247481</v>
      </c>
      <c r="J178" s="22">
        <v>27.97</v>
      </c>
      <c r="K178" s="10">
        <v>0.0859240599655935</v>
      </c>
      <c r="L178" s="22">
        <v>0.02</v>
      </c>
      <c r="M178" s="10">
        <v>6.144015728680265E-05</v>
      </c>
      <c r="N178" s="22">
        <v>321.81</v>
      </c>
      <c r="O178" s="9">
        <v>20.5</v>
      </c>
    </row>
    <row r="179" spans="1:15" ht="12.75">
      <c r="A179" s="23">
        <v>2000</v>
      </c>
      <c r="B179">
        <v>198</v>
      </c>
      <c r="C179" s="9">
        <v>434.17</v>
      </c>
      <c r="D179" s="22">
        <v>249.98</v>
      </c>
      <c r="E179" s="10">
        <v>0.5757652532418177</v>
      </c>
      <c r="F179" s="22">
        <v>51.94</v>
      </c>
      <c r="G179" s="10">
        <v>0.11963055945827672</v>
      </c>
      <c r="H179" s="22">
        <v>18.39</v>
      </c>
      <c r="I179" s="10">
        <v>0.04235668056291315</v>
      </c>
      <c r="J179" s="22">
        <v>88.6</v>
      </c>
      <c r="K179" s="10">
        <v>0.20406753115139228</v>
      </c>
      <c r="L179" s="22">
        <v>0.51</v>
      </c>
      <c r="M179" s="10">
        <v>0.0011746550890204298</v>
      </c>
      <c r="N179" s="22">
        <v>431.92</v>
      </c>
      <c r="O179" s="9">
        <v>26.18</v>
      </c>
    </row>
    <row r="180" spans="1:15" ht="12.75">
      <c r="A180" s="23">
        <v>1998</v>
      </c>
      <c r="B180">
        <v>188</v>
      </c>
      <c r="C180" s="9">
        <v>287.13</v>
      </c>
      <c r="D180" s="22">
        <v>166.48</v>
      </c>
      <c r="E180" s="10">
        <v>0.5798070560373351</v>
      </c>
      <c r="F180" s="22">
        <v>48.05</v>
      </c>
      <c r="G180" s="10">
        <v>0.16734580155330336</v>
      </c>
      <c r="H180" s="22">
        <v>1.32</v>
      </c>
      <c r="I180" s="10">
        <v>0.004597220771079302</v>
      </c>
      <c r="J180" s="22">
        <v>52.23</v>
      </c>
      <c r="K180" s="10">
        <v>0.18190366732838784</v>
      </c>
      <c r="L180" s="22">
        <v>0.21</v>
      </c>
      <c r="M180" s="10">
        <v>0.0007313760317626162</v>
      </c>
      <c r="N180" s="22">
        <v>287.47</v>
      </c>
      <c r="O180" s="9">
        <v>26.04</v>
      </c>
    </row>
    <row r="181" spans="1:15" ht="12.75">
      <c r="A181">
        <v>1996</v>
      </c>
      <c r="B181">
        <v>210</v>
      </c>
      <c r="C181" s="9">
        <v>284.23</v>
      </c>
      <c r="D181" s="22">
        <v>166.88</v>
      </c>
      <c r="E181" s="10">
        <v>0.5871301410829257</v>
      </c>
      <c r="F181" s="22">
        <v>45.63</v>
      </c>
      <c r="G181" s="10">
        <v>0.1605390001055483</v>
      </c>
      <c r="H181" s="22">
        <v>16.23</v>
      </c>
      <c r="I181" s="10">
        <v>0.057101643035569784</v>
      </c>
      <c r="J181" s="22">
        <v>40.25</v>
      </c>
      <c r="K181" s="10">
        <v>0.14161066741723252</v>
      </c>
      <c r="L181" s="22">
        <v>1.1</v>
      </c>
      <c r="M181" s="10">
        <v>0.0038701051964957957</v>
      </c>
      <c r="N181" s="22">
        <v>286.55</v>
      </c>
      <c r="O181" s="9">
        <v>6.87</v>
      </c>
    </row>
    <row r="182" spans="1:15" ht="12.75">
      <c r="A182">
        <v>1994</v>
      </c>
      <c r="B182">
        <v>225</v>
      </c>
      <c r="C182" s="9">
        <v>317.11</v>
      </c>
      <c r="D182" s="22">
        <v>185.22</v>
      </c>
      <c r="E182" s="10">
        <v>0.5840875406010533</v>
      </c>
      <c r="F182" s="22">
        <v>47.17</v>
      </c>
      <c r="G182" s="10">
        <v>0.1487496452335152</v>
      </c>
      <c r="H182" s="22">
        <v>24.7</v>
      </c>
      <c r="I182" s="10">
        <v>0.07789095266626722</v>
      </c>
      <c r="J182" s="22">
        <v>43.06</v>
      </c>
      <c r="K182" s="10">
        <v>0.1357888429882375</v>
      </c>
      <c r="L182" s="22">
        <v>3.12</v>
      </c>
      <c r="M182" s="10">
        <v>0.009838857178896912</v>
      </c>
      <c r="N182" s="22">
        <v>316.86</v>
      </c>
      <c r="O182" s="9">
        <v>10.51</v>
      </c>
    </row>
    <row r="183" spans="1:15" ht="12.75">
      <c r="A183">
        <v>1992</v>
      </c>
      <c r="B183">
        <v>249</v>
      </c>
      <c r="C183" s="9">
        <v>262.1</v>
      </c>
      <c r="D183" s="22">
        <v>162.44</v>
      </c>
      <c r="E183" s="10">
        <v>0.6197634490652422</v>
      </c>
      <c r="F183" s="22">
        <v>51.19</v>
      </c>
      <c r="G183" s="10">
        <v>0.19530713468141928</v>
      </c>
      <c r="H183" s="22">
        <v>6.37</v>
      </c>
      <c r="I183" s="10">
        <v>0.02430370087752766</v>
      </c>
      <c r="J183" s="22">
        <v>28.06</v>
      </c>
      <c r="K183" s="10">
        <v>0.10705837466615796</v>
      </c>
      <c r="L183" s="22">
        <v>0.39</v>
      </c>
      <c r="M183" s="10">
        <v>0.0014879816863792444</v>
      </c>
      <c r="N183" s="22">
        <v>270.8</v>
      </c>
      <c r="O183" s="9">
        <v>12.23</v>
      </c>
    </row>
    <row r="184" spans="5:11" ht="12.75">
      <c r="E184" s="51">
        <f>AVERAGE(E177:E183)</f>
        <v>0.6079174521246166</v>
      </c>
      <c r="G184" s="51">
        <f>AVERAGE(G177:G183)</f>
        <v>0.1573878193022125</v>
      </c>
      <c r="I184" s="51">
        <f>AVERAGE(I177:I183)</f>
        <v>0.04065576128517361</v>
      </c>
      <c r="K184" s="51">
        <f>AVERAGE(K177:K183)</f>
        <v>0.1337459820737452</v>
      </c>
    </row>
    <row r="186" spans="2:4" ht="12.75">
      <c r="B186" t="s">
        <v>16</v>
      </c>
      <c r="D186" t="s">
        <v>20</v>
      </c>
    </row>
    <row r="187" spans="2:11" ht="12.75">
      <c r="B187" t="s">
        <v>166</v>
      </c>
      <c r="C187" t="s">
        <v>167</v>
      </c>
      <c r="D187" t="s">
        <v>166</v>
      </c>
      <c r="E187" t="s">
        <v>167</v>
      </c>
      <c r="I187" t="s">
        <v>161</v>
      </c>
      <c r="J187" t="s">
        <v>162</v>
      </c>
      <c r="K187" t="s">
        <v>163</v>
      </c>
    </row>
    <row r="188" spans="1:11" ht="12.75">
      <c r="A188" s="23">
        <v>2004</v>
      </c>
      <c r="B188" s="9">
        <v>104.39</v>
      </c>
      <c r="C188" s="9">
        <v>67.3</v>
      </c>
      <c r="D188" s="9">
        <v>198.16</v>
      </c>
      <c r="E188" s="9">
        <v>253.57</v>
      </c>
      <c r="F188" s="9">
        <f>SUM(B188:E188)</f>
        <v>623.4200000000001</v>
      </c>
      <c r="H188" s="23">
        <v>2004</v>
      </c>
      <c r="I188" s="80">
        <f>F188/F207</f>
        <v>0.5180876083469763</v>
      </c>
      <c r="J188" s="80">
        <f>F198/F207</f>
        <v>0.16272614704440252</v>
      </c>
      <c r="K188" s="80">
        <f>F217/F207</f>
        <v>0.3191862446086212</v>
      </c>
    </row>
    <row r="189" spans="1:11" ht="12.75">
      <c r="A189" s="23">
        <v>2002</v>
      </c>
      <c r="B189" s="9">
        <v>90.98</v>
      </c>
      <c r="C189" s="9">
        <v>53.99</v>
      </c>
      <c r="D189" s="9">
        <v>174.48</v>
      </c>
      <c r="E189" s="9">
        <v>194.62</v>
      </c>
      <c r="F189" s="9">
        <f aca="true" t="shared" si="1" ref="F189:F194">SUM(B189:E189)</f>
        <v>514.0699999999999</v>
      </c>
      <c r="H189" s="23">
        <v>2002</v>
      </c>
      <c r="I189" s="80">
        <f aca="true" t="shared" si="2" ref="I189:I194">F189/F208</f>
        <v>0.5321525434256019</v>
      </c>
      <c r="J189" s="80">
        <f aca="true" t="shared" si="3" ref="J189:J194">F199/F208</f>
        <v>0.22284217718059665</v>
      </c>
      <c r="K189" s="80">
        <f aca="true" t="shared" si="4" ref="K189:K194">F218/F208</f>
        <v>0.24500527939380137</v>
      </c>
    </row>
    <row r="190" spans="1:11" ht="12.75">
      <c r="A190" s="23">
        <v>2000</v>
      </c>
      <c r="B190" s="9">
        <v>43.73</v>
      </c>
      <c r="C190" s="9">
        <v>86.86</v>
      </c>
      <c r="D190" s="9">
        <v>169.72</v>
      </c>
      <c r="E190" s="9">
        <v>189.9</v>
      </c>
      <c r="F190" s="9">
        <f t="shared" si="1"/>
        <v>490.21000000000004</v>
      </c>
      <c r="H190" s="23">
        <v>2000</v>
      </c>
      <c r="I190" s="80">
        <f t="shared" si="2"/>
        <v>0.47200477579749084</v>
      </c>
      <c r="J190" s="80">
        <f t="shared" si="3"/>
        <v>0.21469905735771302</v>
      </c>
      <c r="K190" s="80">
        <f t="shared" si="4"/>
        <v>0.3132961668447962</v>
      </c>
    </row>
    <row r="191" spans="1:11" ht="12.75">
      <c r="A191" s="23">
        <v>1998</v>
      </c>
      <c r="B191" s="9">
        <v>66.94</v>
      </c>
      <c r="C191" s="9">
        <v>68.58</v>
      </c>
      <c r="D191" s="9">
        <v>128.72</v>
      </c>
      <c r="E191" s="9">
        <v>164.94</v>
      </c>
      <c r="F191" s="9">
        <f t="shared" si="1"/>
        <v>429.18</v>
      </c>
      <c r="H191" s="23">
        <v>1998</v>
      </c>
      <c r="I191" s="80">
        <f t="shared" si="2"/>
        <v>0.5528176724415534</v>
      </c>
      <c r="J191" s="80">
        <f t="shared" si="3"/>
        <v>0.2662587750370322</v>
      </c>
      <c r="K191" s="80">
        <f t="shared" si="4"/>
        <v>0.1809235525214143</v>
      </c>
    </row>
    <row r="192" spans="1:11" ht="12.75">
      <c r="A192">
        <v>1996</v>
      </c>
      <c r="B192" s="9">
        <v>35.11</v>
      </c>
      <c r="C192" s="9">
        <v>46.74</v>
      </c>
      <c r="D192" s="9">
        <v>107.52</v>
      </c>
      <c r="E192" s="9">
        <v>172.28</v>
      </c>
      <c r="F192" s="9">
        <f t="shared" si="1"/>
        <v>361.65</v>
      </c>
      <c r="H192">
        <v>1996</v>
      </c>
      <c r="I192" s="80">
        <f t="shared" si="2"/>
        <v>0.46115885848358873</v>
      </c>
      <c r="J192" s="80">
        <f t="shared" si="3"/>
        <v>0.25193185585677486</v>
      </c>
      <c r="K192" s="80">
        <f t="shared" si="4"/>
        <v>0.2869092856596363</v>
      </c>
    </row>
    <row r="193" spans="1:11" ht="12.75">
      <c r="A193">
        <v>1994</v>
      </c>
      <c r="B193" s="26">
        <v>79.96</v>
      </c>
      <c r="C193" s="9">
        <v>33.39</v>
      </c>
      <c r="D193" s="9">
        <v>140.78</v>
      </c>
      <c r="E193" s="9">
        <v>82.51</v>
      </c>
      <c r="F193" s="9">
        <f t="shared" si="1"/>
        <v>336.64</v>
      </c>
      <c r="H193">
        <v>1994</v>
      </c>
      <c r="I193" s="80">
        <f t="shared" si="2"/>
        <v>0.4576400217509516</v>
      </c>
      <c r="J193" s="80">
        <f t="shared" si="3"/>
        <v>0.2950924415443175</v>
      </c>
      <c r="K193" s="80">
        <f t="shared" si="4"/>
        <v>0.2472675367047308</v>
      </c>
    </row>
    <row r="194" spans="1:11" ht="12.75">
      <c r="A194">
        <v>1992</v>
      </c>
      <c r="B194" s="26">
        <v>47.62</v>
      </c>
      <c r="C194" s="9">
        <v>52.07</v>
      </c>
      <c r="D194" s="9">
        <v>126.81</v>
      </c>
      <c r="E194" s="9">
        <v>76.1</v>
      </c>
      <c r="F194" s="9">
        <f t="shared" si="1"/>
        <v>302.6</v>
      </c>
      <c r="H194">
        <v>1992</v>
      </c>
      <c r="I194" s="80">
        <f t="shared" si="2"/>
        <v>0.46262746716812675</v>
      </c>
      <c r="J194" s="80">
        <f t="shared" si="3"/>
        <v>0.2797321469522543</v>
      </c>
      <c r="K194" s="80">
        <f t="shared" si="4"/>
        <v>0.257640385879619</v>
      </c>
    </row>
    <row r="195" spans="2:6" ht="12.75">
      <c r="B195" s="79"/>
      <c r="C195" s="9"/>
      <c r="D195" s="9"/>
      <c r="E195" s="9"/>
      <c r="F195" s="9"/>
    </row>
    <row r="196" spans="2:4" ht="12.75">
      <c r="B196" t="s">
        <v>16</v>
      </c>
      <c r="D196" t="s">
        <v>20</v>
      </c>
    </row>
    <row r="197" spans="2:5" ht="12.75">
      <c r="B197" t="s">
        <v>168</v>
      </c>
      <c r="C197" t="s">
        <v>169</v>
      </c>
      <c r="D197" t="s">
        <v>168</v>
      </c>
      <c r="E197" t="s">
        <v>169</v>
      </c>
    </row>
    <row r="198" spans="1:6" ht="12.75">
      <c r="A198" s="23">
        <v>2004</v>
      </c>
      <c r="B198" s="9">
        <v>21.68</v>
      </c>
      <c r="C198" s="9">
        <v>57.02</v>
      </c>
      <c r="D198" s="9">
        <v>60</v>
      </c>
      <c r="E198" s="9">
        <v>57.11</v>
      </c>
      <c r="F198" s="9">
        <f>SUM(B198:E198)</f>
        <v>195.81</v>
      </c>
    </row>
    <row r="199" spans="1:6" ht="12.75">
      <c r="A199" s="23">
        <v>2002</v>
      </c>
      <c r="B199" s="9">
        <v>38.85</v>
      </c>
      <c r="C199" s="9">
        <v>70.31</v>
      </c>
      <c r="D199" s="9">
        <v>62.78</v>
      </c>
      <c r="E199" s="9">
        <v>43.33</v>
      </c>
      <c r="F199" s="9">
        <f aca="true" t="shared" si="5" ref="F199:F204">SUM(B199:E199)</f>
        <v>215.26999999999998</v>
      </c>
    </row>
    <row r="200" spans="1:6" ht="12.75">
      <c r="A200" s="23">
        <v>2000</v>
      </c>
      <c r="B200" s="9">
        <v>75.62</v>
      </c>
      <c r="C200" s="9">
        <v>21.92</v>
      </c>
      <c r="D200" s="9">
        <v>73.16</v>
      </c>
      <c r="E200" s="9">
        <v>52.28</v>
      </c>
      <c r="F200" s="9">
        <f t="shared" si="5"/>
        <v>222.98</v>
      </c>
    </row>
    <row r="201" spans="1:6" ht="12.75">
      <c r="A201" s="23">
        <v>1998</v>
      </c>
      <c r="B201" s="9">
        <v>43.62</v>
      </c>
      <c r="C201" s="9">
        <v>70.26</v>
      </c>
      <c r="D201" s="9">
        <v>44.48</v>
      </c>
      <c r="E201" s="9">
        <v>48.35</v>
      </c>
      <c r="F201" s="9">
        <f t="shared" si="5"/>
        <v>206.70999999999998</v>
      </c>
    </row>
    <row r="202" spans="1:6" ht="12.75">
      <c r="A202">
        <v>1996</v>
      </c>
      <c r="B202" s="9">
        <v>40.52</v>
      </c>
      <c r="C202" s="9">
        <v>38</v>
      </c>
      <c r="D202" s="9">
        <v>73.07</v>
      </c>
      <c r="E202" s="9">
        <v>45.98</v>
      </c>
      <c r="F202" s="9">
        <f t="shared" si="5"/>
        <v>197.57</v>
      </c>
    </row>
    <row r="203" spans="1:6" ht="12.75">
      <c r="A203">
        <v>1994</v>
      </c>
      <c r="B203" s="9">
        <v>15.74</v>
      </c>
      <c r="C203" s="9">
        <v>102.29</v>
      </c>
      <c r="D203" s="9">
        <v>29.11</v>
      </c>
      <c r="E203" s="9">
        <v>69.93</v>
      </c>
      <c r="F203" s="9">
        <f t="shared" si="5"/>
        <v>217.07</v>
      </c>
    </row>
    <row r="204" spans="1:6" ht="12.75">
      <c r="A204">
        <v>1992</v>
      </c>
      <c r="B204" s="9">
        <v>63.19</v>
      </c>
      <c r="C204" s="9">
        <v>31.23</v>
      </c>
      <c r="D204" s="9">
        <v>34.63</v>
      </c>
      <c r="E204" s="9">
        <v>53.92</v>
      </c>
      <c r="F204" s="9">
        <f t="shared" si="5"/>
        <v>182.97000000000003</v>
      </c>
    </row>
    <row r="206" spans="4:5" ht="12.75">
      <c r="D206" t="s">
        <v>170</v>
      </c>
      <c r="E206" t="s">
        <v>171</v>
      </c>
    </row>
    <row r="207" spans="3:6" ht="12.75">
      <c r="C207" s="23">
        <v>2004</v>
      </c>
      <c r="D207" s="9">
        <v>496.69</v>
      </c>
      <c r="E207" s="9">
        <v>706.62</v>
      </c>
      <c r="F207" s="9">
        <f>SUM(D207:E207)</f>
        <v>1203.31</v>
      </c>
    </row>
    <row r="208" spans="3:6" ht="12.75">
      <c r="C208" s="23">
        <v>2002</v>
      </c>
      <c r="D208" s="9">
        <v>325.52</v>
      </c>
      <c r="E208" s="9">
        <v>640.5</v>
      </c>
      <c r="F208" s="9">
        <f aca="true" t="shared" si="6" ref="F208:F213">SUM(D208:E208)</f>
        <v>966.02</v>
      </c>
    </row>
    <row r="209" spans="3:6" ht="12.75">
      <c r="C209" s="23">
        <v>2000</v>
      </c>
      <c r="D209" s="9">
        <v>434.17</v>
      </c>
      <c r="E209" s="9">
        <v>604.4</v>
      </c>
      <c r="F209" s="9">
        <f t="shared" si="6"/>
        <v>1038.57</v>
      </c>
    </row>
    <row r="210" spans="3:6" ht="12.75">
      <c r="C210" s="23">
        <v>1998</v>
      </c>
      <c r="D210" s="9">
        <v>287.13</v>
      </c>
      <c r="E210" s="9">
        <v>489.22</v>
      </c>
      <c r="F210" s="9">
        <f t="shared" si="6"/>
        <v>776.35</v>
      </c>
    </row>
    <row r="211" spans="3:6" ht="12.75">
      <c r="C211">
        <v>1996</v>
      </c>
      <c r="D211" s="9">
        <v>284.23</v>
      </c>
      <c r="E211" s="9">
        <v>499.99</v>
      </c>
      <c r="F211" s="9">
        <f t="shared" si="6"/>
        <v>784.22</v>
      </c>
    </row>
    <row r="212" spans="3:6" ht="12.75">
      <c r="C212">
        <v>1994</v>
      </c>
      <c r="D212" s="9">
        <v>317.11</v>
      </c>
      <c r="E212" s="9">
        <v>418.49</v>
      </c>
      <c r="F212" s="9">
        <f t="shared" si="6"/>
        <v>735.6</v>
      </c>
    </row>
    <row r="213" spans="3:6" ht="12.75">
      <c r="C213">
        <v>1992</v>
      </c>
      <c r="D213" s="9">
        <v>262.1</v>
      </c>
      <c r="E213" s="9">
        <v>391.99</v>
      </c>
      <c r="F213" s="9">
        <f t="shared" si="6"/>
        <v>654.09</v>
      </c>
    </row>
    <row r="215" spans="2:4" ht="12.75">
      <c r="B215" t="s">
        <v>16</v>
      </c>
      <c r="D215" t="s">
        <v>20</v>
      </c>
    </row>
    <row r="216" spans="2:5" ht="12.75">
      <c r="B216" t="s">
        <v>172</v>
      </c>
      <c r="C216" t="s">
        <v>173</v>
      </c>
      <c r="D216" t="s">
        <v>172</v>
      </c>
      <c r="E216" t="s">
        <v>173</v>
      </c>
    </row>
    <row r="217" spans="1:6" ht="12.75">
      <c r="A217" s="23">
        <v>2004</v>
      </c>
      <c r="B217" s="9">
        <v>124.51</v>
      </c>
      <c r="C217" s="9">
        <v>121.79</v>
      </c>
      <c r="D217" s="9">
        <v>49.21</v>
      </c>
      <c r="E217" s="9">
        <v>88.57</v>
      </c>
      <c r="F217" s="9">
        <f>SUM(B217:E217)</f>
        <v>384.08</v>
      </c>
    </row>
    <row r="218" spans="1:6" ht="12.75">
      <c r="A218" s="23">
        <v>2002</v>
      </c>
      <c r="B218" s="9">
        <v>33.02</v>
      </c>
      <c r="C218" s="9">
        <v>38.37</v>
      </c>
      <c r="D218" s="9">
        <v>76.98</v>
      </c>
      <c r="E218" s="9">
        <v>88.31</v>
      </c>
      <c r="F218" s="9">
        <f aca="true" t="shared" si="7" ref="F218:F223">SUM(B218:E218)</f>
        <v>236.68</v>
      </c>
    </row>
    <row r="219" spans="1:6" ht="12.75">
      <c r="A219" s="23">
        <v>2000</v>
      </c>
      <c r="B219" s="9">
        <v>111.01</v>
      </c>
      <c r="C219" s="9">
        <v>95.03</v>
      </c>
      <c r="D219" s="9">
        <v>43.85</v>
      </c>
      <c r="E219" s="9">
        <v>75.49</v>
      </c>
      <c r="F219" s="9">
        <f t="shared" si="7"/>
        <v>325.38</v>
      </c>
    </row>
    <row r="220" spans="1:6" ht="12.75">
      <c r="A220" s="23">
        <v>1998</v>
      </c>
      <c r="B220" s="9">
        <v>23.54</v>
      </c>
      <c r="C220" s="9">
        <v>14.19</v>
      </c>
      <c r="D220" s="9">
        <v>60.18</v>
      </c>
      <c r="E220" s="9">
        <v>42.55</v>
      </c>
      <c r="F220" s="9">
        <f t="shared" si="7"/>
        <v>140.45999999999998</v>
      </c>
    </row>
    <row r="221" spans="1:6" ht="12.75">
      <c r="A221">
        <v>1996</v>
      </c>
      <c r="B221" s="9">
        <v>50.86</v>
      </c>
      <c r="C221" s="9">
        <v>73</v>
      </c>
      <c r="D221" s="9">
        <v>52.47</v>
      </c>
      <c r="E221" s="9">
        <v>48.67</v>
      </c>
      <c r="F221" s="9">
        <f t="shared" si="7"/>
        <v>225</v>
      </c>
    </row>
    <row r="222" spans="1:6" ht="12.75">
      <c r="A222">
        <v>1994</v>
      </c>
      <c r="B222" s="9">
        <v>37.85</v>
      </c>
      <c r="C222" s="9">
        <v>47.88</v>
      </c>
      <c r="D222" s="9">
        <v>46.84</v>
      </c>
      <c r="E222" s="9">
        <v>49.32</v>
      </c>
      <c r="F222" s="9">
        <f t="shared" si="7"/>
        <v>181.89</v>
      </c>
    </row>
    <row r="223" spans="1:6" ht="12.75">
      <c r="A223">
        <v>1992</v>
      </c>
      <c r="B223" s="9">
        <v>32.94</v>
      </c>
      <c r="C223" s="9">
        <v>35.05</v>
      </c>
      <c r="D223" s="9">
        <v>56.26</v>
      </c>
      <c r="E223" s="9">
        <v>44.27</v>
      </c>
      <c r="F223" s="9">
        <f t="shared" si="7"/>
        <v>168.52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7">
      <selection activeCell="K29" sqref="K29"/>
    </sheetView>
  </sheetViews>
  <sheetFormatPr defaultColWidth="9.140625" defaultRowHeight="12.75"/>
  <sheetData>
    <row r="1" spans="3:6" ht="12.75">
      <c r="C1" s="31"/>
      <c r="E1" s="1" t="s">
        <v>72</v>
      </c>
      <c r="F1" s="31"/>
    </row>
    <row r="2" spans="3:6" ht="12.75">
      <c r="C2" s="31"/>
      <c r="F2" s="31"/>
    </row>
    <row r="3" spans="3:9" ht="12.75">
      <c r="C3" s="32">
        <v>2004</v>
      </c>
      <c r="D3" s="32"/>
      <c r="E3" s="32"/>
      <c r="F3" s="32">
        <v>2000</v>
      </c>
      <c r="I3">
        <v>1996</v>
      </c>
    </row>
    <row r="4" spans="1:6" ht="12.75">
      <c r="A4" t="s">
        <v>44</v>
      </c>
      <c r="C4" s="31"/>
      <c r="F4" s="31"/>
    </row>
    <row r="5" spans="2:9" ht="12.75">
      <c r="B5" t="s">
        <v>45</v>
      </c>
      <c r="C5" s="31">
        <v>269.6</v>
      </c>
      <c r="E5" t="s">
        <v>45</v>
      </c>
      <c r="F5" s="31">
        <v>95.5</v>
      </c>
      <c r="H5" t="s">
        <v>58</v>
      </c>
      <c r="I5" s="31">
        <v>42.5</v>
      </c>
    </row>
    <row r="6" spans="2:9" ht="12.75">
      <c r="B6" t="s">
        <v>46</v>
      </c>
      <c r="C6" s="31">
        <v>234.6</v>
      </c>
      <c r="E6" t="s">
        <v>48</v>
      </c>
      <c r="F6" s="31">
        <v>48.1</v>
      </c>
      <c r="H6" t="s">
        <v>59</v>
      </c>
      <c r="I6" s="31">
        <v>44.9</v>
      </c>
    </row>
    <row r="7" spans="2:9" ht="12.75">
      <c r="B7" t="s">
        <v>47</v>
      </c>
      <c r="C7" s="31">
        <f>673.9-C5-C6</f>
        <v>169.69999999999996</v>
      </c>
      <c r="E7" t="s">
        <v>47</v>
      </c>
      <c r="F7" s="31">
        <f>351.6-F5-F6</f>
        <v>208.00000000000003</v>
      </c>
      <c r="H7" t="s">
        <v>47</v>
      </c>
      <c r="I7" s="31">
        <f>3.8+17.6+26.6+0.3+41.6+28.8+4.8+7.7+3.5+6.5+7.7+1.5+1.2+9+0.3</f>
        <v>160.89999999999998</v>
      </c>
    </row>
    <row r="8" spans="3:9" ht="12.75">
      <c r="C8" s="31"/>
      <c r="F8" s="31"/>
      <c r="I8" s="31"/>
    </row>
    <row r="9" spans="1:9" ht="12.75">
      <c r="A9" t="s">
        <v>49</v>
      </c>
      <c r="C9" s="31"/>
      <c r="F9" s="31"/>
      <c r="I9" s="31"/>
    </row>
    <row r="10" spans="2:9" ht="12.75">
      <c r="B10" t="s">
        <v>61</v>
      </c>
      <c r="C10" s="31">
        <f>74.6*2</f>
        <v>149.2</v>
      </c>
      <c r="E10" t="s">
        <v>61</v>
      </c>
      <c r="F10" s="31">
        <f>67.6*2</f>
        <v>135.2</v>
      </c>
      <c r="H10" t="s">
        <v>61</v>
      </c>
      <c r="I10" s="31">
        <f>61.82*2</f>
        <v>123.64</v>
      </c>
    </row>
    <row r="11" spans="2:9" ht="12.75">
      <c r="B11" t="s">
        <v>50</v>
      </c>
      <c r="C11" s="31">
        <f>18.7-5.8-0.7</f>
        <v>12.2</v>
      </c>
      <c r="E11" t="s">
        <v>50</v>
      </c>
      <c r="F11" s="31">
        <v>9</v>
      </c>
      <c r="H11" t="s">
        <v>64</v>
      </c>
      <c r="I11" s="31">
        <v>4.2</v>
      </c>
    </row>
    <row r="12" spans="2:9" ht="12.75">
      <c r="B12" t="s">
        <v>51</v>
      </c>
      <c r="C12" s="31">
        <f>11.4-2.5</f>
        <v>8.9</v>
      </c>
      <c r="E12" t="s">
        <v>55</v>
      </c>
      <c r="F12" s="31">
        <v>11.5</v>
      </c>
      <c r="H12" t="s">
        <v>65</v>
      </c>
      <c r="I12" s="31">
        <v>3.5</v>
      </c>
    </row>
    <row r="13" spans="3:9" ht="12.75">
      <c r="C13" s="31"/>
      <c r="E13" t="s">
        <v>60</v>
      </c>
      <c r="F13" s="31">
        <v>12.6</v>
      </c>
      <c r="I13" s="31"/>
    </row>
    <row r="14" spans="1:9" ht="12.75">
      <c r="A14" t="s">
        <v>52</v>
      </c>
      <c r="C14" s="31"/>
      <c r="F14" s="31"/>
      <c r="I14" s="31"/>
    </row>
    <row r="15" spans="2:9" ht="12.75">
      <c r="B15" t="s">
        <v>61</v>
      </c>
      <c r="C15" s="31">
        <f>14.9*2</f>
        <v>29.8</v>
      </c>
      <c r="E15" t="s">
        <v>61</v>
      </c>
      <c r="F15" s="31">
        <f>13.5*2</f>
        <v>27</v>
      </c>
      <c r="H15" t="s">
        <v>61</v>
      </c>
      <c r="I15" s="31">
        <f>12.364*2</f>
        <v>24.728</v>
      </c>
    </row>
    <row r="16" spans="2:9" ht="12.75">
      <c r="B16" t="s">
        <v>54</v>
      </c>
      <c r="C16" s="31">
        <v>56.8</v>
      </c>
      <c r="E16" t="s">
        <v>56</v>
      </c>
      <c r="F16" s="31">
        <v>29.3</v>
      </c>
      <c r="H16" t="s">
        <v>62</v>
      </c>
      <c r="I16" s="31">
        <v>20.4</v>
      </c>
    </row>
    <row r="17" spans="2:9" ht="12.75">
      <c r="B17" t="s">
        <v>53</v>
      </c>
      <c r="C17" s="31">
        <v>85.7</v>
      </c>
      <c r="E17" t="s">
        <v>57</v>
      </c>
      <c r="F17" s="31">
        <v>70.8</v>
      </c>
      <c r="H17" t="s">
        <v>63</v>
      </c>
      <c r="I17" s="31">
        <v>24.2</v>
      </c>
    </row>
    <row r="18" spans="3:9" ht="12.75">
      <c r="C18" s="31"/>
      <c r="E18" t="s">
        <v>60</v>
      </c>
      <c r="F18" s="31">
        <v>2.5</v>
      </c>
      <c r="I18" s="31"/>
    </row>
    <row r="19" spans="3:9" ht="12.75">
      <c r="C19" s="31"/>
      <c r="F19" s="31"/>
      <c r="I19" s="31"/>
    </row>
    <row r="20" spans="3:9" ht="12.75">
      <c r="C20" s="31"/>
      <c r="F20" s="31"/>
      <c r="I20" s="31"/>
    </row>
    <row r="21" spans="1:9" ht="12.75">
      <c r="A21" t="s">
        <v>78</v>
      </c>
      <c r="C21" s="31">
        <f>SUM(C5:C17)</f>
        <v>1016.4999999999999</v>
      </c>
      <c r="F21" s="31">
        <f>SUM(F5:F18)</f>
        <v>649.4999999999999</v>
      </c>
      <c r="I21" s="31">
        <f>SUM(I5:I18)</f>
        <v>448.96799999999996</v>
      </c>
    </row>
    <row r="22" spans="3:6" ht="12.75">
      <c r="C22" s="31"/>
      <c r="F22" s="31"/>
    </row>
    <row r="23" spans="3:6" ht="12.75">
      <c r="C23" s="31"/>
      <c r="F23" s="31"/>
    </row>
    <row r="24" spans="1:9" ht="12.75">
      <c r="A24" t="s">
        <v>71</v>
      </c>
      <c r="C24" s="31">
        <v>85.7</v>
      </c>
      <c r="F24" s="31">
        <v>12.7</v>
      </c>
      <c r="I24" s="31">
        <v>0.6</v>
      </c>
    </row>
    <row r="25" spans="1:9" ht="12.75">
      <c r="A25" t="s">
        <v>66</v>
      </c>
      <c r="C25" s="31">
        <v>106.7</v>
      </c>
      <c r="D25" s="10"/>
      <c r="F25" s="31">
        <v>2</v>
      </c>
      <c r="I25" s="31">
        <v>0.8</v>
      </c>
    </row>
    <row r="26" spans="3:6" ht="12.75">
      <c r="C26" s="31"/>
      <c r="F26" s="31"/>
    </row>
    <row r="27" spans="1:9" ht="12.75">
      <c r="A27" t="s">
        <v>69</v>
      </c>
      <c r="C27" s="31">
        <v>11.9</v>
      </c>
      <c r="F27" s="31">
        <v>10.9</v>
      </c>
      <c r="I27" s="31">
        <v>2.4</v>
      </c>
    </row>
    <row r="28" spans="1:9" ht="12.75">
      <c r="A28" t="s">
        <v>70</v>
      </c>
      <c r="C28" s="31">
        <v>0.4</v>
      </c>
      <c r="F28" s="31">
        <v>0.6</v>
      </c>
      <c r="I28" s="31">
        <v>0.3</v>
      </c>
    </row>
    <row r="29" spans="3:6" ht="12.75">
      <c r="C29" s="31"/>
      <c r="F29" s="31"/>
    </row>
    <row r="30" spans="1:6" ht="12.75">
      <c r="A30" t="s">
        <v>67</v>
      </c>
      <c r="C30" s="31">
        <v>40.8</v>
      </c>
      <c r="F30" s="31"/>
    </row>
    <row r="31" spans="3:6" ht="12.75">
      <c r="C31" s="31"/>
      <c r="F31" s="31"/>
    </row>
    <row r="32" spans="3:6" ht="12.75">
      <c r="C32" s="31"/>
      <c r="F32" s="31"/>
    </row>
    <row r="33" spans="3:6" ht="12.75">
      <c r="C33" s="31"/>
      <c r="E33" s="1" t="s">
        <v>68</v>
      </c>
      <c r="F33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A1">
      <selection activeCell="F18" sqref="F18"/>
    </sheetView>
  </sheetViews>
  <sheetFormatPr defaultColWidth="9.140625" defaultRowHeight="12.75"/>
  <cols>
    <col min="2" max="2" width="53.8515625" style="0" customWidth="1"/>
    <col min="3" max="3" width="19.00390625" style="0" customWidth="1"/>
  </cols>
  <sheetData>
    <row r="1" ht="12.75">
      <c r="B1" t="s">
        <v>120</v>
      </c>
    </row>
    <row r="3" spans="2:3" ht="12.75">
      <c r="B3" s="81" t="s">
        <v>97</v>
      </c>
      <c r="C3" s="81"/>
    </row>
    <row r="4" spans="2:3" ht="12.75">
      <c r="B4" s="42" t="s">
        <v>79</v>
      </c>
      <c r="C4" s="43" t="s">
        <v>80</v>
      </c>
    </row>
    <row r="5" spans="2:3" ht="12.75">
      <c r="B5" s="44" t="s">
        <v>81</v>
      </c>
      <c r="C5" s="41" t="s">
        <v>82</v>
      </c>
    </row>
    <row r="6" spans="2:3" ht="12.75">
      <c r="B6" s="44" t="s">
        <v>83</v>
      </c>
      <c r="C6" s="41" t="s">
        <v>84</v>
      </c>
    </row>
    <row r="7" spans="2:3" ht="12.75">
      <c r="B7" s="44" t="s">
        <v>85</v>
      </c>
      <c r="C7" s="41" t="s">
        <v>86</v>
      </c>
    </row>
    <row r="8" spans="2:3" ht="12.75">
      <c r="B8" s="44" t="s">
        <v>87</v>
      </c>
      <c r="C8" s="41" t="s">
        <v>88</v>
      </c>
    </row>
    <row r="9" spans="2:3" ht="12.75">
      <c r="B9" s="44" t="s">
        <v>89</v>
      </c>
      <c r="C9" s="41" t="s">
        <v>90</v>
      </c>
    </row>
    <row r="10" spans="2:3" ht="12.75">
      <c r="B10" s="44" t="s">
        <v>91</v>
      </c>
      <c r="C10" s="41" t="s">
        <v>92</v>
      </c>
    </row>
    <row r="11" spans="2:3" ht="12.75">
      <c r="B11" s="44" t="s">
        <v>93</v>
      </c>
      <c r="C11" s="41" t="s">
        <v>94</v>
      </c>
    </row>
    <row r="12" spans="2:3" ht="12.75">
      <c r="B12" s="39" t="s">
        <v>95</v>
      </c>
      <c r="C12" s="40" t="s">
        <v>96</v>
      </c>
    </row>
    <row r="14" ht="12.75">
      <c r="B14" s="1" t="s">
        <v>108</v>
      </c>
    </row>
    <row r="15" spans="2:3" ht="12.75">
      <c r="B15" s="35" t="s">
        <v>79</v>
      </c>
      <c r="C15" s="36" t="s">
        <v>98</v>
      </c>
    </row>
    <row r="16" spans="2:3" ht="12.75">
      <c r="B16" s="37" t="s">
        <v>83</v>
      </c>
      <c r="C16" s="38" t="s">
        <v>99</v>
      </c>
    </row>
    <row r="17" spans="2:3" ht="12.75">
      <c r="B17" s="37" t="s">
        <v>87</v>
      </c>
      <c r="C17" s="38" t="s">
        <v>100</v>
      </c>
    </row>
    <row r="18" spans="2:3" ht="12.75">
      <c r="B18" s="37" t="s">
        <v>101</v>
      </c>
      <c r="C18" s="38" t="s">
        <v>102</v>
      </c>
    </row>
    <row r="19" spans="2:3" ht="12.75">
      <c r="B19" s="37" t="s">
        <v>85</v>
      </c>
      <c r="C19" s="38" t="s">
        <v>103</v>
      </c>
    </row>
    <row r="20" spans="2:3" ht="12.75">
      <c r="B20" s="37" t="s">
        <v>91</v>
      </c>
      <c r="C20" s="38" t="s">
        <v>104</v>
      </c>
    </row>
    <row r="21" spans="2:3" ht="25.5">
      <c r="B21" s="37" t="s">
        <v>105</v>
      </c>
      <c r="C21" s="38" t="s">
        <v>106</v>
      </c>
    </row>
    <row r="22" spans="2:3" ht="12.75">
      <c r="B22" s="39" t="s">
        <v>95</v>
      </c>
      <c r="C22" s="40" t="s">
        <v>107</v>
      </c>
    </row>
    <row r="24" spans="2:3" ht="12.75">
      <c r="B24" s="46" t="s">
        <v>109</v>
      </c>
      <c r="C24" s="47"/>
    </row>
    <row r="25" spans="2:3" ht="12.75">
      <c r="B25" s="48" t="s">
        <v>110</v>
      </c>
      <c r="C25" s="47" t="s">
        <v>111</v>
      </c>
    </row>
    <row r="26" spans="2:3" ht="12.75">
      <c r="B26" s="48" t="s">
        <v>112</v>
      </c>
      <c r="C26" s="47" t="s">
        <v>113</v>
      </c>
    </row>
    <row r="27" spans="2:3" ht="12.75">
      <c r="B27" s="48" t="s">
        <v>114</v>
      </c>
      <c r="C27" s="47" t="s">
        <v>115</v>
      </c>
    </row>
    <row r="28" spans="2:3" ht="12.75">
      <c r="B28" s="48" t="s">
        <v>116</v>
      </c>
      <c r="C28" s="47" t="s">
        <v>117</v>
      </c>
    </row>
    <row r="29" spans="2:3" ht="12.75">
      <c r="B29" s="48" t="s">
        <v>118</v>
      </c>
      <c r="C29" s="47" t="s">
        <v>119</v>
      </c>
    </row>
    <row r="30" spans="2:3" ht="12.75">
      <c r="B30" s="49" t="s">
        <v>95</v>
      </c>
      <c r="C30" s="49" t="s">
        <v>121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3">
      <selection activeCell="D9" sqref="D9"/>
    </sheetView>
  </sheetViews>
  <sheetFormatPr defaultColWidth="9.140625" defaultRowHeight="12.75"/>
  <cols>
    <col min="3" max="3" width="12.7109375" style="0" customWidth="1"/>
    <col min="4" max="4" width="11.57421875" style="0" customWidth="1"/>
    <col min="5" max="5" width="12.00390625" style="0" customWidth="1"/>
    <col min="6" max="6" width="13.421875" style="0" customWidth="1"/>
    <col min="7" max="7" width="12.8515625" style="0" customWidth="1"/>
    <col min="8" max="8" width="12.140625" style="0" customWidth="1"/>
    <col min="9" max="9" width="14.00390625" style="0" customWidth="1"/>
  </cols>
  <sheetData>
    <row r="1" spans="1:9" ht="12.75">
      <c r="A1" s="57"/>
      <c r="B1" s="6"/>
      <c r="C1" s="3"/>
      <c r="D1" s="3"/>
      <c r="E1" s="53" t="s">
        <v>145</v>
      </c>
      <c r="G1" s="3"/>
      <c r="H1" s="3"/>
      <c r="I1" s="3"/>
    </row>
    <row r="2" spans="1:9" ht="12.75">
      <c r="A2" s="59"/>
      <c r="B2" s="60"/>
      <c r="C2" s="65"/>
      <c r="D2" s="65"/>
      <c r="E2" s="53" t="s">
        <v>146</v>
      </c>
      <c r="G2" s="65"/>
      <c r="H2" s="65"/>
      <c r="I2" s="65"/>
    </row>
    <row r="3" spans="1:9" ht="12.75">
      <c r="A3" s="59"/>
      <c r="B3" s="60"/>
      <c r="C3" s="53"/>
      <c r="D3" s="53"/>
      <c r="E3" s="53" t="s">
        <v>147</v>
      </c>
      <c r="F3" s="53" t="s">
        <v>148</v>
      </c>
      <c r="G3" s="53"/>
      <c r="H3" s="53" t="s">
        <v>149</v>
      </c>
      <c r="I3" s="65"/>
    </row>
    <row r="4" spans="1:9" ht="12.75">
      <c r="A4" s="59"/>
      <c r="B4" s="60"/>
      <c r="C4" s="56" t="s">
        <v>132</v>
      </c>
      <c r="D4" s="56" t="s">
        <v>140</v>
      </c>
      <c r="E4" s="56" t="s">
        <v>150</v>
      </c>
      <c r="F4" s="56" t="s">
        <v>151</v>
      </c>
      <c r="G4" s="56" t="s">
        <v>143</v>
      </c>
      <c r="H4" s="56" t="s">
        <v>152</v>
      </c>
      <c r="I4" s="56" t="s">
        <v>122</v>
      </c>
    </row>
    <row r="5" spans="1:9" ht="12.75">
      <c r="A5" s="57"/>
      <c r="B5" s="6"/>
      <c r="C5" s="66"/>
      <c r="D5" s="66"/>
      <c r="E5" s="66"/>
      <c r="F5" s="66"/>
      <c r="G5" s="66"/>
      <c r="H5" s="67"/>
      <c r="I5" s="3"/>
    </row>
    <row r="6" spans="1:9" ht="12.75">
      <c r="A6" s="54" t="s">
        <v>153</v>
      </c>
      <c r="B6" s="6"/>
      <c r="C6" s="66"/>
      <c r="D6" s="66"/>
      <c r="E6" s="66"/>
      <c r="F6" s="66"/>
      <c r="G6" s="66"/>
      <c r="H6" s="67"/>
      <c r="I6" s="3"/>
    </row>
    <row r="7" spans="1:9" ht="12.75">
      <c r="A7" s="68"/>
      <c r="B7" s="6">
        <v>2004</v>
      </c>
      <c r="C7" s="3">
        <f>C13+C37</f>
        <v>25174572</v>
      </c>
      <c r="D7" s="3">
        <f aca="true" t="shared" si="0" ref="D7:I11">D13+D37</f>
        <v>7555428</v>
      </c>
      <c r="E7" s="3">
        <f t="shared" si="0"/>
        <v>14592737</v>
      </c>
      <c r="F7" s="3">
        <f t="shared" si="0"/>
        <v>14995591</v>
      </c>
      <c r="G7" s="3">
        <f t="shared" si="0"/>
        <v>412850</v>
      </c>
      <c r="H7" s="69">
        <f t="shared" si="0"/>
        <v>966294</v>
      </c>
      <c r="I7" s="3">
        <f t="shared" si="0"/>
        <v>63697472</v>
      </c>
    </row>
    <row r="8" spans="1:9" ht="12.75">
      <c r="A8" s="68"/>
      <c r="B8" s="6">
        <v>2002</v>
      </c>
      <c r="C8" s="3">
        <f>C14+C38</f>
        <v>23411919</v>
      </c>
      <c r="D8" s="3">
        <f t="shared" si="0"/>
        <v>7533824</v>
      </c>
      <c r="E8" s="3">
        <f t="shared" si="0"/>
        <v>12469504</v>
      </c>
      <c r="F8" s="3">
        <f t="shared" si="0"/>
        <v>14272488</v>
      </c>
      <c r="G8" s="3">
        <f t="shared" si="0"/>
        <v>515399</v>
      </c>
      <c r="H8" s="69">
        <f t="shared" si="0"/>
        <v>1019478</v>
      </c>
      <c r="I8" s="3">
        <f t="shared" si="0"/>
        <v>59222612</v>
      </c>
    </row>
    <row r="9" spans="1:9" ht="12.75">
      <c r="A9" s="68"/>
      <c r="B9" s="6">
        <v>2000</v>
      </c>
      <c r="C9" s="3">
        <f>C15+C39</f>
        <v>22054913</v>
      </c>
      <c r="D9" s="3">
        <f t="shared" si="0"/>
        <v>6617937</v>
      </c>
      <c r="E9" s="3">
        <f t="shared" si="0"/>
        <v>8555042</v>
      </c>
      <c r="F9" s="3">
        <f t="shared" si="0"/>
        <v>13257381</v>
      </c>
      <c r="G9" s="3">
        <f t="shared" si="0"/>
        <v>332227</v>
      </c>
      <c r="H9" s="69">
        <f t="shared" si="0"/>
        <v>1088241</v>
      </c>
      <c r="I9" s="3">
        <f t="shared" si="0"/>
        <v>51905741</v>
      </c>
    </row>
    <row r="10" spans="1:9" ht="12.75">
      <c r="A10" s="68"/>
      <c r="B10" s="6">
        <v>1998</v>
      </c>
      <c r="C10" s="3">
        <f>C16+C40</f>
        <v>20865657</v>
      </c>
      <c r="D10" s="3">
        <f t="shared" si="0"/>
        <v>6030426</v>
      </c>
      <c r="E10" s="3">
        <f t="shared" si="0"/>
        <v>7130625</v>
      </c>
      <c r="F10" s="3">
        <f t="shared" si="0"/>
        <v>12531583</v>
      </c>
      <c r="G10" s="3">
        <f t="shared" si="0"/>
        <v>418574</v>
      </c>
      <c r="H10" s="69">
        <f t="shared" si="0"/>
        <v>1076287</v>
      </c>
      <c r="I10" s="3">
        <f t="shared" si="0"/>
        <v>48053152</v>
      </c>
    </row>
    <row r="11" spans="1:9" ht="12.75">
      <c r="A11" s="57"/>
      <c r="B11" s="6">
        <v>1996</v>
      </c>
      <c r="C11" s="3">
        <f>C17+C41</f>
        <v>18294574</v>
      </c>
      <c r="D11" s="3">
        <f t="shared" si="0"/>
        <v>6906983</v>
      </c>
      <c r="E11" s="3">
        <f t="shared" si="0"/>
        <v>6859702</v>
      </c>
      <c r="F11" s="3">
        <f t="shared" si="0"/>
        <v>12026530</v>
      </c>
      <c r="G11" s="3">
        <f t="shared" si="0"/>
        <v>543421</v>
      </c>
      <c r="H11" s="69">
        <f t="shared" si="0"/>
        <v>1007384</v>
      </c>
      <c r="I11" s="3">
        <f t="shared" si="0"/>
        <v>45638594</v>
      </c>
    </row>
    <row r="12" spans="1:8" ht="12.75">
      <c r="A12" s="54" t="s">
        <v>154</v>
      </c>
      <c r="B12" s="6"/>
      <c r="C12" s="3"/>
      <c r="D12" s="3"/>
      <c r="E12" s="3"/>
      <c r="F12" s="3"/>
      <c r="G12" s="3"/>
      <c r="H12" s="69"/>
    </row>
    <row r="13" spans="1:9" ht="12.75">
      <c r="A13" s="68"/>
      <c r="B13" s="6">
        <v>2004</v>
      </c>
      <c r="C13" s="3">
        <f aca="true" t="shared" si="1" ref="C13:H17">C19+C25+C31</f>
        <v>8866872</v>
      </c>
      <c r="D13" s="3">
        <f t="shared" si="1"/>
        <v>6788469</v>
      </c>
      <c r="E13" s="3">
        <f t="shared" si="1"/>
        <v>6304844</v>
      </c>
      <c r="F13" s="3">
        <f t="shared" si="1"/>
        <v>5743433</v>
      </c>
      <c r="G13" s="3">
        <f t="shared" si="1"/>
        <v>251850</v>
      </c>
      <c r="H13" s="69">
        <f t="shared" si="1"/>
        <v>442113</v>
      </c>
      <c r="I13" s="3">
        <f>C13+D13+E13+F13+G13+H13</f>
        <v>28397581</v>
      </c>
    </row>
    <row r="14" spans="1:9" ht="12.75">
      <c r="A14" s="68"/>
      <c r="B14" s="6">
        <v>2002</v>
      </c>
      <c r="C14" s="3">
        <f t="shared" si="1"/>
        <v>6963695</v>
      </c>
      <c r="D14" s="3">
        <f t="shared" si="1"/>
        <v>7046468</v>
      </c>
      <c r="E14" s="3">
        <f t="shared" si="1"/>
        <v>5841704</v>
      </c>
      <c r="F14" s="3">
        <f t="shared" si="1"/>
        <v>4932874</v>
      </c>
      <c r="G14" s="3">
        <f t="shared" si="1"/>
        <v>259449</v>
      </c>
      <c r="H14" s="69">
        <f t="shared" si="1"/>
        <v>382293</v>
      </c>
      <c r="I14" s="3">
        <f>C14+D14+E14+F14+G14+H14</f>
        <v>25426483</v>
      </c>
    </row>
    <row r="15" spans="1:9" ht="12.75">
      <c r="A15" s="57"/>
      <c r="B15" s="6">
        <v>2000</v>
      </c>
      <c r="C15" s="3">
        <f t="shared" si="1"/>
        <v>5109697</v>
      </c>
      <c r="D15" s="3">
        <f t="shared" si="1"/>
        <v>6205849</v>
      </c>
      <c r="E15" s="3">
        <f t="shared" si="1"/>
        <v>3035646</v>
      </c>
      <c r="F15" s="3">
        <f t="shared" si="1"/>
        <v>3829267</v>
      </c>
      <c r="G15" s="3">
        <f t="shared" si="1"/>
        <v>159607</v>
      </c>
      <c r="H15" s="69">
        <f t="shared" si="1"/>
        <v>356209</v>
      </c>
      <c r="I15" s="3">
        <f>C15+D15+E15+F15+G15+H15</f>
        <v>18696275</v>
      </c>
    </row>
    <row r="16" spans="1:9" ht="12.75">
      <c r="A16" s="57"/>
      <c r="B16" s="6">
        <v>1998</v>
      </c>
      <c r="C16" s="3">
        <f t="shared" si="1"/>
        <v>6910086</v>
      </c>
      <c r="D16" s="3">
        <f t="shared" si="1"/>
        <v>5424626</v>
      </c>
      <c r="E16" s="3">
        <f t="shared" si="1"/>
        <v>3047942</v>
      </c>
      <c r="F16" s="3">
        <f t="shared" si="1"/>
        <v>4639746</v>
      </c>
      <c r="G16" s="3">
        <f t="shared" si="1"/>
        <v>233400</v>
      </c>
      <c r="H16" s="69">
        <f t="shared" si="1"/>
        <v>485456</v>
      </c>
      <c r="I16" s="3">
        <f>C16+D16+E16+F16+G16+H16</f>
        <v>20741256</v>
      </c>
    </row>
    <row r="17" spans="1:9" ht="12.75">
      <c r="A17" s="57"/>
      <c r="B17" s="6">
        <v>1996</v>
      </c>
      <c r="C17" s="3">
        <f t="shared" si="1"/>
        <v>3656145</v>
      </c>
      <c r="D17" s="3">
        <f t="shared" si="1"/>
        <v>6518733</v>
      </c>
      <c r="E17" s="3">
        <f t="shared" si="1"/>
        <v>2368246</v>
      </c>
      <c r="F17" s="3">
        <f t="shared" si="1"/>
        <v>3503505</v>
      </c>
      <c r="G17" s="3">
        <f t="shared" si="1"/>
        <v>214900</v>
      </c>
      <c r="H17" s="69">
        <f t="shared" si="1"/>
        <v>343970</v>
      </c>
      <c r="I17" s="3">
        <f>C17+D17+E17+F17+G17+H17</f>
        <v>16605499</v>
      </c>
    </row>
    <row r="18" spans="1:8" ht="12.75">
      <c r="A18" s="57" t="s">
        <v>155</v>
      </c>
      <c r="B18" s="6"/>
      <c r="C18" s="3"/>
      <c r="D18" s="3"/>
      <c r="E18" s="3"/>
      <c r="F18" s="3"/>
      <c r="G18" s="3"/>
      <c r="H18" s="69"/>
    </row>
    <row r="19" spans="1:9" ht="12.75">
      <c r="A19" s="57"/>
      <c r="B19" s="6">
        <v>2004</v>
      </c>
      <c r="C19" s="3">
        <v>7071591</v>
      </c>
      <c r="D19" s="3">
        <v>3584300</v>
      </c>
      <c r="E19" s="3">
        <v>3400970</v>
      </c>
      <c r="F19" s="3">
        <v>4481541</v>
      </c>
      <c r="G19" s="3">
        <v>201850</v>
      </c>
      <c r="H19" s="69">
        <v>349363</v>
      </c>
      <c r="I19" s="3">
        <f>C19+D19+E19+F19+G19+H19</f>
        <v>19089615</v>
      </c>
    </row>
    <row r="20" spans="1:9" ht="12.75">
      <c r="A20" s="57"/>
      <c r="B20" s="6">
        <v>2002</v>
      </c>
      <c r="C20" s="3">
        <v>6158016</v>
      </c>
      <c r="D20" s="3">
        <v>3640058</v>
      </c>
      <c r="E20" s="3">
        <v>3575076</v>
      </c>
      <c r="F20" s="3">
        <v>4069218</v>
      </c>
      <c r="G20" s="3">
        <v>250449</v>
      </c>
      <c r="H20" s="69">
        <v>343193</v>
      </c>
      <c r="I20" s="3">
        <f>C20+D20+E20+F20+G20+H20</f>
        <v>18036010</v>
      </c>
    </row>
    <row r="21" spans="1:9" ht="12.75">
      <c r="A21" s="57"/>
      <c r="B21" s="6">
        <v>2000</v>
      </c>
      <c r="C21" s="3">
        <v>3424312</v>
      </c>
      <c r="D21" s="3">
        <v>2058387</v>
      </c>
      <c r="E21" s="3">
        <v>1350477</v>
      </c>
      <c r="F21" s="3">
        <v>2311844</v>
      </c>
      <c r="G21" s="3">
        <v>102923</v>
      </c>
      <c r="H21" s="69">
        <v>211112</v>
      </c>
      <c r="I21" s="3">
        <f>C21+D21+E21+F21+G21+H21</f>
        <v>9459055</v>
      </c>
    </row>
    <row r="22" spans="1:9" ht="12.75">
      <c r="A22" s="57"/>
      <c r="B22" s="6">
        <v>1998</v>
      </c>
      <c r="C22" s="3">
        <v>5619487</v>
      </c>
      <c r="D22" s="3">
        <v>3457673</v>
      </c>
      <c r="E22" s="3">
        <v>2357047</v>
      </c>
      <c r="F22" s="3">
        <v>3558801</v>
      </c>
      <c r="G22" s="3">
        <v>190350</v>
      </c>
      <c r="H22" s="69">
        <v>407017</v>
      </c>
      <c r="I22" s="3">
        <f>C22+D22+E22+F22+G22+H22</f>
        <v>15590375</v>
      </c>
    </row>
    <row r="23" spans="1:9" ht="12.75">
      <c r="A23" s="57"/>
      <c r="B23" s="6">
        <v>1996</v>
      </c>
      <c r="C23" s="3">
        <v>1277475</v>
      </c>
      <c r="D23" s="3">
        <v>1437320</v>
      </c>
      <c r="E23" s="3">
        <v>828246</v>
      </c>
      <c r="F23" s="3">
        <v>1120024</v>
      </c>
      <c r="G23" s="3">
        <v>90050</v>
      </c>
      <c r="H23" s="69">
        <v>120560</v>
      </c>
      <c r="I23" s="3">
        <f>C23+D23+E23+F23+G23+H23</f>
        <v>4873675</v>
      </c>
    </row>
    <row r="24" spans="1:8" ht="12.75">
      <c r="A24" s="57" t="s">
        <v>156</v>
      </c>
      <c r="B24" s="6"/>
      <c r="C24" s="3"/>
      <c r="D24" s="3"/>
      <c r="E24" s="3"/>
      <c r="F24" s="3"/>
      <c r="G24" s="3"/>
      <c r="H24" s="69"/>
    </row>
    <row r="25" spans="1:9" ht="12.75">
      <c r="A25" s="57"/>
      <c r="B25" s="6">
        <v>2004</v>
      </c>
      <c r="C25" s="3">
        <v>74500</v>
      </c>
      <c r="D25" s="3">
        <v>920969</v>
      </c>
      <c r="E25" s="3">
        <v>822313</v>
      </c>
      <c r="F25" s="3">
        <v>196762</v>
      </c>
      <c r="G25" s="3">
        <v>10500</v>
      </c>
      <c r="H25" s="69">
        <v>12250</v>
      </c>
      <c r="I25" s="3">
        <f>C25+D25+E25+F25+G25+H25</f>
        <v>2037294</v>
      </c>
    </row>
    <row r="26" spans="1:9" ht="12.75">
      <c r="A26" s="57"/>
      <c r="B26" s="6">
        <v>2002</v>
      </c>
      <c r="C26" s="3">
        <v>383232</v>
      </c>
      <c r="D26" s="3">
        <v>2370410</v>
      </c>
      <c r="E26" s="3">
        <v>1562208</v>
      </c>
      <c r="F26" s="3">
        <v>544243</v>
      </c>
      <c r="G26" s="3">
        <v>8000</v>
      </c>
      <c r="H26" s="69">
        <v>17600</v>
      </c>
      <c r="I26" s="3">
        <f>C26+D26+E26+F26+G26+H26</f>
        <v>4885693</v>
      </c>
    </row>
    <row r="27" spans="1:9" ht="12.75">
      <c r="A27" s="57"/>
      <c r="B27" s="6">
        <v>2000</v>
      </c>
      <c r="C27" s="3">
        <v>646118</v>
      </c>
      <c r="D27" s="3">
        <v>2764213</v>
      </c>
      <c r="E27" s="3">
        <v>976798</v>
      </c>
      <c r="F27" s="3">
        <v>725844</v>
      </c>
      <c r="G27" s="3">
        <v>31184</v>
      </c>
      <c r="H27" s="69">
        <v>77240</v>
      </c>
      <c r="I27" s="3">
        <f>C27+D27+E27+F27+G27+H27</f>
        <v>5221397</v>
      </c>
    </row>
    <row r="28" spans="1:9" ht="12.75">
      <c r="A28" s="57"/>
      <c r="B28" s="6">
        <v>1998</v>
      </c>
      <c r="C28" s="3">
        <v>207244</v>
      </c>
      <c r="D28" s="3">
        <v>924242</v>
      </c>
      <c r="E28" s="3">
        <v>279567</v>
      </c>
      <c r="F28" s="3">
        <v>183312</v>
      </c>
      <c r="G28" s="3">
        <v>0</v>
      </c>
      <c r="H28" s="69">
        <v>37689</v>
      </c>
      <c r="I28" s="3">
        <f>C28+D28+E28+F28+G28+H28</f>
        <v>1632054</v>
      </c>
    </row>
    <row r="29" spans="1:9" ht="12.75">
      <c r="A29" s="57"/>
      <c r="B29" s="6">
        <v>1996</v>
      </c>
      <c r="C29" s="3">
        <v>345320</v>
      </c>
      <c r="D29" s="3">
        <v>1353496</v>
      </c>
      <c r="E29" s="3">
        <v>388521</v>
      </c>
      <c r="F29" s="3">
        <v>479565</v>
      </c>
      <c r="G29" s="3">
        <v>41400</v>
      </c>
      <c r="H29" s="69">
        <v>62200</v>
      </c>
      <c r="I29" s="3">
        <f>C29+D29+E29+F29+G29+H29</f>
        <v>2670502</v>
      </c>
    </row>
    <row r="30" spans="1:8" ht="12.75">
      <c r="A30" s="57" t="s">
        <v>157</v>
      </c>
      <c r="B30" s="6"/>
      <c r="C30" s="3"/>
      <c r="D30" s="3"/>
      <c r="E30" s="3"/>
      <c r="F30" s="3"/>
      <c r="G30" s="3"/>
      <c r="H30" s="69"/>
    </row>
    <row r="31" spans="1:9" ht="12.75">
      <c r="A31" s="57"/>
      <c r="B31" s="6">
        <v>2004</v>
      </c>
      <c r="C31" s="3">
        <v>1720781</v>
      </c>
      <c r="D31" s="3">
        <v>2283200</v>
      </c>
      <c r="E31" s="3">
        <v>2081561</v>
      </c>
      <c r="F31" s="3">
        <v>1065130</v>
      </c>
      <c r="G31" s="3">
        <v>39500</v>
      </c>
      <c r="H31" s="69">
        <v>80500</v>
      </c>
      <c r="I31" s="3">
        <f>C31+D31+E31+F31+G31+H31</f>
        <v>7270672</v>
      </c>
    </row>
    <row r="32" spans="1:9" ht="12.75">
      <c r="A32" s="57"/>
      <c r="B32" s="6">
        <v>2002</v>
      </c>
      <c r="C32" s="3">
        <v>422447</v>
      </c>
      <c r="D32" s="3">
        <v>1036000</v>
      </c>
      <c r="E32" s="3">
        <v>704420</v>
      </c>
      <c r="F32" s="3">
        <v>319413</v>
      </c>
      <c r="G32" s="3">
        <v>1000</v>
      </c>
      <c r="H32" s="69">
        <v>21500</v>
      </c>
      <c r="I32" s="3">
        <f>C32+D32+E32+F32+G32+H32</f>
        <v>2504780</v>
      </c>
    </row>
    <row r="33" spans="1:9" ht="12.75">
      <c r="A33" s="57"/>
      <c r="B33" s="6">
        <v>2000</v>
      </c>
      <c r="C33" s="3">
        <v>1039267</v>
      </c>
      <c r="D33" s="3">
        <v>1383249</v>
      </c>
      <c r="E33" s="3">
        <v>708371</v>
      </c>
      <c r="F33" s="3">
        <v>791579</v>
      </c>
      <c r="G33" s="3">
        <v>25500</v>
      </c>
      <c r="H33" s="69">
        <v>67857</v>
      </c>
      <c r="I33" s="3">
        <f>C33+D33+E33+F33+G33+H33</f>
        <v>4015823</v>
      </c>
    </row>
    <row r="34" spans="1:9" ht="12.75">
      <c r="A34" s="57"/>
      <c r="B34" s="6">
        <v>1998</v>
      </c>
      <c r="C34" s="3">
        <v>1083355</v>
      </c>
      <c r="D34" s="3">
        <v>1042711</v>
      </c>
      <c r="E34" s="3">
        <v>411328</v>
      </c>
      <c r="F34" s="3">
        <v>897633</v>
      </c>
      <c r="G34" s="3">
        <v>43050</v>
      </c>
      <c r="H34" s="69">
        <v>40750</v>
      </c>
      <c r="I34" s="3">
        <f>C34+D34+E34+F34+G34+H34</f>
        <v>3518827</v>
      </c>
    </row>
    <row r="35" spans="1:9" ht="12.75">
      <c r="A35" s="57"/>
      <c r="B35" s="6">
        <v>1996</v>
      </c>
      <c r="C35" s="3">
        <v>2033350</v>
      </c>
      <c r="D35" s="3">
        <v>3727917</v>
      </c>
      <c r="E35" s="3">
        <v>1151479</v>
      </c>
      <c r="F35" s="3">
        <v>1903916</v>
      </c>
      <c r="G35" s="3">
        <v>83450</v>
      </c>
      <c r="H35" s="69">
        <v>161210</v>
      </c>
      <c r="I35" s="3">
        <f>C35+D35+E35+F35+G35+H35</f>
        <v>9061322</v>
      </c>
    </row>
    <row r="36" spans="1:8" ht="12.75">
      <c r="A36" s="54" t="s">
        <v>158</v>
      </c>
      <c r="B36" s="6"/>
      <c r="C36" s="3"/>
      <c r="D36" s="3"/>
      <c r="E36" s="3"/>
      <c r="F36" s="3"/>
      <c r="G36" s="3"/>
      <c r="H36" s="69"/>
    </row>
    <row r="37" spans="1:9" ht="12.75">
      <c r="A37" s="68"/>
      <c r="B37" s="6">
        <v>2004</v>
      </c>
      <c r="C37" s="3">
        <f aca="true" t="shared" si="2" ref="C37:H41">C43+C49+C55</f>
        <v>16307700</v>
      </c>
      <c r="D37" s="3">
        <f t="shared" si="2"/>
        <v>766959</v>
      </c>
      <c r="E37" s="3">
        <f t="shared" si="2"/>
        <v>8287893</v>
      </c>
      <c r="F37" s="3">
        <f t="shared" si="2"/>
        <v>9252158</v>
      </c>
      <c r="G37" s="3">
        <f t="shared" si="2"/>
        <v>161000</v>
      </c>
      <c r="H37" s="69">
        <f t="shared" si="2"/>
        <v>524181</v>
      </c>
      <c r="I37" s="3">
        <f>C37+D37+E37+F37+G37+H37</f>
        <v>35299891</v>
      </c>
    </row>
    <row r="38" spans="1:9" ht="12.75">
      <c r="A38" s="68"/>
      <c r="B38" s="6">
        <v>2002</v>
      </c>
      <c r="C38" s="3">
        <f t="shared" si="2"/>
        <v>16448224</v>
      </c>
      <c r="D38" s="3">
        <f t="shared" si="2"/>
        <v>487356</v>
      </c>
      <c r="E38" s="3">
        <f t="shared" si="2"/>
        <v>6627800</v>
      </c>
      <c r="F38" s="3">
        <f t="shared" si="2"/>
        <v>9339614</v>
      </c>
      <c r="G38" s="3">
        <f t="shared" si="2"/>
        <v>255950</v>
      </c>
      <c r="H38" s="69">
        <f t="shared" si="2"/>
        <v>637185</v>
      </c>
      <c r="I38" s="3">
        <f>C38+D38+E38+F38+G38+H38</f>
        <v>33796129</v>
      </c>
    </row>
    <row r="39" spans="1:9" ht="12.75">
      <c r="A39" s="57"/>
      <c r="B39" s="6">
        <v>2000</v>
      </c>
      <c r="C39" s="3">
        <f t="shared" si="2"/>
        <v>16945216</v>
      </c>
      <c r="D39" s="3">
        <f t="shared" si="2"/>
        <v>412088</v>
      </c>
      <c r="E39" s="3">
        <f t="shared" si="2"/>
        <v>5519396</v>
      </c>
      <c r="F39" s="3">
        <f t="shared" si="2"/>
        <v>9428114</v>
      </c>
      <c r="G39" s="3">
        <f t="shared" si="2"/>
        <v>172620</v>
      </c>
      <c r="H39" s="69">
        <f t="shared" si="2"/>
        <v>732032</v>
      </c>
      <c r="I39" s="3">
        <f>C39+D39+E39+F39+G39+H39</f>
        <v>33209466</v>
      </c>
    </row>
    <row r="40" spans="1:9" ht="12.75">
      <c r="A40" s="57"/>
      <c r="B40" s="6">
        <v>1998</v>
      </c>
      <c r="C40" s="3">
        <f t="shared" si="2"/>
        <v>13955571</v>
      </c>
      <c r="D40" s="3">
        <f t="shared" si="2"/>
        <v>605800</v>
      </c>
      <c r="E40" s="3">
        <f t="shared" si="2"/>
        <v>4082683</v>
      </c>
      <c r="F40" s="3">
        <f t="shared" si="2"/>
        <v>7891837</v>
      </c>
      <c r="G40" s="3">
        <f t="shared" si="2"/>
        <v>185174</v>
      </c>
      <c r="H40" s="69">
        <f t="shared" si="2"/>
        <v>590831</v>
      </c>
      <c r="I40" s="3">
        <f>C40+D40+E40+F40+G40+H40</f>
        <v>27311896</v>
      </c>
    </row>
    <row r="41" spans="1:9" ht="12.75">
      <c r="A41" s="57"/>
      <c r="B41" s="6">
        <v>1996</v>
      </c>
      <c r="C41" s="3">
        <f t="shared" si="2"/>
        <v>14638429</v>
      </c>
      <c r="D41" s="3">
        <f t="shared" si="2"/>
        <v>388250</v>
      </c>
      <c r="E41" s="3">
        <f t="shared" si="2"/>
        <v>4491456</v>
      </c>
      <c r="F41" s="3">
        <f t="shared" si="2"/>
        <v>8523025</v>
      </c>
      <c r="G41" s="3">
        <f t="shared" si="2"/>
        <v>328521</v>
      </c>
      <c r="H41" s="69">
        <f t="shared" si="2"/>
        <v>663414</v>
      </c>
      <c r="I41" s="3">
        <f>C41+D41+E41+F41+G41+H41</f>
        <v>29033095</v>
      </c>
    </row>
    <row r="42" spans="1:8" ht="12.75">
      <c r="A42" s="57" t="s">
        <v>155</v>
      </c>
      <c r="B42" s="6"/>
      <c r="C42" s="3"/>
      <c r="D42" s="3"/>
      <c r="E42" s="3"/>
      <c r="F42" s="3"/>
      <c r="G42" s="3"/>
      <c r="H42" s="69"/>
    </row>
    <row r="43" spans="1:9" ht="12.75">
      <c r="A43" s="57"/>
      <c r="B43" s="6">
        <v>2004</v>
      </c>
      <c r="C43" s="3">
        <v>10148906</v>
      </c>
      <c r="D43" s="3">
        <v>687959</v>
      </c>
      <c r="E43" s="3">
        <v>3536012</v>
      </c>
      <c r="F43" s="3">
        <v>5431649</v>
      </c>
      <c r="G43" s="3">
        <v>106500</v>
      </c>
      <c r="H43" s="69">
        <v>289562</v>
      </c>
      <c r="I43" s="3">
        <f>C43+D43+E43+F43+G43+H43</f>
        <v>20200588</v>
      </c>
    </row>
    <row r="44" spans="1:9" ht="12.75">
      <c r="A44" s="57"/>
      <c r="B44" s="6">
        <v>2002</v>
      </c>
      <c r="C44" s="3">
        <v>9594025</v>
      </c>
      <c r="D44" s="3">
        <v>422256</v>
      </c>
      <c r="E44" s="3">
        <v>2997129</v>
      </c>
      <c r="F44" s="3">
        <v>5420702</v>
      </c>
      <c r="G44" s="3">
        <v>171950</v>
      </c>
      <c r="H44" s="69">
        <v>337970</v>
      </c>
      <c r="I44" s="3">
        <f>C44+D44+E44+F44+G44+H44</f>
        <v>18944032</v>
      </c>
    </row>
    <row r="45" spans="1:9" ht="12.75">
      <c r="A45" s="57"/>
      <c r="B45" s="6">
        <v>2000</v>
      </c>
      <c r="C45" s="3">
        <v>12534170</v>
      </c>
      <c r="D45" s="3">
        <v>282468</v>
      </c>
      <c r="E45" s="3">
        <v>3585491</v>
      </c>
      <c r="F45" s="3">
        <v>6961760</v>
      </c>
      <c r="G45" s="3">
        <v>143370</v>
      </c>
      <c r="H45" s="69">
        <v>512382</v>
      </c>
      <c r="I45" s="3">
        <f>C45+D45+E45+F45+G45+H45</f>
        <v>24019641</v>
      </c>
    </row>
    <row r="46" spans="1:9" ht="12.75">
      <c r="A46" s="57"/>
      <c r="B46" s="6">
        <v>1998</v>
      </c>
      <c r="C46" s="3">
        <v>9652363</v>
      </c>
      <c r="D46" s="3">
        <v>544100</v>
      </c>
      <c r="E46" s="3">
        <v>2506060</v>
      </c>
      <c r="F46" s="3">
        <v>5453112</v>
      </c>
      <c r="G46" s="3">
        <v>154968</v>
      </c>
      <c r="H46" s="69">
        <v>412047</v>
      </c>
      <c r="I46" s="3">
        <f>C46+D46+E46+F46+G46+H46</f>
        <v>18722650</v>
      </c>
    </row>
    <row r="47" spans="1:9" ht="12.75">
      <c r="A47" s="57"/>
      <c r="B47" s="6">
        <v>1996</v>
      </c>
      <c r="C47" s="3">
        <v>7501523</v>
      </c>
      <c r="D47" s="3">
        <v>319750</v>
      </c>
      <c r="E47" s="3">
        <v>1998931</v>
      </c>
      <c r="F47" s="3">
        <v>4223080</v>
      </c>
      <c r="G47" s="3">
        <v>147450</v>
      </c>
      <c r="H47" s="69">
        <v>295044</v>
      </c>
      <c r="I47" s="3">
        <f>C47+D47+E47+F47+G47+H47</f>
        <v>14485778</v>
      </c>
    </row>
    <row r="48" spans="1:8" ht="12.75">
      <c r="A48" s="57" t="s">
        <v>156</v>
      </c>
      <c r="B48" s="6"/>
      <c r="C48" s="3"/>
      <c r="D48" s="3"/>
      <c r="E48" s="3"/>
      <c r="F48" s="3"/>
      <c r="G48" s="3"/>
      <c r="H48" s="69"/>
    </row>
    <row r="49" spans="1:9" ht="12.75">
      <c r="A49" s="57"/>
      <c r="B49" s="6">
        <v>2004</v>
      </c>
      <c r="C49" s="3">
        <v>1140055</v>
      </c>
      <c r="D49" s="3">
        <v>17500</v>
      </c>
      <c r="E49" s="3">
        <v>1390890</v>
      </c>
      <c r="F49" s="3">
        <v>897931</v>
      </c>
      <c r="G49" s="3">
        <v>20500</v>
      </c>
      <c r="H49" s="69">
        <v>59105</v>
      </c>
      <c r="I49" s="3">
        <f>C49+D49+E49+F49+G49+H49</f>
        <v>3525981</v>
      </c>
    </row>
    <row r="50" spans="1:9" ht="12.75">
      <c r="A50" s="57"/>
      <c r="B50" s="6">
        <v>2002</v>
      </c>
      <c r="C50" s="3">
        <v>3921662</v>
      </c>
      <c r="D50" s="3">
        <v>33500</v>
      </c>
      <c r="E50" s="3">
        <v>2522140</v>
      </c>
      <c r="F50" s="3">
        <v>2514740</v>
      </c>
      <c r="G50" s="3">
        <v>57500</v>
      </c>
      <c r="H50" s="69">
        <v>221965</v>
      </c>
      <c r="I50" s="3">
        <f>C50+D50+E50+F50+G50+H50</f>
        <v>9271507</v>
      </c>
    </row>
    <row r="51" spans="1:9" ht="12.75">
      <c r="A51" s="57"/>
      <c r="B51" s="6">
        <v>2000</v>
      </c>
      <c r="C51" s="3">
        <v>885948</v>
      </c>
      <c r="D51" s="3">
        <v>1000</v>
      </c>
      <c r="E51" s="3">
        <v>475608</v>
      </c>
      <c r="F51" s="3">
        <v>455955</v>
      </c>
      <c r="G51" s="3">
        <v>7000</v>
      </c>
      <c r="H51" s="69">
        <v>37750</v>
      </c>
      <c r="I51" s="3">
        <f>C51+D51+E51+F51+G51+H51</f>
        <v>1863261</v>
      </c>
    </row>
    <row r="52" spans="1:9" ht="12.75">
      <c r="A52" s="57"/>
      <c r="B52" s="6">
        <v>1998</v>
      </c>
      <c r="C52" s="3">
        <v>2425786</v>
      </c>
      <c r="D52" s="3">
        <v>17000</v>
      </c>
      <c r="E52" s="3">
        <v>940446</v>
      </c>
      <c r="F52" s="3">
        <v>1414399</v>
      </c>
      <c r="G52" s="3">
        <v>12750</v>
      </c>
      <c r="H52" s="69">
        <v>110669</v>
      </c>
      <c r="I52" s="3">
        <f>C52+D52+E52+F52+G52+H52</f>
        <v>4921050</v>
      </c>
    </row>
    <row r="53" spans="1:9" ht="12.75">
      <c r="A53" s="57"/>
      <c r="B53" s="6">
        <v>1996</v>
      </c>
      <c r="C53" s="3">
        <v>2078849</v>
      </c>
      <c r="D53" s="3">
        <v>6500</v>
      </c>
      <c r="E53" s="3">
        <v>860412</v>
      </c>
      <c r="F53" s="3">
        <v>1141163</v>
      </c>
      <c r="G53" s="3">
        <v>33350</v>
      </c>
      <c r="H53" s="69">
        <v>153779</v>
      </c>
      <c r="I53" s="3">
        <f>C53+D53+E53+F53+G53+H53</f>
        <v>4274053</v>
      </c>
    </row>
    <row r="54" spans="1:8" ht="12.75">
      <c r="A54" s="57" t="s">
        <v>157</v>
      </c>
      <c r="B54" s="6"/>
      <c r="C54" s="3"/>
      <c r="D54" s="3"/>
      <c r="E54" s="3"/>
      <c r="F54" s="3"/>
      <c r="G54" s="3"/>
      <c r="H54" s="69"/>
    </row>
    <row r="55" spans="1:9" ht="12.75">
      <c r="A55" s="57"/>
      <c r="B55" s="6">
        <v>2004</v>
      </c>
      <c r="C55" s="3">
        <v>5018739</v>
      </c>
      <c r="D55" s="3">
        <v>61500</v>
      </c>
      <c r="E55" s="3">
        <v>3360991</v>
      </c>
      <c r="F55" s="3">
        <v>2922578</v>
      </c>
      <c r="G55" s="3">
        <v>34000</v>
      </c>
      <c r="H55" s="69">
        <v>175514</v>
      </c>
      <c r="I55" s="3">
        <f>C55+D55+E55+F55+G55+H55</f>
        <v>11573322</v>
      </c>
    </row>
    <row r="56" spans="1:9" ht="12.75">
      <c r="A56" s="57"/>
      <c r="B56" s="6">
        <v>2002</v>
      </c>
      <c r="C56" s="3">
        <v>2932537</v>
      </c>
      <c r="D56" s="3">
        <v>31600</v>
      </c>
      <c r="E56" s="3">
        <v>1108531</v>
      </c>
      <c r="F56" s="3">
        <v>1404172</v>
      </c>
      <c r="G56" s="3">
        <v>26500</v>
      </c>
      <c r="H56" s="69">
        <v>77250</v>
      </c>
      <c r="I56" s="3">
        <f>C56+D56+E56+F56+G56+H56</f>
        <v>5580590</v>
      </c>
    </row>
    <row r="57" spans="1:9" ht="12.75">
      <c r="A57" s="57"/>
      <c r="B57" s="6">
        <v>2000</v>
      </c>
      <c r="C57" s="3">
        <v>3525098</v>
      </c>
      <c r="D57" s="3">
        <v>128620</v>
      </c>
      <c r="E57" s="3">
        <v>1458297</v>
      </c>
      <c r="F57" s="3">
        <v>2010399</v>
      </c>
      <c r="G57" s="3">
        <v>22250</v>
      </c>
      <c r="H57" s="69">
        <v>181900</v>
      </c>
      <c r="I57" s="3">
        <f>C57+D57+E57+F57+G57+H57</f>
        <v>7326564</v>
      </c>
    </row>
    <row r="58" spans="1:9" ht="12.75">
      <c r="A58" s="57"/>
      <c r="B58" s="6">
        <v>1998</v>
      </c>
      <c r="C58" s="3">
        <v>1877422</v>
      </c>
      <c r="D58" s="3">
        <v>44700</v>
      </c>
      <c r="E58" s="3">
        <v>636177</v>
      </c>
      <c r="F58" s="3">
        <v>1024326</v>
      </c>
      <c r="G58" s="3">
        <v>17456</v>
      </c>
      <c r="H58" s="69">
        <v>68115</v>
      </c>
      <c r="I58" s="3">
        <f>C58+D58+E58+F58+G58+H58</f>
        <v>3668196</v>
      </c>
    </row>
    <row r="59" spans="1:9" ht="12.75">
      <c r="A59" s="57"/>
      <c r="B59" s="6">
        <v>1996</v>
      </c>
      <c r="C59" s="3">
        <v>5058057</v>
      </c>
      <c r="D59" s="3">
        <v>62000</v>
      </c>
      <c r="E59" s="3">
        <v>1632113</v>
      </c>
      <c r="F59" s="3">
        <v>3158782</v>
      </c>
      <c r="G59" s="3">
        <v>147721</v>
      </c>
      <c r="H59" s="69">
        <v>214591</v>
      </c>
      <c r="I59" s="3">
        <f>C59+D59+E59+F59+G59+H59</f>
        <v>10273264</v>
      </c>
    </row>
    <row r="60" spans="1:9" ht="12.75">
      <c r="A60" s="57"/>
      <c r="B60" s="6"/>
      <c r="C60" s="3"/>
      <c r="D60" s="3"/>
      <c r="E60" s="3"/>
      <c r="F60" s="3"/>
      <c r="G60" s="3"/>
      <c r="H60" s="7"/>
      <c r="I60" s="3"/>
    </row>
    <row r="61" spans="1:9" ht="12.75">
      <c r="A61" s="57"/>
      <c r="B61" s="6"/>
      <c r="C61" s="3"/>
      <c r="D61" s="3"/>
      <c r="E61" s="3"/>
      <c r="F61" s="3"/>
      <c r="G61" s="3"/>
      <c r="H61" s="7"/>
      <c r="I61" s="3"/>
    </row>
    <row r="62" spans="1:9" ht="12.75">
      <c r="A62" s="57"/>
      <c r="B62" s="6"/>
      <c r="C62" s="3"/>
      <c r="D62" s="3"/>
      <c r="E62" s="3"/>
      <c r="F62" s="3"/>
      <c r="G62" s="3"/>
      <c r="H62" s="7"/>
      <c r="I62" s="3"/>
    </row>
    <row r="63" spans="1:9" ht="12.75">
      <c r="A63" s="57"/>
      <c r="B63" s="6"/>
      <c r="C63" s="3"/>
      <c r="D63" s="3"/>
      <c r="E63" s="3"/>
      <c r="F63" s="3"/>
      <c r="G63" s="3"/>
      <c r="H63" s="7"/>
      <c r="I63" s="3"/>
    </row>
    <row r="64" spans="1:9" ht="12.75">
      <c r="A64" s="57"/>
      <c r="B64" s="6"/>
      <c r="C64" s="3"/>
      <c r="D64" s="3"/>
      <c r="E64" s="3"/>
      <c r="F64" s="3"/>
      <c r="G64" s="3"/>
      <c r="H64" s="7"/>
      <c r="I64" s="3"/>
    </row>
    <row r="65" spans="1:9" ht="12.75">
      <c r="A65" s="57"/>
      <c r="B65" s="6"/>
      <c r="C65" s="3"/>
      <c r="D65" s="3"/>
      <c r="E65" s="3"/>
      <c r="F65" s="3"/>
      <c r="G65" s="3"/>
      <c r="H65" s="7"/>
      <c r="I65" s="3"/>
    </row>
    <row r="66" spans="1:9" ht="12.75">
      <c r="A66" s="57"/>
      <c r="B66" s="6"/>
      <c r="C66" s="53"/>
      <c r="D66" s="53"/>
      <c r="E66" s="53" t="s">
        <v>147</v>
      </c>
      <c r="F66" s="53" t="s">
        <v>148</v>
      </c>
      <c r="G66" s="53"/>
      <c r="H66" s="70" t="s">
        <v>149</v>
      </c>
      <c r="I66" s="65"/>
    </row>
    <row r="67" spans="1:9" ht="12.75">
      <c r="A67" s="57"/>
      <c r="B67" s="6"/>
      <c r="C67" s="56" t="s">
        <v>132</v>
      </c>
      <c r="D67" s="56" t="s">
        <v>140</v>
      </c>
      <c r="E67" s="56" t="s">
        <v>150</v>
      </c>
      <c r="F67" s="56" t="s">
        <v>151</v>
      </c>
      <c r="G67" s="56" t="s">
        <v>143</v>
      </c>
      <c r="H67" s="71" t="s">
        <v>152</v>
      </c>
      <c r="I67" s="56" t="s">
        <v>122</v>
      </c>
    </row>
    <row r="68" spans="1:9" ht="12.75">
      <c r="A68" s="54" t="s">
        <v>20</v>
      </c>
      <c r="B68" s="6"/>
      <c r="C68" s="72"/>
      <c r="D68" s="72"/>
      <c r="E68" s="72"/>
      <c r="F68" s="72"/>
      <c r="G68" s="72"/>
      <c r="H68" s="70"/>
      <c r="I68" s="72"/>
    </row>
    <row r="69" spans="1:9" ht="12.75">
      <c r="A69" s="68"/>
      <c r="B69" s="6">
        <v>2004</v>
      </c>
      <c r="C69" s="3">
        <f aca="true" t="shared" si="3" ref="C69:H73">C75+C99+C134</f>
        <v>79079152</v>
      </c>
      <c r="D69" s="3">
        <f t="shared" si="3"/>
        <v>42787225</v>
      </c>
      <c r="E69" s="3">
        <f t="shared" si="3"/>
        <v>35239558</v>
      </c>
      <c r="F69" s="3">
        <f t="shared" si="3"/>
        <v>63164022</v>
      </c>
      <c r="G69" s="3">
        <f t="shared" si="3"/>
        <v>2305165</v>
      </c>
      <c r="H69" s="69">
        <f t="shared" si="3"/>
        <v>2815207</v>
      </c>
      <c r="I69" s="3">
        <f>C69+D69+E69+F69+G69+H69</f>
        <v>225390329</v>
      </c>
    </row>
    <row r="70" spans="1:9" ht="12.75">
      <c r="A70" s="57"/>
      <c r="B70" s="6">
        <v>2002</v>
      </c>
      <c r="C70" s="3">
        <f t="shared" si="3"/>
        <v>68184653</v>
      </c>
      <c r="D70" s="3">
        <f t="shared" si="3"/>
        <v>44367235</v>
      </c>
      <c r="E70" s="3">
        <f t="shared" si="3"/>
        <v>32175559</v>
      </c>
      <c r="F70" s="3">
        <f t="shared" si="3"/>
        <v>57213792</v>
      </c>
      <c r="G70" s="3">
        <f t="shared" si="3"/>
        <v>1991172</v>
      </c>
      <c r="H70" s="69">
        <f t="shared" si="3"/>
        <v>2936357</v>
      </c>
      <c r="I70" s="3">
        <f>C70+D70+E70+F70+G70+H70</f>
        <v>206868768</v>
      </c>
    </row>
    <row r="71" spans="1:9" ht="12.75">
      <c r="A71" s="68"/>
      <c r="B71" s="6">
        <v>2000</v>
      </c>
      <c r="C71" s="3">
        <f t="shared" si="3"/>
        <v>62118102</v>
      </c>
      <c r="D71" s="3">
        <f t="shared" si="3"/>
        <v>43545309</v>
      </c>
      <c r="E71" s="3">
        <f t="shared" si="3"/>
        <v>27063326</v>
      </c>
      <c r="F71" s="3">
        <f t="shared" si="3"/>
        <v>55026570</v>
      </c>
      <c r="G71" s="3">
        <f t="shared" si="3"/>
        <v>1897159</v>
      </c>
      <c r="H71" s="69">
        <f t="shared" si="3"/>
        <v>3741962</v>
      </c>
      <c r="I71" s="3">
        <f>C71+D71+E71+F71+G71+H71</f>
        <v>193392428</v>
      </c>
    </row>
    <row r="72" spans="1:9" ht="12.75">
      <c r="A72" s="68"/>
      <c r="B72" s="6">
        <v>1998</v>
      </c>
      <c r="C72" s="3">
        <f t="shared" si="3"/>
        <v>50255874</v>
      </c>
      <c r="D72" s="3">
        <f t="shared" si="3"/>
        <v>37336556</v>
      </c>
      <c r="E72" s="3">
        <f t="shared" si="3"/>
        <v>19957222</v>
      </c>
      <c r="F72" s="3">
        <f t="shared" si="3"/>
        <v>46489355</v>
      </c>
      <c r="G72" s="3">
        <f t="shared" si="3"/>
        <v>1801972</v>
      </c>
      <c r="H72" s="69">
        <f t="shared" si="3"/>
        <v>2894496</v>
      </c>
      <c r="I72" s="3">
        <f>C72+D72+E72+F72+G72+H72</f>
        <v>158735475</v>
      </c>
    </row>
    <row r="73" spans="1:9" ht="12.75">
      <c r="A73" s="68"/>
      <c r="B73" s="6">
        <v>1996</v>
      </c>
      <c r="C73" s="3">
        <f t="shared" si="3"/>
        <v>51437606</v>
      </c>
      <c r="D73" s="3">
        <f t="shared" si="3"/>
        <v>39638019</v>
      </c>
      <c r="E73" s="3">
        <f t="shared" si="3"/>
        <v>15237045</v>
      </c>
      <c r="F73" s="3">
        <f t="shared" si="3"/>
        <v>44258671</v>
      </c>
      <c r="G73" s="3">
        <f t="shared" si="3"/>
        <v>2218594</v>
      </c>
      <c r="H73" s="69">
        <f t="shared" si="3"/>
        <v>3015395</v>
      </c>
      <c r="I73" s="3">
        <f>C73+D73+E73+F73+G73+H73</f>
        <v>155805330</v>
      </c>
    </row>
    <row r="74" spans="1:8" ht="12.75">
      <c r="A74" s="54" t="s">
        <v>154</v>
      </c>
      <c r="B74" s="6"/>
      <c r="C74" s="3"/>
      <c r="D74" s="3"/>
      <c r="E74" s="3"/>
      <c r="F74" s="3"/>
      <c r="G74" s="3"/>
      <c r="H74" s="69"/>
    </row>
    <row r="75" spans="1:9" ht="12.75">
      <c r="A75" s="68"/>
      <c r="B75" s="6">
        <v>2004</v>
      </c>
      <c r="C75" s="3">
        <f aca="true" t="shared" si="4" ref="C75:H79">C81+C87+C93</f>
        <v>24809850</v>
      </c>
      <c r="D75" s="3">
        <f t="shared" si="4"/>
        <v>37327818</v>
      </c>
      <c r="E75" s="3">
        <f t="shared" si="4"/>
        <v>11385095</v>
      </c>
      <c r="F75" s="3">
        <f t="shared" si="4"/>
        <v>22994137</v>
      </c>
      <c r="G75" s="3">
        <f t="shared" si="4"/>
        <v>1121511</v>
      </c>
      <c r="H75" s="69">
        <f t="shared" si="4"/>
        <v>1010463</v>
      </c>
      <c r="I75" s="3">
        <f>C75+D75+E75+F75+G75+H75</f>
        <v>98648874</v>
      </c>
    </row>
    <row r="76" spans="1:9" ht="12.75">
      <c r="A76" s="68"/>
      <c r="B76" s="6">
        <v>2002</v>
      </c>
      <c r="C76" s="3">
        <f t="shared" si="4"/>
        <v>23573675</v>
      </c>
      <c r="D76" s="3">
        <f t="shared" si="4"/>
        <v>39934910</v>
      </c>
      <c r="E76" s="3">
        <f t="shared" si="4"/>
        <v>14038914</v>
      </c>
      <c r="F76" s="3">
        <f t="shared" si="4"/>
        <v>22986283</v>
      </c>
      <c r="G76" s="3">
        <f t="shared" si="4"/>
        <v>869550</v>
      </c>
      <c r="H76" s="69">
        <f t="shared" si="4"/>
        <v>1156889</v>
      </c>
      <c r="I76" s="3">
        <f>C76+D76+E76+F76+G76+H76</f>
        <v>102560221</v>
      </c>
    </row>
    <row r="77" spans="1:9" ht="12.75">
      <c r="A77" s="57"/>
      <c r="B77" s="6">
        <v>2000</v>
      </c>
      <c r="C77" s="3">
        <f t="shared" si="4"/>
        <v>22007352</v>
      </c>
      <c r="D77" s="3">
        <f t="shared" si="4"/>
        <v>39901516</v>
      </c>
      <c r="E77" s="3">
        <f t="shared" si="4"/>
        <v>11425594</v>
      </c>
      <c r="F77" s="3">
        <f t="shared" si="4"/>
        <v>22295164</v>
      </c>
      <c r="G77" s="3">
        <f t="shared" si="4"/>
        <v>863417</v>
      </c>
      <c r="H77" s="69">
        <f t="shared" si="4"/>
        <v>1684837</v>
      </c>
      <c r="I77" s="3">
        <f>C77+D77+E77+F77+G77+H77</f>
        <v>98177880</v>
      </c>
    </row>
    <row r="78" spans="1:9" ht="12.75">
      <c r="A78" s="57"/>
      <c r="B78" s="6">
        <v>1998</v>
      </c>
      <c r="C78" s="3">
        <f t="shared" si="4"/>
        <v>16157157</v>
      </c>
      <c r="D78" s="3">
        <f t="shared" si="4"/>
        <v>34084311</v>
      </c>
      <c r="E78" s="3">
        <f t="shared" si="4"/>
        <v>7609361</v>
      </c>
      <c r="F78" s="3">
        <f t="shared" si="4"/>
        <v>17667237</v>
      </c>
      <c r="G78" s="3">
        <f t="shared" si="4"/>
        <v>853044</v>
      </c>
      <c r="H78" s="69">
        <f t="shared" si="4"/>
        <v>1278006</v>
      </c>
      <c r="I78" s="3">
        <f>C78+D78+E78+F78+G78+H78</f>
        <v>77649116</v>
      </c>
    </row>
    <row r="79" spans="1:9" ht="12.75">
      <c r="A79" s="57"/>
      <c r="B79" s="6">
        <v>1996</v>
      </c>
      <c r="C79" s="3">
        <f t="shared" si="4"/>
        <v>15426879</v>
      </c>
      <c r="D79" s="3">
        <f t="shared" si="4"/>
        <v>36848116</v>
      </c>
      <c r="E79" s="3">
        <f t="shared" si="4"/>
        <v>6576865</v>
      </c>
      <c r="F79" s="3">
        <f t="shared" si="4"/>
        <v>16254174</v>
      </c>
      <c r="G79" s="3">
        <f t="shared" si="4"/>
        <v>989205</v>
      </c>
      <c r="H79" s="69">
        <f t="shared" si="4"/>
        <v>1231241</v>
      </c>
      <c r="I79" s="3">
        <f>C79+D79+E79+F79+G79+H79</f>
        <v>77326480</v>
      </c>
    </row>
    <row r="80" spans="1:8" ht="12.75">
      <c r="A80" s="57" t="s">
        <v>155</v>
      </c>
      <c r="B80" s="6"/>
      <c r="C80" s="3"/>
      <c r="D80" s="3"/>
      <c r="E80" s="3"/>
      <c r="F80" s="3"/>
      <c r="G80" s="3"/>
      <c r="H80" s="69"/>
    </row>
    <row r="81" spans="1:9" ht="12.75">
      <c r="A81" s="57"/>
      <c r="B81" s="6">
        <v>2004</v>
      </c>
      <c r="C81" s="3">
        <v>23494362</v>
      </c>
      <c r="D81" s="3">
        <v>27958432</v>
      </c>
      <c r="E81" s="3">
        <v>6910693</v>
      </c>
      <c r="F81" s="3">
        <v>20627784</v>
      </c>
      <c r="G81" s="3">
        <v>971042</v>
      </c>
      <c r="H81" s="69">
        <v>923464</v>
      </c>
      <c r="I81" s="3">
        <f>C81+D81+E81+F81+G81+H81</f>
        <v>80885777</v>
      </c>
    </row>
    <row r="82" spans="1:9" ht="12.75">
      <c r="A82" s="57"/>
      <c r="B82" s="6">
        <v>2002</v>
      </c>
      <c r="C82" s="3">
        <v>21697488</v>
      </c>
      <c r="D82" s="3">
        <v>27482864</v>
      </c>
      <c r="E82" s="3">
        <v>8143780</v>
      </c>
      <c r="F82" s="3">
        <v>19528722</v>
      </c>
      <c r="G82" s="3">
        <v>809300</v>
      </c>
      <c r="H82" s="69">
        <v>1069089</v>
      </c>
      <c r="I82" s="3">
        <f>C82+D82+E82+F82+G82+H82</f>
        <v>78731243</v>
      </c>
    </row>
    <row r="83" spans="1:9" ht="12.75">
      <c r="A83" s="57"/>
      <c r="B83" s="6">
        <v>2000</v>
      </c>
      <c r="C83" s="3">
        <v>20879700</v>
      </c>
      <c r="D83" s="3">
        <v>26885656</v>
      </c>
      <c r="E83" s="3">
        <v>6572352</v>
      </c>
      <c r="F83" s="3">
        <v>19399958</v>
      </c>
      <c r="G83" s="3">
        <v>834167</v>
      </c>
      <c r="H83" s="69">
        <v>1435354</v>
      </c>
      <c r="I83" s="3">
        <f>C83+D83+E83+F83+G83+H83</f>
        <v>76007187</v>
      </c>
    </row>
    <row r="84" spans="1:9" ht="12.75">
      <c r="A84" s="57"/>
      <c r="B84" s="6">
        <v>1998</v>
      </c>
      <c r="C84" s="3">
        <v>14874444</v>
      </c>
      <c r="D84" s="3">
        <v>23216464</v>
      </c>
      <c r="E84" s="3">
        <v>4916291</v>
      </c>
      <c r="F84" s="3">
        <v>14805127</v>
      </c>
      <c r="G84" s="3">
        <v>816794</v>
      </c>
      <c r="H84" s="69">
        <v>1121627</v>
      </c>
      <c r="I84" s="3">
        <f>C84+D84+E84+F84+G84+H84</f>
        <v>59750747</v>
      </c>
    </row>
    <row r="85" spans="1:9" ht="12.75">
      <c r="A85" s="57"/>
      <c r="B85" s="6">
        <v>1996</v>
      </c>
      <c r="C85" s="3">
        <v>13504886</v>
      </c>
      <c r="D85" s="3">
        <v>19130574</v>
      </c>
      <c r="E85" s="3">
        <v>3475889</v>
      </c>
      <c r="F85" s="3">
        <v>11873963</v>
      </c>
      <c r="G85" s="3">
        <v>875089</v>
      </c>
      <c r="H85" s="69">
        <v>986284</v>
      </c>
      <c r="I85" s="3">
        <f>C85+D85+E85+F85+G85+H85</f>
        <v>49846685</v>
      </c>
    </row>
    <row r="86" spans="1:8" ht="12.75">
      <c r="A86" s="57" t="s">
        <v>156</v>
      </c>
      <c r="B86" s="6"/>
      <c r="C86" s="3"/>
      <c r="D86" s="3"/>
      <c r="E86" s="3"/>
      <c r="F86" s="3"/>
      <c r="G86" s="3"/>
      <c r="H86" s="69"/>
    </row>
    <row r="87" spans="1:9" ht="12.75">
      <c r="A87" s="57"/>
      <c r="B87" s="6">
        <v>2004</v>
      </c>
      <c r="C87" s="3">
        <v>346878</v>
      </c>
      <c r="D87" s="3">
        <v>5120537</v>
      </c>
      <c r="E87" s="3">
        <v>2272198</v>
      </c>
      <c r="F87" s="3">
        <v>773337</v>
      </c>
      <c r="G87" s="3">
        <v>21500</v>
      </c>
      <c r="H87" s="69">
        <v>30850</v>
      </c>
      <c r="I87" s="3">
        <f>C87+D87+E87+F87+G87+H87</f>
        <v>8565300</v>
      </c>
    </row>
    <row r="88" spans="1:9" ht="12.75">
      <c r="A88" s="57"/>
      <c r="B88" s="6">
        <v>2002</v>
      </c>
      <c r="C88" s="3">
        <v>495497</v>
      </c>
      <c r="D88" s="3">
        <v>5057971</v>
      </c>
      <c r="E88" s="3">
        <v>2545045</v>
      </c>
      <c r="F88" s="3">
        <v>973042</v>
      </c>
      <c r="G88" s="3">
        <v>13250</v>
      </c>
      <c r="H88" s="69">
        <v>17850</v>
      </c>
      <c r="I88" s="3">
        <f>C88+D88+E88+F88+G88+H88</f>
        <v>9102655</v>
      </c>
    </row>
    <row r="89" spans="1:9" ht="12.75">
      <c r="A89" s="57"/>
      <c r="B89" s="6">
        <v>2000</v>
      </c>
      <c r="C89" s="3">
        <v>545093</v>
      </c>
      <c r="D89" s="3">
        <v>7960130</v>
      </c>
      <c r="E89" s="3">
        <v>2695915</v>
      </c>
      <c r="F89" s="3">
        <v>1491222</v>
      </c>
      <c r="G89" s="3">
        <v>22750</v>
      </c>
      <c r="H89" s="69">
        <v>156317</v>
      </c>
      <c r="I89" s="3">
        <f>C89+D89+E89+F89+G89+H89</f>
        <v>12871427</v>
      </c>
    </row>
    <row r="90" spans="1:9" ht="12.75">
      <c r="A90" s="57"/>
      <c r="B90" s="6">
        <v>1998</v>
      </c>
      <c r="C90" s="3">
        <v>320449</v>
      </c>
      <c r="D90" s="3">
        <v>5381740</v>
      </c>
      <c r="E90" s="3">
        <v>1252402</v>
      </c>
      <c r="F90" s="3">
        <v>968973</v>
      </c>
      <c r="G90" s="3">
        <v>9500</v>
      </c>
      <c r="H90" s="69">
        <v>51272</v>
      </c>
      <c r="I90" s="3">
        <f>C90+D90+E90+F90+G90+H90</f>
        <v>7984336</v>
      </c>
    </row>
    <row r="91" spans="1:9" ht="12.75">
      <c r="A91" s="57"/>
      <c r="B91" s="6">
        <v>1996</v>
      </c>
      <c r="C91" s="3">
        <v>498461</v>
      </c>
      <c r="D91" s="3">
        <v>11807926</v>
      </c>
      <c r="E91" s="3">
        <v>2113474</v>
      </c>
      <c r="F91" s="3">
        <v>1957101</v>
      </c>
      <c r="G91" s="3">
        <v>34000</v>
      </c>
      <c r="H91" s="69">
        <v>136714</v>
      </c>
      <c r="I91" s="3">
        <f>C91+D91+E91+F91+G91+H91</f>
        <v>16547676</v>
      </c>
    </row>
    <row r="92" spans="1:8" ht="12.75">
      <c r="A92" s="57" t="s">
        <v>157</v>
      </c>
      <c r="B92" s="6"/>
      <c r="C92" s="3"/>
      <c r="D92" s="3"/>
      <c r="E92" s="3"/>
      <c r="F92" s="3"/>
      <c r="G92" s="3"/>
      <c r="H92" s="69"/>
    </row>
    <row r="93" spans="1:9" ht="12.75">
      <c r="A93" s="57"/>
      <c r="B93" s="6">
        <v>2004</v>
      </c>
      <c r="C93" s="3">
        <v>968610</v>
      </c>
      <c r="D93" s="3">
        <v>4248849</v>
      </c>
      <c r="E93" s="3">
        <v>2202204</v>
      </c>
      <c r="F93" s="3">
        <v>1593016</v>
      </c>
      <c r="G93" s="3">
        <v>128969</v>
      </c>
      <c r="H93" s="69">
        <v>56149</v>
      </c>
      <c r="I93" s="3">
        <f>C93+D93+E93+F93+G93+H93</f>
        <v>9197797</v>
      </c>
    </row>
    <row r="94" spans="1:9" ht="12.75">
      <c r="A94" s="57"/>
      <c r="B94" s="6">
        <v>2002</v>
      </c>
      <c r="C94" s="3">
        <v>1380690</v>
      </c>
      <c r="D94" s="3">
        <v>7394075</v>
      </c>
      <c r="E94" s="3">
        <v>3350089</v>
      </c>
      <c r="F94" s="3">
        <v>2484519</v>
      </c>
      <c r="G94" s="3">
        <v>47000</v>
      </c>
      <c r="H94" s="69">
        <v>69950</v>
      </c>
      <c r="I94" s="3">
        <f>C94+D94+E94+F94+G94+H94</f>
        <v>14726323</v>
      </c>
    </row>
    <row r="95" spans="1:9" ht="12.75">
      <c r="A95" s="57"/>
      <c r="B95" s="6">
        <v>2000</v>
      </c>
      <c r="C95" s="3">
        <v>582559</v>
      </c>
      <c r="D95" s="3">
        <v>5055730</v>
      </c>
      <c r="E95" s="3">
        <v>2157327</v>
      </c>
      <c r="F95" s="3">
        <v>1403984</v>
      </c>
      <c r="G95" s="3">
        <v>6500</v>
      </c>
      <c r="H95" s="69">
        <v>93166</v>
      </c>
      <c r="I95" s="3">
        <f>C95+D95+E95+F95+G95+H95</f>
        <v>9299266</v>
      </c>
    </row>
    <row r="96" spans="1:9" ht="12.75">
      <c r="A96" s="57"/>
      <c r="B96" s="6">
        <v>1998</v>
      </c>
      <c r="C96" s="3">
        <v>962264</v>
      </c>
      <c r="D96" s="3">
        <v>5486107</v>
      </c>
      <c r="E96" s="3">
        <v>1440668</v>
      </c>
      <c r="F96" s="3">
        <v>1893137</v>
      </c>
      <c r="G96" s="3">
        <v>26750</v>
      </c>
      <c r="H96" s="69">
        <v>105107</v>
      </c>
      <c r="I96" s="3">
        <f>C96+D96+E96+F96+G96+H96</f>
        <v>9914033</v>
      </c>
    </row>
    <row r="97" spans="1:9" ht="12.75">
      <c r="A97" s="57"/>
      <c r="B97" s="6">
        <v>1996</v>
      </c>
      <c r="C97" s="3">
        <v>1423532</v>
      </c>
      <c r="D97" s="3">
        <v>5909616</v>
      </c>
      <c r="E97" s="3">
        <v>987502</v>
      </c>
      <c r="F97" s="3">
        <v>2423110</v>
      </c>
      <c r="G97" s="3">
        <v>80116</v>
      </c>
      <c r="H97" s="69">
        <v>108243</v>
      </c>
      <c r="I97" s="3">
        <f>C97+D97+E97+F97+G97+H97</f>
        <v>10932119</v>
      </c>
    </row>
    <row r="98" spans="1:8" ht="12.75">
      <c r="A98" s="54" t="s">
        <v>158</v>
      </c>
      <c r="B98" s="6"/>
      <c r="C98" s="3"/>
      <c r="D98" s="3"/>
      <c r="E98" s="3"/>
      <c r="G98" s="3"/>
      <c r="H98" s="69"/>
    </row>
    <row r="99" spans="1:9" ht="12.75">
      <c r="A99" s="68"/>
      <c r="B99" s="6">
        <v>2004</v>
      </c>
      <c r="C99" s="3">
        <f aca="true" t="shared" si="5" ref="C99:H103">C105+C111+C117</f>
        <v>54263552</v>
      </c>
      <c r="D99" s="3">
        <f t="shared" si="5"/>
        <v>5361307</v>
      </c>
      <c r="E99" s="3">
        <f t="shared" si="5"/>
        <v>23840963</v>
      </c>
      <c r="F99" s="3">
        <f t="shared" si="5"/>
        <v>40140350</v>
      </c>
      <c r="G99" s="3">
        <f t="shared" si="5"/>
        <v>1183654</v>
      </c>
      <c r="H99" s="69">
        <f t="shared" si="5"/>
        <v>1804744</v>
      </c>
      <c r="I99" s="3">
        <f>C99+D99+E99+F99+G99+H99</f>
        <v>126594570</v>
      </c>
    </row>
    <row r="100" spans="1:9" ht="12.75">
      <c r="A100" s="68"/>
      <c r="B100" s="6">
        <v>2002</v>
      </c>
      <c r="C100" s="3">
        <f t="shared" si="5"/>
        <v>44605878</v>
      </c>
      <c r="D100" s="3">
        <f t="shared" si="5"/>
        <v>4344325</v>
      </c>
      <c r="E100" s="3">
        <f t="shared" si="5"/>
        <v>18127945</v>
      </c>
      <c r="F100" s="3">
        <f t="shared" si="5"/>
        <v>34208960</v>
      </c>
      <c r="G100" s="3">
        <f t="shared" si="5"/>
        <v>1121622</v>
      </c>
      <c r="H100" s="69">
        <f t="shared" si="5"/>
        <v>1778368</v>
      </c>
      <c r="I100" s="3">
        <f>C100+D100+E100+F100+G100+H100</f>
        <v>104187098</v>
      </c>
    </row>
    <row r="101" spans="1:9" ht="12.75">
      <c r="A101" s="57"/>
      <c r="B101" s="6">
        <v>2000</v>
      </c>
      <c r="C101" s="3">
        <f t="shared" si="5"/>
        <v>39972000</v>
      </c>
      <c r="D101" s="3">
        <f t="shared" si="5"/>
        <v>3489243</v>
      </c>
      <c r="E101" s="3">
        <f t="shared" si="5"/>
        <v>15573947</v>
      </c>
      <c r="F101" s="3">
        <f t="shared" si="5"/>
        <v>32588061</v>
      </c>
      <c r="G101" s="3">
        <f t="shared" si="5"/>
        <v>1031242</v>
      </c>
      <c r="H101" s="69">
        <f t="shared" si="5"/>
        <v>2049125</v>
      </c>
      <c r="I101" s="3">
        <f>C101+D101+E101+F101+G101+H101</f>
        <v>94703618</v>
      </c>
    </row>
    <row r="102" spans="1:9" ht="12.75">
      <c r="A102" s="57"/>
      <c r="B102" s="6">
        <v>1998</v>
      </c>
      <c r="C102" s="3">
        <f t="shared" si="5"/>
        <v>34084092</v>
      </c>
      <c r="D102" s="3">
        <f t="shared" si="5"/>
        <v>3129220</v>
      </c>
      <c r="E102" s="3">
        <f t="shared" si="5"/>
        <v>12317244</v>
      </c>
      <c r="F102" s="3">
        <f t="shared" si="5"/>
        <v>28772487</v>
      </c>
      <c r="G102" s="3">
        <f t="shared" si="5"/>
        <v>948928</v>
      </c>
      <c r="H102" s="69">
        <f t="shared" si="5"/>
        <v>1609740</v>
      </c>
      <c r="I102" s="3">
        <f>C102+D102+E102+F102+G102+H102</f>
        <v>80861711</v>
      </c>
    </row>
    <row r="103" spans="1:9" ht="12.75">
      <c r="A103" s="57"/>
      <c r="B103" s="6">
        <v>1996</v>
      </c>
      <c r="C103" s="3">
        <f t="shared" si="5"/>
        <v>35829592</v>
      </c>
      <c r="D103" s="3">
        <f t="shared" si="5"/>
        <v>2563663</v>
      </c>
      <c r="E103" s="3">
        <f t="shared" si="5"/>
        <v>8559706</v>
      </c>
      <c r="F103" s="3">
        <f t="shared" si="5"/>
        <v>27757788</v>
      </c>
      <c r="G103" s="3">
        <f t="shared" si="5"/>
        <v>1215639</v>
      </c>
      <c r="H103" s="69">
        <f t="shared" si="5"/>
        <v>1773654</v>
      </c>
      <c r="I103" s="3">
        <f>C103+D103+E103+F103+G103+H103</f>
        <v>77700042</v>
      </c>
    </row>
    <row r="104" spans="1:8" ht="12.75">
      <c r="A104" s="57" t="s">
        <v>155</v>
      </c>
      <c r="B104" s="6"/>
      <c r="C104" s="3"/>
      <c r="D104" s="3"/>
      <c r="E104" s="3"/>
      <c r="F104" s="3"/>
      <c r="G104" s="3"/>
      <c r="H104" s="69"/>
    </row>
    <row r="105" spans="1:9" ht="12.75">
      <c r="A105" s="57"/>
      <c r="B105" s="6">
        <v>2004</v>
      </c>
      <c r="C105" s="3">
        <v>49092764</v>
      </c>
      <c r="D105" s="3">
        <v>4946482</v>
      </c>
      <c r="E105" s="3">
        <v>14718498</v>
      </c>
      <c r="F105" s="3">
        <v>34803879</v>
      </c>
      <c r="G105" s="3">
        <v>1114104</v>
      </c>
      <c r="H105" s="69">
        <v>1584648</v>
      </c>
      <c r="I105" s="3">
        <f>C105+D105+E105+F105+G105+H105</f>
        <v>106260375</v>
      </c>
    </row>
    <row r="106" spans="1:9" ht="12.75">
      <c r="A106" s="57"/>
      <c r="B106" s="6">
        <v>2002</v>
      </c>
      <c r="C106" s="3">
        <v>38002615</v>
      </c>
      <c r="D106" s="3">
        <v>3909920</v>
      </c>
      <c r="E106" s="3">
        <v>10315770</v>
      </c>
      <c r="F106" s="3">
        <v>27541740</v>
      </c>
      <c r="G106" s="3">
        <v>983117</v>
      </c>
      <c r="H106" s="69">
        <v>1445043</v>
      </c>
      <c r="I106" s="3">
        <f>C106+D106+E106+F106+G106+H106</f>
        <v>82198205</v>
      </c>
    </row>
    <row r="107" spans="1:9" ht="12.75">
      <c r="A107" s="57"/>
      <c r="B107" s="6">
        <v>2000</v>
      </c>
      <c r="C107" s="3">
        <v>33581823</v>
      </c>
      <c r="D107" s="3">
        <v>3244368</v>
      </c>
      <c r="E107" s="3">
        <v>8468281</v>
      </c>
      <c r="F107" s="3">
        <v>26293426</v>
      </c>
      <c r="G107" s="3">
        <v>946842</v>
      </c>
      <c r="H107" s="69">
        <v>1546268</v>
      </c>
      <c r="I107" s="3">
        <f>C107+D107+E107+F107+G107+H107</f>
        <v>74081008</v>
      </c>
    </row>
    <row r="108" spans="1:9" ht="12.75">
      <c r="A108" s="57"/>
      <c r="B108" s="6">
        <v>1998</v>
      </c>
      <c r="C108" s="3">
        <v>29188348</v>
      </c>
      <c r="D108" s="3">
        <v>2930735</v>
      </c>
      <c r="E108" s="3">
        <v>6538868</v>
      </c>
      <c r="F108" s="3">
        <v>23343800</v>
      </c>
      <c r="G108" s="3">
        <v>899428</v>
      </c>
      <c r="H108" s="69">
        <v>1255742</v>
      </c>
      <c r="I108" s="3">
        <f>C108+D108+E108+F108+G108+H108</f>
        <v>64156921</v>
      </c>
    </row>
    <row r="109" spans="1:9" ht="12.75">
      <c r="A109" s="57"/>
      <c r="B109" s="6">
        <v>1996</v>
      </c>
      <c r="C109" s="3">
        <v>30684420</v>
      </c>
      <c r="D109" s="3">
        <v>2456136</v>
      </c>
      <c r="E109" s="3">
        <v>5784220</v>
      </c>
      <c r="F109" s="3">
        <v>22462282</v>
      </c>
      <c r="G109" s="3">
        <v>1050789</v>
      </c>
      <c r="H109" s="69">
        <v>1403825</v>
      </c>
      <c r="I109" s="3">
        <f>C109+D109+E109+F109+G109+H109</f>
        <v>63841672</v>
      </c>
    </row>
    <row r="110" spans="1:8" ht="12.75">
      <c r="A110" s="57" t="s">
        <v>156</v>
      </c>
      <c r="B110" s="6"/>
      <c r="C110" s="3"/>
      <c r="D110" s="3"/>
      <c r="E110" s="3"/>
      <c r="F110" s="3"/>
      <c r="G110" s="3"/>
      <c r="H110" s="69"/>
    </row>
    <row r="111" spans="1:9" ht="12.75">
      <c r="A111" s="57"/>
      <c r="B111" s="6">
        <v>2004</v>
      </c>
      <c r="C111" s="3">
        <v>1549800</v>
      </c>
      <c r="D111" s="3">
        <v>105975</v>
      </c>
      <c r="E111" s="3">
        <v>3718385</v>
      </c>
      <c r="F111" s="3">
        <v>1551247</v>
      </c>
      <c r="G111" s="3">
        <v>8000</v>
      </c>
      <c r="H111" s="69">
        <v>93547</v>
      </c>
      <c r="I111" s="3">
        <f>C111+D111+E111+F111+G111+H111</f>
        <v>7026954</v>
      </c>
    </row>
    <row r="112" spans="1:9" ht="12.75">
      <c r="A112" s="57"/>
      <c r="B112" s="6">
        <v>2002</v>
      </c>
      <c r="C112" s="3">
        <v>1104990</v>
      </c>
      <c r="D112" s="3">
        <v>93250</v>
      </c>
      <c r="E112" s="3">
        <v>2239520</v>
      </c>
      <c r="F112" s="3">
        <v>1141725</v>
      </c>
      <c r="G112" s="3">
        <v>25055</v>
      </c>
      <c r="H112" s="69">
        <v>70925</v>
      </c>
      <c r="I112" s="3">
        <f>C112+D112+E112+F112+G112+H112</f>
        <v>4675465</v>
      </c>
    </row>
    <row r="113" spans="1:9" ht="12.75">
      <c r="A113" s="57"/>
      <c r="B113" s="6">
        <v>2000</v>
      </c>
      <c r="C113" s="73">
        <v>1710498</v>
      </c>
      <c r="D113" s="73">
        <v>49050</v>
      </c>
      <c r="E113" s="73">
        <v>3039018</v>
      </c>
      <c r="F113" s="73">
        <v>1957449</v>
      </c>
      <c r="G113" s="73">
        <v>21450</v>
      </c>
      <c r="H113" s="74">
        <v>186449</v>
      </c>
      <c r="I113" s="3">
        <f>C113+D113+E113+F113+G113+H113</f>
        <v>6963914</v>
      </c>
    </row>
    <row r="114" spans="1:9" ht="12.75">
      <c r="A114" s="57"/>
      <c r="B114" s="6">
        <v>1998</v>
      </c>
      <c r="C114" s="75">
        <v>1679033</v>
      </c>
      <c r="D114" s="75">
        <v>18750</v>
      </c>
      <c r="E114" s="75">
        <v>2911421</v>
      </c>
      <c r="F114" s="75">
        <v>2062036</v>
      </c>
      <c r="G114" s="75">
        <v>19950</v>
      </c>
      <c r="H114" s="76">
        <v>168132</v>
      </c>
      <c r="I114" s="3">
        <f>C114+D114+E114+F114+G114+H114</f>
        <v>6859322</v>
      </c>
    </row>
    <row r="115" spans="1:9" ht="12.75">
      <c r="A115" s="57"/>
      <c r="B115" s="6">
        <v>1996</v>
      </c>
      <c r="C115" s="3">
        <v>1386070</v>
      </c>
      <c r="D115" s="3">
        <v>8400</v>
      </c>
      <c r="E115" s="3">
        <v>1311474</v>
      </c>
      <c r="F115" s="3">
        <v>1810526</v>
      </c>
      <c r="G115" s="3">
        <v>20450</v>
      </c>
      <c r="H115" s="69">
        <v>185804</v>
      </c>
      <c r="I115" s="3">
        <f>C115+D115+E115+F115+G115+H115</f>
        <v>4722724</v>
      </c>
    </row>
    <row r="116" spans="1:8" ht="12.75">
      <c r="A116" s="57" t="s">
        <v>157</v>
      </c>
      <c r="B116" s="6"/>
      <c r="C116" s="3"/>
      <c r="D116" s="3"/>
      <c r="E116" s="3"/>
      <c r="F116" s="3"/>
      <c r="G116" s="3"/>
      <c r="H116" s="69"/>
    </row>
    <row r="117" spans="1:9" ht="12.75">
      <c r="A117" s="57"/>
      <c r="B117" s="6">
        <v>2004</v>
      </c>
      <c r="C117" s="3">
        <v>3620988</v>
      </c>
      <c r="D117" s="3">
        <v>308850</v>
      </c>
      <c r="E117" s="3">
        <v>5404080</v>
      </c>
      <c r="F117" s="3">
        <v>3785224</v>
      </c>
      <c r="G117" s="3">
        <v>61550</v>
      </c>
      <c r="H117" s="69">
        <v>126549</v>
      </c>
      <c r="I117" s="3">
        <f>C117+D117+E117+F117+G117+H117</f>
        <v>13307241</v>
      </c>
    </row>
    <row r="118" spans="1:9" ht="12.75">
      <c r="A118" s="57"/>
      <c r="B118" s="6">
        <v>2002</v>
      </c>
      <c r="C118" s="3">
        <v>5498273</v>
      </c>
      <c r="D118" s="3">
        <v>341155</v>
      </c>
      <c r="E118" s="3">
        <v>5572655</v>
      </c>
      <c r="F118" s="3">
        <v>5525495</v>
      </c>
      <c r="G118" s="3">
        <v>113450</v>
      </c>
      <c r="H118" s="69">
        <v>262400</v>
      </c>
      <c r="I118" s="3">
        <f>C118+D118+E118+F118+G118+H118</f>
        <v>17313428</v>
      </c>
    </row>
    <row r="119" spans="1:9" ht="12.75">
      <c r="A119" s="57"/>
      <c r="B119" s="6">
        <v>2000</v>
      </c>
      <c r="C119" s="3">
        <v>4679679</v>
      </c>
      <c r="D119" s="3">
        <v>195825</v>
      </c>
      <c r="E119" s="3">
        <v>4066648</v>
      </c>
      <c r="F119" s="3">
        <v>4337186</v>
      </c>
      <c r="G119" s="3">
        <v>62950</v>
      </c>
      <c r="H119" s="69">
        <v>316408</v>
      </c>
      <c r="I119" s="3">
        <f>C119+D119+E119+F119+G119+H119</f>
        <v>13658696</v>
      </c>
    </row>
    <row r="120" spans="1:9" ht="12.75">
      <c r="A120" s="57"/>
      <c r="B120" s="6">
        <v>1998</v>
      </c>
      <c r="C120" s="3">
        <v>3216711</v>
      </c>
      <c r="D120" s="3">
        <v>179735</v>
      </c>
      <c r="E120" s="3">
        <v>2866955</v>
      </c>
      <c r="F120" s="3">
        <v>3366651</v>
      </c>
      <c r="G120" s="3">
        <v>29550</v>
      </c>
      <c r="H120" s="69">
        <v>185866</v>
      </c>
      <c r="I120" s="3">
        <f>C120+D120+E120+F120+G120+H120</f>
        <v>9845468</v>
      </c>
    </row>
    <row r="121" spans="1:9" ht="12.75">
      <c r="A121" s="57"/>
      <c r="B121" s="6">
        <v>1996</v>
      </c>
      <c r="C121" s="3">
        <v>3759102</v>
      </c>
      <c r="D121" s="3">
        <v>99127</v>
      </c>
      <c r="E121" s="3">
        <v>1464012</v>
      </c>
      <c r="F121" s="3">
        <v>3484980</v>
      </c>
      <c r="G121" s="3">
        <v>144400</v>
      </c>
      <c r="H121" s="69">
        <v>184025</v>
      </c>
      <c r="I121" s="3">
        <f>C121+D121+E121+F121+G121+H121</f>
        <v>9135646</v>
      </c>
    </row>
    <row r="122" spans="1:9" ht="12.75">
      <c r="A122" s="57"/>
      <c r="B122" s="6"/>
      <c r="C122" s="3"/>
      <c r="D122" s="3"/>
      <c r="E122" s="3"/>
      <c r="F122" s="3"/>
      <c r="G122" s="3"/>
      <c r="H122" s="7"/>
      <c r="I122" s="3"/>
    </row>
    <row r="123" spans="1:9" ht="12.75">
      <c r="A123" s="57"/>
      <c r="B123" s="6"/>
      <c r="C123" s="3"/>
      <c r="D123" s="3"/>
      <c r="E123" s="3"/>
      <c r="F123" s="3"/>
      <c r="G123" s="3"/>
      <c r="H123" s="7"/>
      <c r="I123" s="3"/>
    </row>
    <row r="124" spans="1:9" ht="12.75">
      <c r="A124" s="57"/>
      <c r="B124" s="6"/>
      <c r="C124" s="3"/>
      <c r="D124" s="3"/>
      <c r="E124" s="3"/>
      <c r="F124" s="3"/>
      <c r="G124" s="3"/>
      <c r="H124" s="7"/>
      <c r="I124" s="3"/>
    </row>
    <row r="125" spans="1:9" ht="12.75">
      <c r="A125" s="57"/>
      <c r="B125" s="6"/>
      <c r="C125" s="3"/>
      <c r="D125" s="3"/>
      <c r="E125" s="3"/>
      <c r="F125" s="3"/>
      <c r="G125" s="3"/>
      <c r="H125" s="7"/>
      <c r="I125" s="3"/>
    </row>
    <row r="126" spans="1:9" ht="12.75">
      <c r="A126" s="57"/>
      <c r="B126" s="6"/>
      <c r="C126" s="3"/>
      <c r="D126" s="3"/>
      <c r="E126" s="3"/>
      <c r="F126" s="3"/>
      <c r="G126" s="3"/>
      <c r="H126" s="7"/>
      <c r="I126" s="3"/>
    </row>
    <row r="127" spans="1:9" ht="12.75">
      <c r="A127" s="57"/>
      <c r="B127" s="6"/>
      <c r="C127" s="3"/>
      <c r="D127" s="3"/>
      <c r="E127" s="3"/>
      <c r="F127" s="3"/>
      <c r="G127" s="3"/>
      <c r="H127" s="7"/>
      <c r="I127" s="3"/>
    </row>
    <row r="128" spans="1:9" ht="12.75">
      <c r="A128" s="57"/>
      <c r="B128" s="6"/>
      <c r="C128" s="3"/>
      <c r="D128" s="3"/>
      <c r="E128" s="3"/>
      <c r="F128" s="3"/>
      <c r="G128" s="3"/>
      <c r="H128" s="7"/>
      <c r="I128" s="3"/>
    </row>
    <row r="129" spans="1:9" ht="12.75">
      <c r="A129" s="57"/>
      <c r="B129" s="6"/>
      <c r="C129" s="3"/>
      <c r="D129" s="3"/>
      <c r="E129" s="3"/>
      <c r="F129" s="3"/>
      <c r="G129" s="3"/>
      <c r="H129" s="7"/>
      <c r="I129" s="3"/>
    </row>
    <row r="130" spans="1:9" ht="12.75">
      <c r="A130" s="57"/>
      <c r="B130" s="6"/>
      <c r="C130" s="3"/>
      <c r="D130" s="3"/>
      <c r="E130" s="3"/>
      <c r="F130" s="3"/>
      <c r="G130" s="3"/>
      <c r="H130" s="7"/>
      <c r="I130" s="3"/>
    </row>
    <row r="131" spans="1:9" ht="12.75">
      <c r="A131" s="57"/>
      <c r="B131" s="6"/>
      <c r="C131" s="53"/>
      <c r="D131" s="53"/>
      <c r="E131" s="53" t="s">
        <v>147</v>
      </c>
      <c r="F131" s="53" t="s">
        <v>148</v>
      </c>
      <c r="G131" s="53"/>
      <c r="H131" s="70" t="s">
        <v>149</v>
      </c>
      <c r="I131" s="65"/>
    </row>
    <row r="132" spans="1:9" ht="12.75">
      <c r="A132" s="57"/>
      <c r="B132" s="6"/>
      <c r="C132" s="56" t="s">
        <v>132</v>
      </c>
      <c r="D132" s="56" t="s">
        <v>140</v>
      </c>
      <c r="E132" s="56" t="s">
        <v>150</v>
      </c>
      <c r="F132" s="56" t="s">
        <v>151</v>
      </c>
      <c r="G132" s="56" t="s">
        <v>143</v>
      </c>
      <c r="H132" s="71" t="s">
        <v>152</v>
      </c>
      <c r="I132" s="56" t="s">
        <v>122</v>
      </c>
    </row>
    <row r="133" spans="1:9" ht="12.75">
      <c r="A133" s="54" t="s">
        <v>159</v>
      </c>
      <c r="B133" s="6"/>
      <c r="C133" s="3"/>
      <c r="D133" s="3"/>
      <c r="E133" s="3"/>
      <c r="F133" s="3"/>
      <c r="G133" s="3"/>
      <c r="H133" s="69"/>
      <c r="I133" s="3"/>
    </row>
    <row r="134" spans="1:9" ht="12.75">
      <c r="A134" s="68"/>
      <c r="B134" s="6">
        <v>2004</v>
      </c>
      <c r="C134" s="3">
        <f aca="true" t="shared" si="6" ref="C134:H138">C140+C146+C152</f>
        <v>5750</v>
      </c>
      <c r="D134" s="3">
        <f t="shared" si="6"/>
        <v>98100</v>
      </c>
      <c r="E134" s="3">
        <f t="shared" si="6"/>
        <v>13500</v>
      </c>
      <c r="F134" s="3">
        <f t="shared" si="6"/>
        <v>29535</v>
      </c>
      <c r="G134" s="3">
        <f t="shared" si="6"/>
        <v>0</v>
      </c>
      <c r="H134" s="69">
        <f t="shared" si="6"/>
        <v>0</v>
      </c>
      <c r="I134" s="3">
        <f>C134+D134+E134+F134+G134+H134</f>
        <v>146885</v>
      </c>
    </row>
    <row r="135" spans="1:9" ht="12.75">
      <c r="A135" s="68"/>
      <c r="B135" s="6">
        <v>2002</v>
      </c>
      <c r="C135" s="3">
        <f t="shared" si="6"/>
        <v>5100</v>
      </c>
      <c r="D135" s="3">
        <f t="shared" si="6"/>
        <v>88000</v>
      </c>
      <c r="E135" s="3">
        <f t="shared" si="6"/>
        <v>8700</v>
      </c>
      <c r="F135" s="3">
        <f t="shared" si="6"/>
        <v>18549</v>
      </c>
      <c r="G135" s="3">
        <f t="shared" si="6"/>
        <v>0</v>
      </c>
      <c r="H135" s="69">
        <f t="shared" si="6"/>
        <v>1100</v>
      </c>
      <c r="I135" s="3">
        <f>C135+D135+E135+F135+G135+H135</f>
        <v>121449</v>
      </c>
    </row>
    <row r="136" spans="1:9" ht="12.75">
      <c r="A136" s="57"/>
      <c r="B136" s="6">
        <v>2000</v>
      </c>
      <c r="C136" s="3">
        <f t="shared" si="6"/>
        <v>138750</v>
      </c>
      <c r="D136" s="3">
        <f t="shared" si="6"/>
        <v>154550</v>
      </c>
      <c r="E136" s="3">
        <f t="shared" si="6"/>
        <v>63785</v>
      </c>
      <c r="F136" s="3">
        <f t="shared" si="6"/>
        <v>143345</v>
      </c>
      <c r="G136" s="3">
        <f t="shared" si="6"/>
        <v>2500</v>
      </c>
      <c r="H136" s="69">
        <f t="shared" si="6"/>
        <v>8000</v>
      </c>
      <c r="I136" s="3">
        <f>C136+D136+E136+F136+G136+H136</f>
        <v>510930</v>
      </c>
    </row>
    <row r="137" spans="1:9" ht="12.75">
      <c r="A137" s="57"/>
      <c r="B137" s="6">
        <v>1998</v>
      </c>
      <c r="C137" s="3">
        <f t="shared" si="6"/>
        <v>14625</v>
      </c>
      <c r="D137" s="3">
        <f t="shared" si="6"/>
        <v>123025</v>
      </c>
      <c r="E137" s="3">
        <f t="shared" si="6"/>
        <v>30617</v>
      </c>
      <c r="F137" s="3">
        <f t="shared" si="6"/>
        <v>49631</v>
      </c>
      <c r="G137" s="3">
        <f t="shared" si="6"/>
        <v>0</v>
      </c>
      <c r="H137" s="69">
        <f t="shared" si="6"/>
        <v>6750</v>
      </c>
      <c r="I137" s="3">
        <f>C137+D137+E137+F137+G137+H137</f>
        <v>224648</v>
      </c>
    </row>
    <row r="138" spans="1:9" ht="12.75">
      <c r="A138" s="57"/>
      <c r="B138" s="6">
        <v>1996</v>
      </c>
      <c r="C138" s="3">
        <f t="shared" si="6"/>
        <v>181135</v>
      </c>
      <c r="D138" s="3">
        <f t="shared" si="6"/>
        <v>226240</v>
      </c>
      <c r="E138" s="3">
        <f t="shared" si="6"/>
        <v>100474</v>
      </c>
      <c r="F138" s="3">
        <f t="shared" si="6"/>
        <v>246709</v>
      </c>
      <c r="G138" s="3">
        <f t="shared" si="6"/>
        <v>13750</v>
      </c>
      <c r="H138" s="69">
        <f t="shared" si="6"/>
        <v>10500</v>
      </c>
      <c r="I138" s="3">
        <f>C138+D138+E138+F138+G138+H138</f>
        <v>778808</v>
      </c>
    </row>
    <row r="139" spans="1:8" ht="12.75">
      <c r="A139" s="57" t="s">
        <v>155</v>
      </c>
      <c r="B139" s="6"/>
      <c r="C139" s="3"/>
      <c r="D139" s="3"/>
      <c r="E139" s="3"/>
      <c r="F139" s="3"/>
      <c r="G139" s="3"/>
      <c r="H139" s="69"/>
    </row>
    <row r="140" spans="1:9" ht="12.75">
      <c r="A140" s="57"/>
      <c r="B140" s="6">
        <v>2004</v>
      </c>
      <c r="C140" s="3">
        <v>750</v>
      </c>
      <c r="D140" s="3">
        <v>94600</v>
      </c>
      <c r="E140" s="3">
        <v>3000</v>
      </c>
      <c r="F140" s="3">
        <v>28535</v>
      </c>
      <c r="G140" s="3">
        <v>0</v>
      </c>
      <c r="H140" s="69">
        <v>0</v>
      </c>
      <c r="I140" s="3">
        <f>C140+D140+E140+F140+G140+H140</f>
        <v>126885</v>
      </c>
    </row>
    <row r="141" spans="1:9" ht="12.75">
      <c r="A141" s="57"/>
      <c r="B141" s="6">
        <v>2002</v>
      </c>
      <c r="C141" s="3">
        <v>600</v>
      </c>
      <c r="D141" s="3">
        <v>70000</v>
      </c>
      <c r="E141" s="3">
        <v>1000</v>
      </c>
      <c r="F141" s="3">
        <v>16125</v>
      </c>
      <c r="G141" s="3">
        <v>0</v>
      </c>
      <c r="H141" s="69">
        <v>0</v>
      </c>
      <c r="I141" s="3">
        <f>C141+D141+E141+F141+G141+H141</f>
        <v>87725</v>
      </c>
    </row>
    <row r="142" spans="1:9" ht="12.75">
      <c r="A142" s="57"/>
      <c r="B142" s="6">
        <v>2000</v>
      </c>
      <c r="C142" s="3">
        <v>119800</v>
      </c>
      <c r="D142" s="3">
        <v>126050</v>
      </c>
      <c r="E142" s="3">
        <v>40835</v>
      </c>
      <c r="F142" s="3">
        <v>133595</v>
      </c>
      <c r="G142" s="3">
        <v>2500</v>
      </c>
      <c r="H142" s="69">
        <v>8000</v>
      </c>
      <c r="I142" s="3">
        <f>C142+D142+E142+F142+G142+H142</f>
        <v>430780</v>
      </c>
    </row>
    <row r="143" spans="1:9" ht="12.75">
      <c r="A143" s="57"/>
      <c r="B143" s="6">
        <v>1998</v>
      </c>
      <c r="C143" s="3">
        <v>285</v>
      </c>
      <c r="D143" s="3">
        <v>109125</v>
      </c>
      <c r="E143" s="3">
        <v>4000</v>
      </c>
      <c r="F143" s="3">
        <v>20096</v>
      </c>
      <c r="G143" s="3">
        <v>0</v>
      </c>
      <c r="H143" s="69">
        <v>0</v>
      </c>
      <c r="I143" s="3">
        <f>C143+D143+E143+F143+G143+H143</f>
        <v>133506</v>
      </c>
    </row>
    <row r="144" spans="1:9" ht="12.75">
      <c r="A144" s="57"/>
      <c r="B144" s="6">
        <v>1996</v>
      </c>
      <c r="C144" s="3">
        <v>12450</v>
      </c>
      <c r="D144" s="3">
        <v>179740</v>
      </c>
      <c r="E144" s="3">
        <v>14529</v>
      </c>
      <c r="F144" s="3">
        <v>37728</v>
      </c>
      <c r="G144" s="3">
        <v>0</v>
      </c>
      <c r="H144" s="69">
        <v>2000</v>
      </c>
      <c r="I144" s="3">
        <f>C144+D144+E144+F144+G144+H144</f>
        <v>246447</v>
      </c>
    </row>
    <row r="145" spans="1:8" ht="12.75">
      <c r="A145" s="57" t="s">
        <v>156</v>
      </c>
      <c r="B145" s="6"/>
      <c r="C145" s="3"/>
      <c r="D145" s="3"/>
      <c r="E145" s="3"/>
      <c r="F145" s="3"/>
      <c r="G145" s="3"/>
      <c r="H145" s="69"/>
    </row>
    <row r="146" spans="1:9" ht="12.75">
      <c r="A146" s="57"/>
      <c r="B146" s="6">
        <v>2004</v>
      </c>
      <c r="C146" s="3">
        <v>5000</v>
      </c>
      <c r="D146" s="3">
        <v>3500</v>
      </c>
      <c r="E146" s="3">
        <v>10500</v>
      </c>
      <c r="F146" s="3">
        <v>1000</v>
      </c>
      <c r="G146" s="3">
        <v>0</v>
      </c>
      <c r="H146" s="69">
        <v>0</v>
      </c>
      <c r="I146" s="3">
        <f>C146+D146+E146+F146+G146+H146</f>
        <v>20000</v>
      </c>
    </row>
    <row r="147" spans="1:9" ht="12.75">
      <c r="A147" s="57"/>
      <c r="B147" s="6">
        <v>2002</v>
      </c>
      <c r="C147" s="3">
        <v>0</v>
      </c>
      <c r="D147" s="3">
        <v>5000</v>
      </c>
      <c r="E147" s="3">
        <v>1200</v>
      </c>
      <c r="F147" s="3">
        <v>1724</v>
      </c>
      <c r="G147" s="3">
        <v>0</v>
      </c>
      <c r="H147" s="69">
        <v>0</v>
      </c>
      <c r="I147" s="3">
        <f>C147+D147+E147+F147+G147+H147</f>
        <v>7924</v>
      </c>
    </row>
    <row r="148" spans="1:9" ht="12.75">
      <c r="A148" s="57"/>
      <c r="B148" s="6">
        <v>2000</v>
      </c>
      <c r="C148" s="3">
        <v>10050</v>
      </c>
      <c r="D148" s="3">
        <v>27000</v>
      </c>
      <c r="E148" s="3">
        <v>13800</v>
      </c>
      <c r="F148" s="3">
        <v>9750</v>
      </c>
      <c r="G148" s="3">
        <v>0</v>
      </c>
      <c r="H148" s="69">
        <v>0</v>
      </c>
      <c r="I148" s="3">
        <f>C148+D148+E148+F148+G148+H148</f>
        <v>60600</v>
      </c>
    </row>
    <row r="149" spans="1:9" ht="12.75">
      <c r="A149" s="57"/>
      <c r="B149" s="6">
        <v>1998</v>
      </c>
      <c r="C149" s="3">
        <v>8090</v>
      </c>
      <c r="D149" s="3">
        <v>5500</v>
      </c>
      <c r="E149" s="3">
        <v>15367</v>
      </c>
      <c r="F149" s="3">
        <v>22535</v>
      </c>
      <c r="G149" s="3">
        <v>0</v>
      </c>
      <c r="H149" s="69">
        <v>2750</v>
      </c>
      <c r="I149" s="3">
        <f>C149+D149+E149+F149+G149+H149</f>
        <v>54242</v>
      </c>
    </row>
    <row r="150" spans="1:9" ht="12.75">
      <c r="A150" s="57"/>
      <c r="B150" s="6">
        <v>1996</v>
      </c>
      <c r="C150" s="3">
        <v>20385</v>
      </c>
      <c r="D150" s="3">
        <v>41500</v>
      </c>
      <c r="E150" s="3">
        <v>30800</v>
      </c>
      <c r="F150" s="3">
        <v>19185</v>
      </c>
      <c r="G150" s="3">
        <v>0</v>
      </c>
      <c r="H150" s="69">
        <v>6250</v>
      </c>
      <c r="I150" s="3">
        <f>C150+D150+E150+F150+G150+H150</f>
        <v>118120</v>
      </c>
    </row>
    <row r="151" spans="1:8" ht="12.75">
      <c r="A151" s="57" t="s">
        <v>157</v>
      </c>
      <c r="B151" s="6"/>
      <c r="C151" s="3"/>
      <c r="D151" s="3"/>
      <c r="E151" s="3"/>
      <c r="F151" s="3"/>
      <c r="G151" s="3"/>
      <c r="H151" s="69"/>
    </row>
    <row r="152" spans="1:9" ht="12.75">
      <c r="A152" s="57"/>
      <c r="B152" s="6">
        <v>2004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69">
        <v>0</v>
      </c>
      <c r="I152" s="3">
        <f>C152+D152+E152+F152+G152+H152</f>
        <v>0</v>
      </c>
    </row>
    <row r="153" spans="1:9" ht="12.75">
      <c r="A153" s="57"/>
      <c r="B153" s="6">
        <v>2002</v>
      </c>
      <c r="C153" s="3">
        <v>4500</v>
      </c>
      <c r="D153" s="3">
        <v>13000</v>
      </c>
      <c r="E153" s="3">
        <v>6500</v>
      </c>
      <c r="F153" s="3">
        <v>700</v>
      </c>
      <c r="G153" s="3">
        <v>0</v>
      </c>
      <c r="H153" s="69">
        <v>1100</v>
      </c>
      <c r="I153" s="3">
        <f>C153+D153+E153+F153+G153+H153</f>
        <v>25800</v>
      </c>
    </row>
    <row r="154" spans="1:9" ht="12.75">
      <c r="A154" s="57"/>
      <c r="B154" s="6">
        <v>2000</v>
      </c>
      <c r="C154" s="3">
        <v>8900</v>
      </c>
      <c r="D154" s="3">
        <v>1500</v>
      </c>
      <c r="E154" s="3">
        <v>9150</v>
      </c>
      <c r="F154" s="3">
        <v>0</v>
      </c>
      <c r="G154" s="3">
        <v>0</v>
      </c>
      <c r="H154" s="69">
        <v>0</v>
      </c>
      <c r="I154" s="3">
        <f>C154+D154+E154+F154+G154+H154</f>
        <v>19550</v>
      </c>
    </row>
    <row r="155" spans="1:9" ht="12.75">
      <c r="A155" s="57"/>
      <c r="B155" s="6">
        <v>1998</v>
      </c>
      <c r="C155" s="3">
        <v>6250</v>
      </c>
      <c r="D155" s="3">
        <v>8400</v>
      </c>
      <c r="E155" s="3">
        <v>11250</v>
      </c>
      <c r="F155" s="3">
        <v>7000</v>
      </c>
      <c r="G155" s="3">
        <v>0</v>
      </c>
      <c r="H155" s="69">
        <v>4000</v>
      </c>
      <c r="I155" s="3">
        <f>C155+D155+E155+F155+G155+H155</f>
        <v>36900</v>
      </c>
    </row>
    <row r="156" spans="1:9" ht="12.75">
      <c r="A156" s="57"/>
      <c r="B156" s="6">
        <v>1996</v>
      </c>
      <c r="C156" s="3">
        <v>148300</v>
      </c>
      <c r="D156" s="3">
        <v>5000</v>
      </c>
      <c r="E156" s="3">
        <v>55145</v>
      </c>
      <c r="F156" s="3">
        <v>189796</v>
      </c>
      <c r="G156" s="3">
        <v>13750</v>
      </c>
      <c r="H156" s="69">
        <v>2250</v>
      </c>
      <c r="I156" s="3">
        <f>C156+D156+E156+F156+G156+H156</f>
        <v>414241</v>
      </c>
    </row>
    <row r="157" spans="1:8" ht="12.75">
      <c r="A157" s="57"/>
      <c r="B157" s="6"/>
      <c r="C157" s="3"/>
      <c r="D157" s="3"/>
      <c r="E157" s="3"/>
      <c r="F157" s="3"/>
      <c r="G157" s="3"/>
      <c r="H157" s="69"/>
    </row>
    <row r="158" spans="1:9" ht="12.75">
      <c r="A158" s="54" t="s">
        <v>160</v>
      </c>
      <c r="B158" s="4"/>
      <c r="C158" s="5"/>
      <c r="D158" s="5"/>
      <c r="E158" s="5"/>
      <c r="F158" s="5"/>
      <c r="G158" s="5"/>
      <c r="H158" s="77"/>
      <c r="I158" s="4"/>
    </row>
    <row r="159" spans="1:8" ht="12.75">
      <c r="A159" s="68" t="s">
        <v>161</v>
      </c>
      <c r="B159" s="6"/>
      <c r="C159" s="3"/>
      <c r="D159" s="3"/>
      <c r="E159" s="3"/>
      <c r="F159" s="3"/>
      <c r="G159" s="3"/>
      <c r="H159" s="69"/>
    </row>
    <row r="160" spans="1:9" ht="12.75">
      <c r="A160" s="68"/>
      <c r="B160" s="6">
        <v>2004</v>
      </c>
      <c r="C160" s="7">
        <f aca="true" t="shared" si="7" ref="C160:I164">C19+C43+C81+C105+C140</f>
        <v>89808373</v>
      </c>
      <c r="D160" s="7">
        <f t="shared" si="7"/>
        <v>37271773</v>
      </c>
      <c r="E160" s="7">
        <f t="shared" si="7"/>
        <v>28569173</v>
      </c>
      <c r="F160" s="7">
        <f t="shared" si="7"/>
        <v>65373388</v>
      </c>
      <c r="G160" s="7">
        <f t="shared" si="7"/>
        <v>2393496</v>
      </c>
      <c r="H160" s="69">
        <f t="shared" si="7"/>
        <v>3147037</v>
      </c>
      <c r="I160" s="7">
        <f t="shared" si="7"/>
        <v>226563240</v>
      </c>
    </row>
    <row r="161" spans="1:9" ht="12.75">
      <c r="A161" s="68"/>
      <c r="B161" s="6">
        <v>2002</v>
      </c>
      <c r="C161" s="7">
        <f t="shared" si="7"/>
        <v>75452744</v>
      </c>
      <c r="D161" s="7">
        <f t="shared" si="7"/>
        <v>35525098</v>
      </c>
      <c r="E161" s="7">
        <f t="shared" si="7"/>
        <v>25032755</v>
      </c>
      <c r="F161" s="7">
        <f t="shared" si="7"/>
        <v>56576507</v>
      </c>
      <c r="G161" s="7">
        <f t="shared" si="7"/>
        <v>2214816</v>
      </c>
      <c r="H161" s="69">
        <f t="shared" si="7"/>
        <v>3195295</v>
      </c>
      <c r="I161" s="7">
        <f t="shared" si="7"/>
        <v>197997215</v>
      </c>
    </row>
    <row r="162" spans="1:9" ht="12.75">
      <c r="A162" s="57"/>
      <c r="B162" s="6">
        <v>2000</v>
      </c>
      <c r="C162" s="7">
        <f t="shared" si="7"/>
        <v>70539805</v>
      </c>
      <c r="D162" s="7">
        <f t="shared" si="7"/>
        <v>32596929</v>
      </c>
      <c r="E162" s="7">
        <f t="shared" si="7"/>
        <v>20017436</v>
      </c>
      <c r="F162" s="7">
        <f t="shared" si="7"/>
        <v>55100583</v>
      </c>
      <c r="G162" s="7">
        <f t="shared" si="7"/>
        <v>2029802</v>
      </c>
      <c r="H162" s="69">
        <f t="shared" si="7"/>
        <v>3713116</v>
      </c>
      <c r="I162" s="7">
        <f t="shared" si="7"/>
        <v>183997671</v>
      </c>
    </row>
    <row r="163" spans="1:9" ht="12.75">
      <c r="A163" s="57"/>
      <c r="B163" s="6">
        <v>1998</v>
      </c>
      <c r="C163" s="7">
        <f t="shared" si="7"/>
        <v>59334927</v>
      </c>
      <c r="D163" s="7">
        <f t="shared" si="7"/>
        <v>30258097</v>
      </c>
      <c r="E163" s="7">
        <f t="shared" si="7"/>
        <v>16322266</v>
      </c>
      <c r="F163" s="7">
        <f t="shared" si="7"/>
        <v>47180936</v>
      </c>
      <c r="G163" s="7">
        <f t="shared" si="7"/>
        <v>2061540</v>
      </c>
      <c r="H163" s="69">
        <f t="shared" si="7"/>
        <v>3196433</v>
      </c>
      <c r="I163" s="7">
        <f t="shared" si="7"/>
        <v>158354199</v>
      </c>
    </row>
    <row r="164" spans="1:9" ht="12.75">
      <c r="A164" s="57"/>
      <c r="B164" s="6">
        <v>1996</v>
      </c>
      <c r="C164" s="7">
        <f t="shared" si="7"/>
        <v>52980754</v>
      </c>
      <c r="D164" s="7">
        <f t="shared" si="7"/>
        <v>23523520</v>
      </c>
      <c r="E164" s="7">
        <f t="shared" si="7"/>
        <v>12101815</v>
      </c>
      <c r="F164" s="7">
        <f t="shared" si="7"/>
        <v>39717077</v>
      </c>
      <c r="G164" s="7">
        <f t="shared" si="7"/>
        <v>2163378</v>
      </c>
      <c r="H164" s="69">
        <f t="shared" si="7"/>
        <v>2807713</v>
      </c>
      <c r="I164" s="7">
        <f t="shared" si="7"/>
        <v>133294257</v>
      </c>
    </row>
    <row r="165" spans="1:9" ht="12.75">
      <c r="A165" s="57" t="s">
        <v>162</v>
      </c>
      <c r="B165" s="6"/>
      <c r="C165" s="3"/>
      <c r="D165" s="3"/>
      <c r="E165" s="3"/>
      <c r="F165" s="3"/>
      <c r="G165" s="3"/>
      <c r="H165" s="69"/>
      <c r="I165" s="78"/>
    </row>
    <row r="166" spans="1:9" ht="12.75">
      <c r="A166" s="57"/>
      <c r="B166" s="6">
        <v>2004</v>
      </c>
      <c r="C166" s="3">
        <f aca="true" t="shared" si="8" ref="C166:I170">C25+C49+C87+C111+C146</f>
        <v>3116233</v>
      </c>
      <c r="D166" s="3">
        <f t="shared" si="8"/>
        <v>6168481</v>
      </c>
      <c r="E166" s="3">
        <f t="shared" si="8"/>
        <v>8214286</v>
      </c>
      <c r="F166" s="3">
        <f t="shared" si="8"/>
        <v>3420277</v>
      </c>
      <c r="G166" s="3">
        <f t="shared" si="8"/>
        <v>60500</v>
      </c>
      <c r="H166" s="69">
        <f t="shared" si="8"/>
        <v>195752</v>
      </c>
      <c r="I166" s="3">
        <f t="shared" si="8"/>
        <v>21175529</v>
      </c>
    </row>
    <row r="167" spans="1:9" ht="12.75">
      <c r="A167" s="57"/>
      <c r="B167" s="6">
        <v>2002</v>
      </c>
      <c r="C167" s="3">
        <f t="shared" si="8"/>
        <v>5905381</v>
      </c>
      <c r="D167" s="3">
        <f t="shared" si="8"/>
        <v>7560131</v>
      </c>
      <c r="E167" s="3">
        <f t="shared" si="8"/>
        <v>8870113</v>
      </c>
      <c r="F167" s="3">
        <f t="shared" si="8"/>
        <v>5175474</v>
      </c>
      <c r="G167" s="3">
        <f t="shared" si="8"/>
        <v>103805</v>
      </c>
      <c r="H167" s="69">
        <f t="shared" si="8"/>
        <v>328340</v>
      </c>
      <c r="I167" s="3">
        <f t="shared" si="8"/>
        <v>27943244</v>
      </c>
    </row>
    <row r="168" spans="1:9" ht="12.75">
      <c r="A168" s="57"/>
      <c r="B168" s="6">
        <v>2000</v>
      </c>
      <c r="C168" s="3">
        <f t="shared" si="8"/>
        <v>3797707</v>
      </c>
      <c r="D168" s="3">
        <f t="shared" si="8"/>
        <v>10801393</v>
      </c>
      <c r="E168" s="3">
        <f t="shared" si="8"/>
        <v>7201139</v>
      </c>
      <c r="F168" s="3">
        <f t="shared" si="8"/>
        <v>4640220</v>
      </c>
      <c r="G168" s="3">
        <f t="shared" si="8"/>
        <v>82384</v>
      </c>
      <c r="H168" s="69">
        <f t="shared" si="8"/>
        <v>457756</v>
      </c>
      <c r="I168" s="3">
        <f t="shared" si="8"/>
        <v>26980599</v>
      </c>
    </row>
    <row r="169" spans="1:9" ht="12.75">
      <c r="A169" s="57"/>
      <c r="B169" s="6">
        <v>1998</v>
      </c>
      <c r="C169" s="3">
        <f t="shared" si="8"/>
        <v>4640602</v>
      </c>
      <c r="D169" s="3">
        <f t="shared" si="8"/>
        <v>6347232</v>
      </c>
      <c r="E169" s="3">
        <f t="shared" si="8"/>
        <v>5399203</v>
      </c>
      <c r="F169" s="3">
        <f t="shared" si="8"/>
        <v>4651255</v>
      </c>
      <c r="G169" s="3">
        <f t="shared" si="8"/>
        <v>42200</v>
      </c>
      <c r="H169" s="69">
        <f t="shared" si="8"/>
        <v>370512</v>
      </c>
      <c r="I169" s="3">
        <f t="shared" si="8"/>
        <v>21451004</v>
      </c>
    </row>
    <row r="170" spans="1:9" ht="12.75">
      <c r="A170" s="57"/>
      <c r="B170" s="6">
        <v>1996</v>
      </c>
      <c r="C170" s="3">
        <f t="shared" si="8"/>
        <v>4329085</v>
      </c>
      <c r="D170" s="3">
        <f t="shared" si="8"/>
        <v>13217822</v>
      </c>
      <c r="E170" s="3">
        <f t="shared" si="8"/>
        <v>4704681</v>
      </c>
      <c r="F170" s="3">
        <f t="shared" si="8"/>
        <v>5407540</v>
      </c>
      <c r="G170" s="3">
        <f t="shared" si="8"/>
        <v>129200</v>
      </c>
      <c r="H170" s="69">
        <f t="shared" si="8"/>
        <v>544747</v>
      </c>
      <c r="I170" s="3">
        <f t="shared" si="8"/>
        <v>28333075</v>
      </c>
    </row>
    <row r="171" spans="1:9" ht="12.75">
      <c r="A171" s="57" t="s">
        <v>163</v>
      </c>
      <c r="B171" s="68"/>
      <c r="C171" s="3"/>
      <c r="D171" s="3"/>
      <c r="E171" s="3"/>
      <c r="F171" s="3"/>
      <c r="G171" s="3"/>
      <c r="H171" s="69"/>
      <c r="I171" s="7"/>
    </row>
    <row r="172" spans="1:9" ht="12.75">
      <c r="A172" s="57"/>
      <c r="B172" s="6">
        <v>2004</v>
      </c>
      <c r="C172" s="3">
        <f aca="true" t="shared" si="9" ref="C172:I176">C31+C55+C117+C152+C93</f>
        <v>11329118</v>
      </c>
      <c r="D172" s="3">
        <f t="shared" si="9"/>
        <v>6902399</v>
      </c>
      <c r="E172" s="3">
        <f t="shared" si="9"/>
        <v>13048836</v>
      </c>
      <c r="F172" s="3">
        <f t="shared" si="9"/>
        <v>9365948</v>
      </c>
      <c r="G172" s="3">
        <f t="shared" si="9"/>
        <v>264019</v>
      </c>
      <c r="H172" s="69">
        <f t="shared" si="9"/>
        <v>438712</v>
      </c>
      <c r="I172" s="3">
        <f t="shared" si="9"/>
        <v>41349032</v>
      </c>
    </row>
    <row r="173" spans="1:9" ht="12.75">
      <c r="A173" s="57"/>
      <c r="B173" s="6">
        <v>2002</v>
      </c>
      <c r="C173" s="3">
        <f t="shared" si="9"/>
        <v>10238447</v>
      </c>
      <c r="D173" s="3">
        <f t="shared" si="9"/>
        <v>8815830</v>
      </c>
      <c r="E173" s="3">
        <f t="shared" si="9"/>
        <v>10742195</v>
      </c>
      <c r="F173" s="3">
        <f t="shared" si="9"/>
        <v>9734299</v>
      </c>
      <c r="G173" s="3">
        <f t="shared" si="9"/>
        <v>187950</v>
      </c>
      <c r="H173" s="69">
        <f t="shared" si="9"/>
        <v>432200</v>
      </c>
      <c r="I173" s="3">
        <f t="shared" si="9"/>
        <v>40150921</v>
      </c>
    </row>
    <row r="174" spans="1:9" ht="12.75">
      <c r="A174" s="57"/>
      <c r="B174" s="6">
        <v>2000</v>
      </c>
      <c r="C174" s="3">
        <f t="shared" si="9"/>
        <v>9835503</v>
      </c>
      <c r="D174" s="3">
        <f t="shared" si="9"/>
        <v>6764924</v>
      </c>
      <c r="E174" s="3">
        <f t="shared" si="9"/>
        <v>8399793</v>
      </c>
      <c r="F174" s="3">
        <f t="shared" si="9"/>
        <v>8543148</v>
      </c>
      <c r="G174" s="3">
        <f t="shared" si="9"/>
        <v>117200</v>
      </c>
      <c r="H174" s="69">
        <f t="shared" si="9"/>
        <v>659331</v>
      </c>
      <c r="I174" s="3">
        <f t="shared" si="9"/>
        <v>34319899</v>
      </c>
    </row>
    <row r="175" spans="1:9" ht="12.75">
      <c r="A175" s="57"/>
      <c r="B175" s="6">
        <v>1998</v>
      </c>
      <c r="C175" s="3">
        <f t="shared" si="9"/>
        <v>7146002</v>
      </c>
      <c r="D175" s="3">
        <f t="shared" si="9"/>
        <v>6761653</v>
      </c>
      <c r="E175" s="3">
        <f t="shared" si="9"/>
        <v>5366378</v>
      </c>
      <c r="F175" s="3">
        <f t="shared" si="9"/>
        <v>7188747</v>
      </c>
      <c r="G175" s="3">
        <f t="shared" si="9"/>
        <v>116806</v>
      </c>
      <c r="H175" s="69">
        <f t="shared" si="9"/>
        <v>403838</v>
      </c>
      <c r="I175" s="3">
        <f t="shared" si="9"/>
        <v>26983424</v>
      </c>
    </row>
    <row r="176" spans="1:9" ht="12.75">
      <c r="A176" s="57"/>
      <c r="B176" s="6">
        <v>1996</v>
      </c>
      <c r="C176" s="3">
        <f t="shared" si="9"/>
        <v>12422341</v>
      </c>
      <c r="D176" s="3">
        <f t="shared" si="9"/>
        <v>9803660</v>
      </c>
      <c r="E176" s="3">
        <f t="shared" si="9"/>
        <v>5290251</v>
      </c>
      <c r="F176" s="3">
        <f t="shared" si="9"/>
        <v>11160584</v>
      </c>
      <c r="G176" s="3">
        <f t="shared" si="9"/>
        <v>469437</v>
      </c>
      <c r="H176" s="69">
        <f t="shared" si="9"/>
        <v>670319</v>
      </c>
      <c r="I176" s="3">
        <f t="shared" si="9"/>
        <v>39816592</v>
      </c>
    </row>
    <row r="177" spans="1:9" ht="12.75">
      <c r="A177" s="61" t="s">
        <v>164</v>
      </c>
      <c r="B177" s="68"/>
      <c r="C177" s="3"/>
      <c r="D177" s="3"/>
      <c r="E177" s="3"/>
      <c r="F177" s="3"/>
      <c r="G177" s="3"/>
      <c r="H177" s="69"/>
      <c r="I177" s="7"/>
    </row>
    <row r="178" spans="1:9" ht="12.75">
      <c r="A178" s="68"/>
      <c r="B178" s="6">
        <v>2004</v>
      </c>
      <c r="C178" s="7">
        <f aca="true" t="shared" si="10" ref="C178:I182">C13+C75</f>
        <v>33676722</v>
      </c>
      <c r="D178" s="7">
        <f t="shared" si="10"/>
        <v>44116287</v>
      </c>
      <c r="E178" s="7">
        <f t="shared" si="10"/>
        <v>17689939</v>
      </c>
      <c r="F178" s="7">
        <f t="shared" si="10"/>
        <v>28737570</v>
      </c>
      <c r="G178" s="7">
        <f t="shared" si="10"/>
        <v>1373361</v>
      </c>
      <c r="H178" s="69">
        <f t="shared" si="10"/>
        <v>1452576</v>
      </c>
      <c r="I178" s="7">
        <f t="shared" si="10"/>
        <v>127046455</v>
      </c>
    </row>
    <row r="179" spans="1:9" ht="12.75">
      <c r="A179" s="68"/>
      <c r="B179" s="6">
        <v>2002</v>
      </c>
      <c r="C179" s="7">
        <f t="shared" si="10"/>
        <v>30537370</v>
      </c>
      <c r="D179" s="7">
        <f t="shared" si="10"/>
        <v>46981378</v>
      </c>
      <c r="E179" s="7">
        <f t="shared" si="10"/>
        <v>19880618</v>
      </c>
      <c r="F179" s="7">
        <f t="shared" si="10"/>
        <v>27919157</v>
      </c>
      <c r="G179" s="7">
        <f t="shared" si="10"/>
        <v>1128999</v>
      </c>
      <c r="H179" s="69">
        <f t="shared" si="10"/>
        <v>1539182</v>
      </c>
      <c r="I179" s="7">
        <f t="shared" si="10"/>
        <v>127986704</v>
      </c>
    </row>
    <row r="180" spans="1:9" ht="12.75">
      <c r="A180" s="57"/>
      <c r="B180" s="6">
        <v>2000</v>
      </c>
      <c r="C180" s="7">
        <f t="shared" si="10"/>
        <v>27117049</v>
      </c>
      <c r="D180" s="7">
        <f t="shared" si="10"/>
        <v>46107365</v>
      </c>
      <c r="E180" s="7">
        <f t="shared" si="10"/>
        <v>14461240</v>
      </c>
      <c r="F180" s="7">
        <f t="shared" si="10"/>
        <v>26124431</v>
      </c>
      <c r="G180" s="7">
        <f t="shared" si="10"/>
        <v>1023024</v>
      </c>
      <c r="H180" s="69">
        <f t="shared" si="10"/>
        <v>2041046</v>
      </c>
      <c r="I180" s="7">
        <f t="shared" si="10"/>
        <v>116874155</v>
      </c>
    </row>
    <row r="181" spans="1:9" ht="12.75">
      <c r="A181" s="57"/>
      <c r="B181" s="6">
        <v>1998</v>
      </c>
      <c r="C181" s="7">
        <f t="shared" si="10"/>
        <v>23067243</v>
      </c>
      <c r="D181" s="7">
        <f t="shared" si="10"/>
        <v>39508937</v>
      </c>
      <c r="E181" s="7">
        <f t="shared" si="10"/>
        <v>10657303</v>
      </c>
      <c r="F181" s="7">
        <f t="shared" si="10"/>
        <v>22306983</v>
      </c>
      <c r="G181" s="7">
        <f t="shared" si="10"/>
        <v>1086444</v>
      </c>
      <c r="H181" s="69">
        <f t="shared" si="10"/>
        <v>1763462</v>
      </c>
      <c r="I181" s="7">
        <f t="shared" si="10"/>
        <v>98390372</v>
      </c>
    </row>
    <row r="182" spans="1:9" ht="12.75">
      <c r="A182" s="57"/>
      <c r="B182" s="6">
        <v>1996</v>
      </c>
      <c r="C182" s="7">
        <f t="shared" si="10"/>
        <v>19083024</v>
      </c>
      <c r="D182" s="7">
        <f t="shared" si="10"/>
        <v>43366849</v>
      </c>
      <c r="E182" s="7">
        <f t="shared" si="10"/>
        <v>8945111</v>
      </c>
      <c r="F182" s="7">
        <f t="shared" si="10"/>
        <v>19757679</v>
      </c>
      <c r="G182" s="7">
        <f t="shared" si="10"/>
        <v>1204105</v>
      </c>
      <c r="H182" s="69">
        <f t="shared" si="10"/>
        <v>1575211</v>
      </c>
      <c r="I182" s="7">
        <f t="shared" si="10"/>
        <v>93931979</v>
      </c>
    </row>
    <row r="183" spans="1:9" ht="12.75">
      <c r="A183" s="57" t="s">
        <v>6</v>
      </c>
      <c r="B183" s="68"/>
      <c r="C183" s="3"/>
      <c r="D183" s="3"/>
      <c r="E183" s="3"/>
      <c r="F183" s="3"/>
      <c r="G183" s="3"/>
      <c r="H183" s="69"/>
      <c r="I183" s="7"/>
    </row>
    <row r="184" spans="1:9" ht="12.75">
      <c r="A184" s="57"/>
      <c r="B184" s="6">
        <v>2004</v>
      </c>
      <c r="C184" s="3">
        <f aca="true" t="shared" si="11" ref="C184:I188">C37+C99</f>
        <v>70571252</v>
      </c>
      <c r="D184" s="3">
        <f t="shared" si="11"/>
        <v>6128266</v>
      </c>
      <c r="E184" s="3">
        <f t="shared" si="11"/>
        <v>32128856</v>
      </c>
      <c r="F184" s="3">
        <f t="shared" si="11"/>
        <v>49392508</v>
      </c>
      <c r="G184" s="3">
        <f t="shared" si="11"/>
        <v>1344654</v>
      </c>
      <c r="H184" s="69">
        <f t="shared" si="11"/>
        <v>2328925</v>
      </c>
      <c r="I184" s="3">
        <f t="shared" si="11"/>
        <v>161894461</v>
      </c>
    </row>
    <row r="185" spans="1:9" ht="12.75">
      <c r="A185" s="57"/>
      <c r="B185" s="6">
        <v>2002</v>
      </c>
      <c r="C185" s="3">
        <f t="shared" si="11"/>
        <v>61054102</v>
      </c>
      <c r="D185" s="3">
        <f t="shared" si="11"/>
        <v>4831681</v>
      </c>
      <c r="E185" s="3">
        <f t="shared" si="11"/>
        <v>24755745</v>
      </c>
      <c r="F185" s="3">
        <f t="shared" si="11"/>
        <v>43548574</v>
      </c>
      <c r="G185" s="3">
        <f t="shared" si="11"/>
        <v>1377572</v>
      </c>
      <c r="H185" s="69">
        <f t="shared" si="11"/>
        <v>2415553</v>
      </c>
      <c r="I185" s="3">
        <f t="shared" si="11"/>
        <v>137983227</v>
      </c>
    </row>
    <row r="186" spans="1:9" ht="12.75">
      <c r="A186" s="57"/>
      <c r="B186" s="6">
        <v>2000</v>
      </c>
      <c r="C186" s="3">
        <f t="shared" si="11"/>
        <v>56917216</v>
      </c>
      <c r="D186" s="3">
        <f t="shared" si="11"/>
        <v>3901331</v>
      </c>
      <c r="E186" s="3">
        <f t="shared" si="11"/>
        <v>21093343</v>
      </c>
      <c r="F186" s="3">
        <f t="shared" si="11"/>
        <v>42016175</v>
      </c>
      <c r="G186" s="3">
        <f t="shared" si="11"/>
        <v>1203862</v>
      </c>
      <c r="H186" s="69">
        <f t="shared" si="11"/>
        <v>2781157</v>
      </c>
      <c r="I186" s="3">
        <f t="shared" si="11"/>
        <v>127913084</v>
      </c>
    </row>
    <row r="187" spans="1:9" ht="12.75">
      <c r="A187" s="57"/>
      <c r="B187" s="6">
        <v>1998</v>
      </c>
      <c r="C187" s="3">
        <f t="shared" si="11"/>
        <v>48039663</v>
      </c>
      <c r="D187" s="3">
        <f t="shared" si="11"/>
        <v>3735020</v>
      </c>
      <c r="E187" s="3">
        <f t="shared" si="11"/>
        <v>16399927</v>
      </c>
      <c r="F187" s="3">
        <f t="shared" si="11"/>
        <v>36664324</v>
      </c>
      <c r="G187" s="3">
        <f t="shared" si="11"/>
        <v>1134102</v>
      </c>
      <c r="H187" s="69">
        <f t="shared" si="11"/>
        <v>2200571</v>
      </c>
      <c r="I187" s="3">
        <f t="shared" si="11"/>
        <v>108173607</v>
      </c>
    </row>
    <row r="188" spans="1:9" ht="12.75">
      <c r="A188" s="57"/>
      <c r="B188" s="6">
        <v>1996</v>
      </c>
      <c r="C188" s="3">
        <f t="shared" si="11"/>
        <v>50468021</v>
      </c>
      <c r="D188" s="3">
        <f t="shared" si="11"/>
        <v>2951913</v>
      </c>
      <c r="E188" s="3">
        <f t="shared" si="11"/>
        <v>13051162</v>
      </c>
      <c r="F188" s="3">
        <f t="shared" si="11"/>
        <v>36280813</v>
      </c>
      <c r="G188" s="3">
        <f t="shared" si="11"/>
        <v>1544160</v>
      </c>
      <c r="H188" s="69">
        <f t="shared" si="11"/>
        <v>2437068</v>
      </c>
      <c r="I188" s="3">
        <f t="shared" si="11"/>
        <v>106733137</v>
      </c>
    </row>
    <row r="189" spans="1:9" ht="12.75">
      <c r="A189" s="61" t="s">
        <v>122</v>
      </c>
      <c r="B189" s="6"/>
      <c r="C189" s="3"/>
      <c r="D189" s="3"/>
      <c r="E189" s="3"/>
      <c r="F189" s="3"/>
      <c r="G189" s="3"/>
      <c r="H189" s="69"/>
      <c r="I189" s="7"/>
    </row>
    <row r="190" spans="1:9" ht="12.75">
      <c r="A190" s="68"/>
      <c r="B190" s="6">
        <v>2004</v>
      </c>
      <c r="C190" s="7">
        <f aca="true" t="shared" si="12" ref="C190:I194">C178+C184</f>
        <v>104247974</v>
      </c>
      <c r="D190" s="7">
        <f t="shared" si="12"/>
        <v>50244553</v>
      </c>
      <c r="E190" s="7">
        <f t="shared" si="12"/>
        <v>49818795</v>
      </c>
      <c r="F190" s="7">
        <f t="shared" si="12"/>
        <v>78130078</v>
      </c>
      <c r="G190" s="7">
        <f t="shared" si="12"/>
        <v>2718015</v>
      </c>
      <c r="H190" s="69">
        <f t="shared" si="12"/>
        <v>3781501</v>
      </c>
      <c r="I190" s="7">
        <f t="shared" si="12"/>
        <v>288940916</v>
      </c>
    </row>
    <row r="191" spans="1:9" ht="12.75">
      <c r="A191" s="68"/>
      <c r="B191" s="6">
        <v>2002</v>
      </c>
      <c r="C191" s="7">
        <f t="shared" si="12"/>
        <v>91591472</v>
      </c>
      <c r="D191" s="7">
        <f t="shared" si="12"/>
        <v>51813059</v>
      </c>
      <c r="E191" s="7">
        <f t="shared" si="12"/>
        <v>44636363</v>
      </c>
      <c r="F191" s="7">
        <f t="shared" si="12"/>
        <v>71467731</v>
      </c>
      <c r="G191" s="7">
        <f t="shared" si="12"/>
        <v>2506571</v>
      </c>
      <c r="H191" s="69">
        <f t="shared" si="12"/>
        <v>3954735</v>
      </c>
      <c r="I191" s="7">
        <f t="shared" si="12"/>
        <v>265969931</v>
      </c>
    </row>
    <row r="192" spans="1:9" ht="12.75">
      <c r="A192" s="57"/>
      <c r="B192" s="6">
        <v>2000</v>
      </c>
      <c r="C192" s="7">
        <f t="shared" si="12"/>
        <v>84034265</v>
      </c>
      <c r="D192" s="7">
        <f t="shared" si="12"/>
        <v>50008696</v>
      </c>
      <c r="E192" s="7">
        <f t="shared" si="12"/>
        <v>35554583</v>
      </c>
      <c r="F192" s="7">
        <f t="shared" si="12"/>
        <v>68140606</v>
      </c>
      <c r="G192" s="7">
        <f t="shared" si="12"/>
        <v>2226886</v>
      </c>
      <c r="H192" s="69">
        <f t="shared" si="12"/>
        <v>4822203</v>
      </c>
      <c r="I192" s="7">
        <f t="shared" si="12"/>
        <v>244787239</v>
      </c>
    </row>
    <row r="193" spans="1:9" ht="12.75">
      <c r="A193" s="57"/>
      <c r="B193" s="6">
        <v>1998</v>
      </c>
      <c r="C193" s="7">
        <f t="shared" si="12"/>
        <v>71106906</v>
      </c>
      <c r="D193" s="7">
        <f t="shared" si="12"/>
        <v>43243957</v>
      </c>
      <c r="E193" s="7">
        <f t="shared" si="12"/>
        <v>27057230</v>
      </c>
      <c r="F193" s="7">
        <f t="shared" si="12"/>
        <v>58971307</v>
      </c>
      <c r="G193" s="7">
        <f t="shared" si="12"/>
        <v>2220546</v>
      </c>
      <c r="H193" s="69">
        <f t="shared" si="12"/>
        <v>3964033</v>
      </c>
      <c r="I193" s="7">
        <f t="shared" si="12"/>
        <v>206563979</v>
      </c>
    </row>
    <row r="194" spans="1:9" ht="12.75">
      <c r="A194" s="57"/>
      <c r="B194" s="6">
        <v>1996</v>
      </c>
      <c r="C194" s="7">
        <f t="shared" si="12"/>
        <v>69551045</v>
      </c>
      <c r="D194" s="7">
        <f t="shared" si="12"/>
        <v>46318762</v>
      </c>
      <c r="E194" s="7">
        <f t="shared" si="12"/>
        <v>21996273</v>
      </c>
      <c r="F194" s="7">
        <f t="shared" si="12"/>
        <v>56038492</v>
      </c>
      <c r="G194" s="7">
        <f t="shared" si="12"/>
        <v>2748265</v>
      </c>
      <c r="H194" s="69">
        <f t="shared" si="12"/>
        <v>4012279</v>
      </c>
      <c r="I194" s="7">
        <f t="shared" si="12"/>
        <v>200665116</v>
      </c>
    </row>
    <row r="195" ht="12.75">
      <c r="A195" t="s">
        <v>165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5">
      <selection activeCell="J6" sqref="J6"/>
    </sheetView>
  </sheetViews>
  <sheetFormatPr defaultColWidth="9.140625" defaultRowHeight="12.75"/>
  <cols>
    <col min="4" max="5" width="13.8515625" style="0" customWidth="1"/>
    <col min="6" max="6" width="14.421875" style="0" customWidth="1"/>
    <col min="7" max="7" width="14.140625" style="0" customWidth="1"/>
    <col min="8" max="8" width="11.421875" style="0" customWidth="1"/>
  </cols>
  <sheetData>
    <row r="1" spans="3:8" ht="12.75">
      <c r="C1" s="52"/>
      <c r="D1" s="53"/>
      <c r="E1" s="53" t="s">
        <v>123</v>
      </c>
      <c r="F1" s="53"/>
      <c r="G1" s="53"/>
      <c r="H1" s="53"/>
    </row>
    <row r="2" spans="3:8" ht="12.75">
      <c r="C2" s="52"/>
      <c r="D2" s="53"/>
      <c r="E2" s="53" t="s">
        <v>124</v>
      </c>
      <c r="F2" s="53"/>
      <c r="G2" s="53"/>
      <c r="H2" s="53"/>
    </row>
    <row r="3" spans="3:8" ht="12.75">
      <c r="C3" s="52" t="s">
        <v>125</v>
      </c>
      <c r="D3" s="53" t="s">
        <v>122</v>
      </c>
      <c r="E3" s="53" t="s">
        <v>122</v>
      </c>
      <c r="F3" s="53" t="s">
        <v>34</v>
      </c>
      <c r="G3" s="53" t="s">
        <v>28</v>
      </c>
      <c r="H3" s="53" t="s">
        <v>126</v>
      </c>
    </row>
    <row r="4" spans="1:8" ht="12.75">
      <c r="A4" s="54" t="s">
        <v>127</v>
      </c>
      <c r="B4" s="4"/>
      <c r="C4" s="55" t="s">
        <v>128</v>
      </c>
      <c r="D4" s="56" t="s">
        <v>30</v>
      </c>
      <c r="E4" s="56" t="s">
        <v>129</v>
      </c>
      <c r="F4" s="56" t="s">
        <v>130</v>
      </c>
      <c r="G4" s="56" t="s">
        <v>37</v>
      </c>
      <c r="H4" s="56" t="s">
        <v>131</v>
      </c>
    </row>
    <row r="5" spans="1:8" ht="12.75">
      <c r="A5" s="57" t="s">
        <v>132</v>
      </c>
      <c r="C5" s="58"/>
      <c r="D5" s="3"/>
      <c r="E5" s="3"/>
      <c r="F5" s="3"/>
      <c r="G5" s="3"/>
      <c r="H5" s="3"/>
    </row>
    <row r="6" spans="1:8" ht="12.75">
      <c r="A6" s="59" t="s">
        <v>21</v>
      </c>
      <c r="C6" s="58">
        <v>1756</v>
      </c>
      <c r="D6" s="3">
        <v>238984115</v>
      </c>
      <c r="E6" s="3">
        <v>221602957</v>
      </c>
      <c r="F6" s="3">
        <v>115641547</v>
      </c>
      <c r="G6" s="3">
        <v>77887321</v>
      </c>
      <c r="H6" s="3">
        <v>238885</v>
      </c>
    </row>
    <row r="7" spans="1:8" ht="12.75">
      <c r="A7" s="23" t="s">
        <v>133</v>
      </c>
      <c r="C7" s="58">
        <v>1741</v>
      </c>
      <c r="D7" s="3">
        <v>191656789</v>
      </c>
      <c r="E7" s="3">
        <v>178277372</v>
      </c>
      <c r="F7" s="3">
        <v>99577798</v>
      </c>
      <c r="G7" s="3">
        <v>60419821</v>
      </c>
      <c r="H7" s="3">
        <v>602558</v>
      </c>
    </row>
    <row r="8" spans="1:8" ht="12.75">
      <c r="A8" s="23" t="s">
        <v>134</v>
      </c>
      <c r="C8" s="58">
        <v>1725</v>
      </c>
      <c r="D8" s="3">
        <v>164454559</v>
      </c>
      <c r="E8" s="3">
        <v>158329869</v>
      </c>
      <c r="F8" s="3">
        <v>91525699</v>
      </c>
      <c r="G8" s="3">
        <v>47911630</v>
      </c>
      <c r="H8" s="3">
        <v>276063</v>
      </c>
    </row>
    <row r="9" spans="1:8" ht="12.75">
      <c r="A9" s="60" t="s">
        <v>135</v>
      </c>
      <c r="C9" s="58">
        <v>1821</v>
      </c>
      <c r="D9" s="3">
        <v>144115389</v>
      </c>
      <c r="E9" s="3">
        <v>137570423</v>
      </c>
      <c r="F9" s="3">
        <v>78018750</v>
      </c>
      <c r="G9" s="3">
        <v>41087447</v>
      </c>
      <c r="H9" s="3">
        <v>573964</v>
      </c>
    </row>
    <row r="10" spans="1:8" ht="12.75">
      <c r="A10" t="s">
        <v>136</v>
      </c>
      <c r="C10" s="58">
        <v>1836</v>
      </c>
      <c r="D10" s="3">
        <v>133793654</v>
      </c>
      <c r="E10" s="3">
        <v>130624843</v>
      </c>
      <c r="F10" s="3">
        <v>78194723</v>
      </c>
      <c r="G10" s="3">
        <v>34362856</v>
      </c>
      <c r="H10" s="3">
        <v>792307</v>
      </c>
    </row>
    <row r="11" spans="1:8" ht="12.75">
      <c r="A11" t="s">
        <v>137</v>
      </c>
      <c r="C11" s="58">
        <v>1875</v>
      </c>
      <c r="D11" s="3">
        <v>114995661</v>
      </c>
      <c r="E11" s="3">
        <v>116814143</v>
      </c>
      <c r="F11" s="3">
        <v>69610433</v>
      </c>
      <c r="G11" s="3">
        <v>31182618</v>
      </c>
      <c r="H11" s="3">
        <v>233601</v>
      </c>
    </row>
    <row r="12" spans="1:8" ht="12.75">
      <c r="A12" t="s">
        <v>138</v>
      </c>
      <c r="C12" s="58">
        <v>1930</v>
      </c>
      <c r="D12" s="3">
        <v>112517482</v>
      </c>
      <c r="E12" s="3">
        <v>112389798</v>
      </c>
      <c r="F12" s="3">
        <v>68430976</v>
      </c>
      <c r="G12" s="3">
        <v>32935787</v>
      </c>
      <c r="H12" s="3">
        <v>146736</v>
      </c>
    </row>
    <row r="13" spans="1:8" ht="12.75">
      <c r="A13" t="s">
        <v>139</v>
      </c>
      <c r="C13" s="58">
        <v>1972</v>
      </c>
      <c r="D13" s="3">
        <v>106474773</v>
      </c>
      <c r="E13" s="3">
        <v>101055267</v>
      </c>
      <c r="F13" s="3">
        <v>58131722</v>
      </c>
      <c r="G13" s="3">
        <v>32863915</v>
      </c>
      <c r="H13" s="3">
        <v>124988</v>
      </c>
    </row>
    <row r="14" spans="1:8" ht="12.75">
      <c r="A14" s="57" t="s">
        <v>140</v>
      </c>
      <c r="C14" s="58"/>
      <c r="D14" s="3"/>
      <c r="E14" s="3"/>
      <c r="F14" s="3"/>
      <c r="G14" s="3"/>
      <c r="H14" s="3"/>
    </row>
    <row r="15" spans="1:8" ht="12.75">
      <c r="A15" s="59" t="s">
        <v>21</v>
      </c>
      <c r="C15" s="58">
        <v>328</v>
      </c>
      <c r="D15" s="3">
        <v>191651043</v>
      </c>
      <c r="E15" s="3">
        <v>182949736</v>
      </c>
      <c r="F15" s="3">
        <v>52103572</v>
      </c>
      <c r="G15" s="3">
        <v>60642326</v>
      </c>
      <c r="H15" s="3">
        <v>3202361</v>
      </c>
    </row>
    <row r="16" spans="1:8" ht="12.75">
      <c r="A16" s="23" t="s">
        <v>133</v>
      </c>
      <c r="C16" s="58">
        <v>337</v>
      </c>
      <c r="D16" s="3">
        <v>167820067</v>
      </c>
      <c r="E16" s="3">
        <v>157972836</v>
      </c>
      <c r="F16" s="3">
        <v>53897795</v>
      </c>
      <c r="G16" s="3">
        <v>53357427</v>
      </c>
      <c r="H16" s="3">
        <v>135603</v>
      </c>
    </row>
    <row r="17" spans="1:8" ht="12.75">
      <c r="A17" s="23" t="s">
        <v>134</v>
      </c>
      <c r="C17" s="58">
        <v>350</v>
      </c>
      <c r="D17" s="3">
        <v>136011151</v>
      </c>
      <c r="E17" s="3">
        <v>128692390</v>
      </c>
      <c r="F17" s="3">
        <v>51573364</v>
      </c>
      <c r="G17" s="3">
        <v>43648139</v>
      </c>
      <c r="H17" s="3">
        <v>138558</v>
      </c>
    </row>
    <row r="18" spans="1:8" ht="12.75">
      <c r="A18" s="60" t="s">
        <v>135</v>
      </c>
      <c r="C18" s="58">
        <v>353</v>
      </c>
      <c r="D18" s="3">
        <v>111312402</v>
      </c>
      <c r="E18" s="3">
        <v>98247303</v>
      </c>
      <c r="F18" s="3">
        <v>44606983</v>
      </c>
      <c r="G18" s="3">
        <v>44098132</v>
      </c>
      <c r="H18" s="3">
        <v>395730</v>
      </c>
    </row>
    <row r="19" spans="1:8" ht="12.75">
      <c r="A19" t="s">
        <v>136</v>
      </c>
      <c r="C19" s="58">
        <v>358</v>
      </c>
      <c r="D19" s="3">
        <v>104059450</v>
      </c>
      <c r="E19" s="3">
        <v>99768350</v>
      </c>
      <c r="F19" s="3">
        <v>47980492</v>
      </c>
      <c r="G19" s="3">
        <v>28993830</v>
      </c>
      <c r="H19" s="3">
        <v>1119229</v>
      </c>
    </row>
    <row r="20" spans="1:8" ht="12.75">
      <c r="A20" t="s">
        <v>137</v>
      </c>
      <c r="C20" s="58">
        <v>371</v>
      </c>
      <c r="D20" s="3">
        <v>90303181</v>
      </c>
      <c r="E20" s="3">
        <v>88437349</v>
      </c>
      <c r="F20" s="3">
        <v>41867393</v>
      </c>
      <c r="G20" s="3">
        <v>25569813</v>
      </c>
      <c r="H20" s="3">
        <v>105353</v>
      </c>
    </row>
    <row r="21" spans="1:8" ht="12.75">
      <c r="A21" t="s">
        <v>138</v>
      </c>
      <c r="C21" s="58">
        <v>372</v>
      </c>
      <c r="D21" s="3">
        <v>89935941</v>
      </c>
      <c r="E21" s="3">
        <v>94604526</v>
      </c>
      <c r="F21" s="3">
        <v>41357222</v>
      </c>
      <c r="G21" s="3">
        <v>23759915</v>
      </c>
      <c r="H21" s="3">
        <v>250603</v>
      </c>
    </row>
    <row r="22" spans="1:8" ht="12.75">
      <c r="A22" t="s">
        <v>139</v>
      </c>
      <c r="C22" s="58">
        <v>372</v>
      </c>
      <c r="D22" s="3">
        <v>88926833</v>
      </c>
      <c r="E22" s="3">
        <v>84615373</v>
      </c>
      <c r="F22" s="3">
        <v>34732029</v>
      </c>
      <c r="G22" s="3">
        <v>27983139</v>
      </c>
      <c r="H22" s="3">
        <v>77785</v>
      </c>
    </row>
    <row r="23" spans="1:8" ht="12.75">
      <c r="A23" s="57" t="s">
        <v>141</v>
      </c>
      <c r="C23" s="58"/>
      <c r="D23" s="3"/>
      <c r="E23" s="3"/>
      <c r="F23" s="3"/>
      <c r="G23" s="3"/>
      <c r="H23" s="3"/>
    </row>
    <row r="24" spans="1:8" ht="12.75">
      <c r="A24" s="59" t="s">
        <v>21</v>
      </c>
      <c r="C24" s="58">
        <v>1650</v>
      </c>
      <c r="D24" s="3">
        <v>289423580</v>
      </c>
      <c r="E24" s="3">
        <v>255174076</v>
      </c>
      <c r="F24" s="3">
        <v>52467328</v>
      </c>
      <c r="G24" s="3">
        <v>43774829</v>
      </c>
      <c r="H24" s="3">
        <v>8999470</v>
      </c>
    </row>
    <row r="25" spans="1:8" ht="12.75">
      <c r="A25" s="23" t="s">
        <v>133</v>
      </c>
      <c r="C25" s="58">
        <v>1401</v>
      </c>
      <c r="D25" s="3">
        <v>166652339</v>
      </c>
      <c r="E25" s="3">
        <v>165680186</v>
      </c>
      <c r="F25" s="3">
        <v>46362859</v>
      </c>
      <c r="G25" s="3">
        <v>23576577</v>
      </c>
      <c r="H25" s="3">
        <v>7817072</v>
      </c>
    </row>
    <row r="26" spans="1:8" ht="12.75">
      <c r="A26" s="23" t="s">
        <v>134</v>
      </c>
      <c r="C26" s="58">
        <v>1362</v>
      </c>
      <c r="D26" s="3">
        <v>144266748</v>
      </c>
      <c r="E26" s="3">
        <v>139662019</v>
      </c>
      <c r="F26" s="3">
        <v>37297383</v>
      </c>
      <c r="G26" s="3">
        <v>20248157</v>
      </c>
      <c r="H26" s="3">
        <v>13409452</v>
      </c>
    </row>
    <row r="27" spans="1:8" ht="12.75">
      <c r="A27" s="60" t="s">
        <v>135</v>
      </c>
      <c r="C27" s="58">
        <v>1326</v>
      </c>
      <c r="D27" s="3">
        <v>114321557</v>
      </c>
      <c r="E27" s="3">
        <v>107775031</v>
      </c>
      <c r="F27" s="3">
        <v>28154544</v>
      </c>
      <c r="G27" s="3">
        <v>17223500</v>
      </c>
      <c r="H27" s="3">
        <v>9805704</v>
      </c>
    </row>
    <row r="28" spans="1:8" ht="12.75">
      <c r="A28" t="s">
        <v>136</v>
      </c>
      <c r="C28" s="58">
        <v>1259</v>
      </c>
      <c r="D28" s="3">
        <v>81165399</v>
      </c>
      <c r="E28" s="3">
        <v>81265563</v>
      </c>
      <c r="F28" s="3">
        <v>23960110</v>
      </c>
      <c r="G28" s="3">
        <v>10734975</v>
      </c>
      <c r="H28" s="3">
        <v>9520705</v>
      </c>
    </row>
    <row r="29" spans="1:8" ht="12.75">
      <c r="A29" t="s">
        <v>137</v>
      </c>
      <c r="C29" s="58">
        <v>1318</v>
      </c>
      <c r="D29" s="3">
        <v>76860606</v>
      </c>
      <c r="E29" s="3">
        <v>75060494</v>
      </c>
      <c r="F29" s="3">
        <v>18201369</v>
      </c>
      <c r="G29" s="3">
        <v>12704604</v>
      </c>
      <c r="H29" s="3">
        <v>10017850</v>
      </c>
    </row>
    <row r="30" spans="1:8" ht="12.75">
      <c r="A30" t="s">
        <v>138</v>
      </c>
      <c r="C30" s="58">
        <v>1376</v>
      </c>
      <c r="D30" s="3">
        <v>73810989</v>
      </c>
      <c r="E30" s="3">
        <v>76232864</v>
      </c>
      <c r="F30" s="3">
        <v>18326404</v>
      </c>
      <c r="G30" s="3">
        <v>10362731</v>
      </c>
      <c r="H30" s="3">
        <v>10735908</v>
      </c>
    </row>
    <row r="31" spans="1:8" ht="12.75">
      <c r="A31" t="s">
        <v>139</v>
      </c>
      <c r="C31" s="58">
        <v>1321</v>
      </c>
      <c r="D31" s="3">
        <v>71569940</v>
      </c>
      <c r="E31" s="3">
        <v>71382835</v>
      </c>
      <c r="F31" s="3">
        <v>15070009</v>
      </c>
      <c r="G31" s="3">
        <v>11638505</v>
      </c>
      <c r="H31" s="3">
        <v>9979974</v>
      </c>
    </row>
    <row r="32" spans="1:8" ht="12.75">
      <c r="A32" s="57" t="s">
        <v>142</v>
      </c>
      <c r="C32" s="58"/>
      <c r="D32" s="3"/>
      <c r="E32" s="3"/>
      <c r="F32" s="3"/>
      <c r="G32" s="3"/>
      <c r="H32" s="3"/>
    </row>
    <row r="33" spans="1:8" ht="12.75">
      <c r="A33" s="59" t="s">
        <v>21</v>
      </c>
      <c r="C33" s="58">
        <v>986</v>
      </c>
      <c r="D33" s="3">
        <v>181837429</v>
      </c>
      <c r="E33" s="3">
        <v>170064226</v>
      </c>
      <c r="F33" s="3">
        <v>83221870</v>
      </c>
      <c r="G33" s="3">
        <v>53368093</v>
      </c>
      <c r="H33" s="3">
        <v>1118162</v>
      </c>
    </row>
    <row r="34" spans="1:8" ht="12.75">
      <c r="A34" s="23" t="s">
        <v>133</v>
      </c>
      <c r="C34" s="58">
        <v>956</v>
      </c>
      <c r="D34" s="3">
        <v>145781414</v>
      </c>
      <c r="E34" s="3">
        <v>141276055</v>
      </c>
      <c r="F34" s="3">
        <v>75146673</v>
      </c>
      <c r="G34" s="3">
        <v>41056855</v>
      </c>
      <c r="H34" s="3">
        <v>1351440</v>
      </c>
    </row>
    <row r="35" spans="1:8" ht="12.75">
      <c r="A35" s="23" t="s">
        <v>134</v>
      </c>
      <c r="C35" s="58">
        <v>900</v>
      </c>
      <c r="D35" s="3">
        <v>142870952</v>
      </c>
      <c r="E35" s="3">
        <v>137150301</v>
      </c>
      <c r="F35" s="3">
        <v>71802756</v>
      </c>
      <c r="G35" s="3">
        <v>36309930</v>
      </c>
      <c r="H35" s="3">
        <v>1008024</v>
      </c>
    </row>
    <row r="36" spans="1:8" ht="12.75">
      <c r="A36" s="60" t="s">
        <v>135</v>
      </c>
      <c r="C36" s="58">
        <v>921</v>
      </c>
      <c r="D36" s="3">
        <v>119576494</v>
      </c>
      <c r="E36" s="3">
        <v>114365202</v>
      </c>
      <c r="F36" s="3">
        <v>62322845</v>
      </c>
      <c r="G36" s="3">
        <v>30968879</v>
      </c>
      <c r="H36" s="3">
        <v>1531525</v>
      </c>
    </row>
    <row r="37" spans="1:8" ht="12.75">
      <c r="A37" t="s">
        <v>136</v>
      </c>
      <c r="C37" s="58">
        <v>896</v>
      </c>
      <c r="D37" s="3">
        <v>105956146</v>
      </c>
      <c r="E37" s="3">
        <v>105355853</v>
      </c>
      <c r="F37" s="3">
        <v>60153725</v>
      </c>
      <c r="G37" s="3">
        <v>25607325</v>
      </c>
      <c r="H37" s="3">
        <v>1279293</v>
      </c>
    </row>
    <row r="38" spans="1:8" ht="12.75">
      <c r="A38" t="s">
        <v>137</v>
      </c>
      <c r="C38" s="58">
        <v>852</v>
      </c>
      <c r="D38" s="3">
        <v>96372055</v>
      </c>
      <c r="E38" s="3">
        <v>94122563</v>
      </c>
      <c r="F38" s="3">
        <v>52853630</v>
      </c>
      <c r="G38" s="3">
        <v>24725908</v>
      </c>
      <c r="H38" s="3">
        <v>770934</v>
      </c>
    </row>
    <row r="39" spans="1:8" ht="12.75">
      <c r="A39" t="s">
        <v>138</v>
      </c>
      <c r="C39" s="58">
        <v>835</v>
      </c>
      <c r="D39" s="3">
        <v>95740556</v>
      </c>
      <c r="E39" s="3">
        <v>97471784</v>
      </c>
      <c r="F39" s="3">
        <v>53870702</v>
      </c>
      <c r="G39" s="3">
        <v>22933660</v>
      </c>
      <c r="H39" s="3">
        <v>557168</v>
      </c>
    </row>
    <row r="40" spans="1:8" ht="12.75">
      <c r="A40" t="s">
        <v>139</v>
      </c>
      <c r="C40" s="58">
        <v>801</v>
      </c>
      <c r="D40" s="3">
        <v>92516400</v>
      </c>
      <c r="E40" s="3">
        <v>88095809</v>
      </c>
      <c r="F40" s="3">
        <v>44804886</v>
      </c>
      <c r="G40" s="3">
        <v>25055781</v>
      </c>
      <c r="H40" s="3">
        <v>414278</v>
      </c>
    </row>
    <row r="41" spans="1:8" ht="12.75">
      <c r="A41" s="57" t="s">
        <v>143</v>
      </c>
      <c r="C41" s="58"/>
      <c r="D41" s="3"/>
      <c r="E41" s="3"/>
      <c r="F41" s="3"/>
      <c r="G41" s="3"/>
      <c r="H41" s="3"/>
    </row>
    <row r="42" spans="1:8" ht="12.75">
      <c r="A42" s="59" t="s">
        <v>21</v>
      </c>
      <c r="C42" s="58">
        <v>38</v>
      </c>
      <c r="D42" s="3">
        <v>4187378</v>
      </c>
      <c r="E42" s="3">
        <v>3895437</v>
      </c>
      <c r="F42" s="3">
        <v>2872363</v>
      </c>
      <c r="G42" s="3">
        <v>2362987</v>
      </c>
      <c r="H42" s="3">
        <v>0</v>
      </c>
    </row>
    <row r="43" spans="1:8" ht="12.75">
      <c r="A43" s="23" t="s">
        <v>133</v>
      </c>
      <c r="C43" s="58">
        <v>41</v>
      </c>
      <c r="D43" s="3">
        <v>3680041</v>
      </c>
      <c r="E43" s="3">
        <v>3645829</v>
      </c>
      <c r="F43" s="3">
        <v>2656875</v>
      </c>
      <c r="G43" s="3">
        <v>2188944</v>
      </c>
      <c r="H43" s="3">
        <v>0</v>
      </c>
    </row>
    <row r="44" spans="1:8" ht="12.75">
      <c r="A44" s="23" t="s">
        <v>134</v>
      </c>
      <c r="C44" s="58">
        <v>41</v>
      </c>
      <c r="D44" s="3">
        <v>3716550</v>
      </c>
      <c r="E44" s="3">
        <v>3297957</v>
      </c>
      <c r="F44" s="3">
        <v>2360236</v>
      </c>
      <c r="G44" s="3">
        <v>2201864</v>
      </c>
      <c r="H44" s="3">
        <v>0</v>
      </c>
    </row>
    <row r="45" spans="1:8" ht="12.75">
      <c r="A45" s="60" t="s">
        <v>135</v>
      </c>
      <c r="C45" s="58">
        <v>45</v>
      </c>
      <c r="D45" s="3">
        <v>4468403</v>
      </c>
      <c r="E45" s="3">
        <v>4345123</v>
      </c>
      <c r="F45" s="3">
        <v>2411076</v>
      </c>
      <c r="G45" s="3">
        <v>1862833</v>
      </c>
      <c r="H45" s="3">
        <v>0</v>
      </c>
    </row>
    <row r="46" spans="1:8" ht="12.75">
      <c r="A46" t="s">
        <v>136</v>
      </c>
      <c r="C46" s="58">
        <v>45</v>
      </c>
      <c r="D46" s="3">
        <v>3897164</v>
      </c>
      <c r="E46" s="3">
        <v>4195374</v>
      </c>
      <c r="F46" s="3">
        <v>3006471</v>
      </c>
      <c r="G46" s="3">
        <v>1727426</v>
      </c>
      <c r="H46" s="3">
        <v>0</v>
      </c>
    </row>
    <row r="47" spans="1:8" ht="12.75">
      <c r="A47" t="s">
        <v>137</v>
      </c>
      <c r="C47" s="58">
        <v>56</v>
      </c>
      <c r="D47" s="3">
        <v>4377763</v>
      </c>
      <c r="E47" s="3">
        <v>4516979</v>
      </c>
      <c r="F47" s="3">
        <v>3035003</v>
      </c>
      <c r="G47" s="3">
        <v>2011400</v>
      </c>
      <c r="H47" s="3">
        <v>0</v>
      </c>
    </row>
    <row r="48" spans="1:8" ht="12.75">
      <c r="A48" t="s">
        <v>138</v>
      </c>
      <c r="C48" s="58">
        <v>61</v>
      </c>
      <c r="D48" s="3">
        <v>4794929</v>
      </c>
      <c r="E48" s="3">
        <v>4891433</v>
      </c>
      <c r="F48" s="3">
        <v>2961140</v>
      </c>
      <c r="G48" s="3">
        <v>2151806</v>
      </c>
      <c r="H48" s="3">
        <v>48046</v>
      </c>
    </row>
    <row r="49" spans="1:8" ht="12.75">
      <c r="A49" t="s">
        <v>139</v>
      </c>
      <c r="C49" s="58">
        <v>60</v>
      </c>
      <c r="D49" s="3">
        <v>4974122</v>
      </c>
      <c r="E49" s="3">
        <v>4830175</v>
      </c>
      <c r="F49" s="3">
        <v>2950960</v>
      </c>
      <c r="G49" s="3">
        <v>2264517</v>
      </c>
      <c r="H49" s="3">
        <v>35869</v>
      </c>
    </row>
    <row r="50" spans="1:8" ht="12.75">
      <c r="A50" s="45" t="s">
        <v>144</v>
      </c>
      <c r="C50" s="58"/>
      <c r="D50" s="3"/>
      <c r="E50" s="3"/>
      <c r="F50" s="3"/>
      <c r="G50" s="3"/>
      <c r="H50" s="3"/>
    </row>
    <row r="51" spans="1:8" ht="12.75">
      <c r="A51" s="59" t="s">
        <v>21</v>
      </c>
      <c r="C51" s="58">
        <v>109</v>
      </c>
      <c r="D51" s="3">
        <v>9639838</v>
      </c>
      <c r="E51" s="3">
        <v>9247934</v>
      </c>
      <c r="F51" s="3">
        <v>4182321</v>
      </c>
      <c r="G51" s="3">
        <v>3681822</v>
      </c>
      <c r="H51" s="3">
        <v>368697</v>
      </c>
    </row>
    <row r="52" spans="1:8" ht="12.75">
      <c r="A52" s="23" t="s">
        <v>133</v>
      </c>
      <c r="C52" s="58">
        <v>118</v>
      </c>
      <c r="D52" s="3">
        <v>9714903</v>
      </c>
      <c r="E52" s="3">
        <v>9618199</v>
      </c>
      <c r="F52" s="3">
        <v>4399446</v>
      </c>
      <c r="G52" s="3">
        <v>3680856</v>
      </c>
      <c r="H52" s="3">
        <v>372424</v>
      </c>
    </row>
    <row r="53" spans="1:8" ht="12.75">
      <c r="A53" s="23" t="s">
        <v>134</v>
      </c>
      <c r="C53" s="58">
        <v>121</v>
      </c>
      <c r="D53" s="3">
        <v>13591109</v>
      </c>
      <c r="E53" s="3">
        <v>12225794</v>
      </c>
      <c r="F53" s="3">
        <v>5270336</v>
      </c>
      <c r="G53" s="3">
        <v>3314652</v>
      </c>
      <c r="H53" s="3">
        <v>424940</v>
      </c>
    </row>
    <row r="54" spans="1:8" ht="12.75">
      <c r="A54" s="60" t="s">
        <v>135</v>
      </c>
      <c r="C54" s="58">
        <v>133</v>
      </c>
      <c r="D54" s="3">
        <v>8782595</v>
      </c>
      <c r="E54" s="3">
        <v>8527765</v>
      </c>
      <c r="F54" s="3">
        <v>4429368</v>
      </c>
      <c r="G54" s="3">
        <v>2805540</v>
      </c>
      <c r="H54" s="3">
        <v>335468</v>
      </c>
    </row>
    <row r="55" spans="1:8" ht="12.75">
      <c r="A55" t="s">
        <v>136</v>
      </c>
      <c r="C55" s="58">
        <v>134</v>
      </c>
      <c r="D55" s="3">
        <v>8500508</v>
      </c>
      <c r="E55" s="3">
        <v>8677836</v>
      </c>
      <c r="F55" s="3">
        <v>4535098</v>
      </c>
      <c r="G55" s="3">
        <v>2481467</v>
      </c>
      <c r="H55" s="3">
        <v>399973</v>
      </c>
    </row>
    <row r="56" spans="1:8" ht="12.75">
      <c r="A56" t="s">
        <v>137</v>
      </c>
      <c r="C56" s="58">
        <v>149</v>
      </c>
      <c r="D56" s="3">
        <v>8850851</v>
      </c>
      <c r="E56" s="3">
        <v>9151115</v>
      </c>
      <c r="F56" s="3">
        <v>4063291</v>
      </c>
      <c r="G56" s="3">
        <v>2773239</v>
      </c>
      <c r="H56" s="3">
        <v>336452</v>
      </c>
    </row>
    <row r="57" spans="1:8" ht="12.75">
      <c r="A57" t="s">
        <v>138</v>
      </c>
      <c r="C57" s="58">
        <v>153</v>
      </c>
      <c r="D57" s="3">
        <v>8730610</v>
      </c>
      <c r="E57" s="3">
        <v>9195491</v>
      </c>
      <c r="F57" s="3">
        <v>3981324</v>
      </c>
      <c r="G57" s="3">
        <v>3011989</v>
      </c>
      <c r="H57" s="3">
        <v>219349</v>
      </c>
    </row>
    <row r="58" spans="1:8" ht="12.75">
      <c r="A58" t="s">
        <v>139</v>
      </c>
      <c r="C58" s="58">
        <v>151</v>
      </c>
      <c r="D58" s="3">
        <v>7629909</v>
      </c>
      <c r="E58" s="3">
        <v>7669098</v>
      </c>
      <c r="F58" s="3">
        <v>3431890</v>
      </c>
      <c r="G58" s="3">
        <v>3534686</v>
      </c>
      <c r="H58" s="3">
        <v>159796</v>
      </c>
    </row>
    <row r="59" spans="3:8" ht="12.75">
      <c r="C59" s="58"/>
      <c r="D59" s="3"/>
      <c r="E59" s="3"/>
      <c r="F59" s="3"/>
      <c r="G59" s="3"/>
      <c r="H59" s="3"/>
    </row>
    <row r="60" spans="1:8" ht="12.75">
      <c r="A60" s="61" t="s">
        <v>122</v>
      </c>
      <c r="B60" s="62"/>
      <c r="C60" s="63"/>
      <c r="D60" s="64"/>
      <c r="E60" s="64"/>
      <c r="F60" s="64"/>
      <c r="G60" s="64"/>
      <c r="H60" s="64"/>
    </row>
    <row r="61" spans="1:8" ht="12.75">
      <c r="A61" s="59" t="s">
        <v>21</v>
      </c>
      <c r="B61" s="6"/>
      <c r="C61" s="58">
        <f aca="true" t="shared" si="0" ref="C61:H68">C51+C42+C33+C24+C15+C6</f>
        <v>4867</v>
      </c>
      <c r="D61" s="3">
        <f t="shared" si="0"/>
        <v>915723383</v>
      </c>
      <c r="E61" s="3">
        <f t="shared" si="0"/>
        <v>842934366</v>
      </c>
      <c r="F61" s="3">
        <f t="shared" si="0"/>
        <v>310489001</v>
      </c>
      <c r="G61" s="3">
        <f t="shared" si="0"/>
        <v>241717378</v>
      </c>
      <c r="H61" s="3">
        <f t="shared" si="0"/>
        <v>13927575</v>
      </c>
    </row>
    <row r="62" spans="1:8" ht="12.75">
      <c r="A62" s="23" t="s">
        <v>133</v>
      </c>
      <c r="B62" s="6"/>
      <c r="C62" s="58">
        <f t="shared" si="0"/>
        <v>4594</v>
      </c>
      <c r="D62" s="3">
        <f t="shared" si="0"/>
        <v>685305553</v>
      </c>
      <c r="E62" s="3">
        <f t="shared" si="0"/>
        <v>656470477</v>
      </c>
      <c r="F62" s="3">
        <f t="shared" si="0"/>
        <v>282041446</v>
      </c>
      <c r="G62" s="3">
        <f t="shared" si="0"/>
        <v>184280480</v>
      </c>
      <c r="H62" s="3">
        <f t="shared" si="0"/>
        <v>10279097</v>
      </c>
    </row>
    <row r="63" spans="1:8" ht="12.75">
      <c r="A63" s="23" t="s">
        <v>134</v>
      </c>
      <c r="B63" s="6"/>
      <c r="C63" s="58">
        <f t="shared" si="0"/>
        <v>4499</v>
      </c>
      <c r="D63" s="3">
        <f t="shared" si="0"/>
        <v>604911069</v>
      </c>
      <c r="E63" s="3">
        <f t="shared" si="0"/>
        <v>579358330</v>
      </c>
      <c r="F63" s="3">
        <f t="shared" si="0"/>
        <v>259829774</v>
      </c>
      <c r="G63" s="3">
        <f t="shared" si="0"/>
        <v>153634372</v>
      </c>
      <c r="H63" s="3">
        <f t="shared" si="0"/>
        <v>15257037</v>
      </c>
    </row>
    <row r="64" spans="1:8" ht="12.75">
      <c r="A64" s="60" t="s">
        <v>135</v>
      </c>
      <c r="B64" s="6"/>
      <c r="C64" s="58">
        <f t="shared" si="0"/>
        <v>4599</v>
      </c>
      <c r="D64" s="3">
        <f t="shared" si="0"/>
        <v>502576840</v>
      </c>
      <c r="E64" s="3">
        <f t="shared" si="0"/>
        <v>470830847</v>
      </c>
      <c r="F64" s="3">
        <f t="shared" si="0"/>
        <v>219943566</v>
      </c>
      <c r="G64" s="3">
        <f t="shared" si="0"/>
        <v>138046331</v>
      </c>
      <c r="H64" s="3">
        <f t="shared" si="0"/>
        <v>12642391</v>
      </c>
    </row>
    <row r="65" spans="1:8" ht="12.75">
      <c r="A65" t="s">
        <v>136</v>
      </c>
      <c r="C65" s="58">
        <f t="shared" si="0"/>
        <v>4528</v>
      </c>
      <c r="D65" s="3">
        <f t="shared" si="0"/>
        <v>437372321</v>
      </c>
      <c r="E65" s="3">
        <f t="shared" si="0"/>
        <v>429887819</v>
      </c>
      <c r="F65" s="3">
        <f t="shared" si="0"/>
        <v>217830619</v>
      </c>
      <c r="G65" s="3">
        <f t="shared" si="0"/>
        <v>103907879</v>
      </c>
      <c r="H65" s="3">
        <f t="shared" si="0"/>
        <v>13111507</v>
      </c>
    </row>
    <row r="66" spans="1:8" ht="12.75">
      <c r="A66" t="s">
        <v>137</v>
      </c>
      <c r="C66" s="58">
        <f t="shared" si="0"/>
        <v>4621</v>
      </c>
      <c r="D66" s="3">
        <f t="shared" si="0"/>
        <v>391760117</v>
      </c>
      <c r="E66" s="3">
        <f t="shared" si="0"/>
        <v>388102643</v>
      </c>
      <c r="F66" s="3">
        <f t="shared" si="0"/>
        <v>189631119</v>
      </c>
      <c r="G66" s="3">
        <f t="shared" si="0"/>
        <v>98967582</v>
      </c>
      <c r="H66" s="3">
        <f t="shared" si="0"/>
        <v>11464190</v>
      </c>
    </row>
    <row r="67" spans="1:8" ht="12.75">
      <c r="A67" t="s">
        <v>138</v>
      </c>
      <c r="C67" s="58">
        <f t="shared" si="0"/>
        <v>4727</v>
      </c>
      <c r="D67" s="3">
        <f t="shared" si="0"/>
        <v>385530507</v>
      </c>
      <c r="E67" s="3">
        <f t="shared" si="0"/>
        <v>394785896</v>
      </c>
      <c r="F67" s="3">
        <f t="shared" si="0"/>
        <v>188927768</v>
      </c>
      <c r="G67" s="3">
        <f t="shared" si="0"/>
        <v>95155888</v>
      </c>
      <c r="H67" s="3">
        <f t="shared" si="0"/>
        <v>11957810</v>
      </c>
    </row>
    <row r="68" spans="1:8" ht="12.75">
      <c r="A68" t="s">
        <v>139</v>
      </c>
      <c r="C68" s="58">
        <f t="shared" si="0"/>
        <v>4677</v>
      </c>
      <c r="D68" s="3">
        <f t="shared" si="0"/>
        <v>372091977</v>
      </c>
      <c r="E68" s="3">
        <f t="shared" si="0"/>
        <v>357648557</v>
      </c>
      <c r="F68" s="3">
        <f t="shared" si="0"/>
        <v>159121496</v>
      </c>
      <c r="G68" s="3">
        <f t="shared" si="0"/>
        <v>103340543</v>
      </c>
      <c r="H68" s="3">
        <f t="shared" si="0"/>
        <v>10792690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31" sqref="I31"/>
    </sheetView>
  </sheetViews>
  <sheetFormatPr defaultColWidth="9.140625" defaultRowHeight="12.75"/>
  <cols>
    <col min="2" max="2" width="20.140625" style="0" customWidth="1"/>
    <col min="4" max="4" width="6.140625" style="0" customWidth="1"/>
    <col min="5" max="5" width="21.57421875" style="0" customWidth="1"/>
    <col min="6" max="6" width="10.7109375" style="0" customWidth="1"/>
    <col min="8" max="8" width="21.8515625" style="0" customWidth="1"/>
  </cols>
  <sheetData>
    <row r="1" spans="3:6" ht="12.75">
      <c r="C1" s="31"/>
      <c r="E1" s="1" t="s">
        <v>72</v>
      </c>
      <c r="F1" s="31"/>
    </row>
    <row r="3" spans="3:9" ht="12.75">
      <c r="C3" s="32">
        <v>2004</v>
      </c>
      <c r="D3" s="32"/>
      <c r="E3" s="32"/>
      <c r="F3" s="32">
        <v>2000</v>
      </c>
      <c r="I3">
        <v>1996</v>
      </c>
    </row>
    <row r="4" spans="1:6" ht="12.75">
      <c r="A4" t="s">
        <v>44</v>
      </c>
      <c r="C4" s="31"/>
      <c r="F4" s="31"/>
    </row>
    <row r="5" spans="2:9" ht="12.75">
      <c r="B5" t="s">
        <v>45</v>
      </c>
      <c r="C5" s="31">
        <v>269.6</v>
      </c>
      <c r="E5" t="s">
        <v>45</v>
      </c>
      <c r="F5" s="31">
        <v>95.5</v>
      </c>
      <c r="H5" t="s">
        <v>58</v>
      </c>
      <c r="I5" s="31">
        <v>42.5</v>
      </c>
    </row>
    <row r="6" spans="2:9" ht="12.75">
      <c r="B6" t="s">
        <v>46</v>
      </c>
      <c r="C6" s="31">
        <v>234.6</v>
      </c>
      <c r="E6" t="s">
        <v>48</v>
      </c>
      <c r="F6" s="31">
        <v>48.1</v>
      </c>
      <c r="H6" t="s">
        <v>59</v>
      </c>
      <c r="I6" s="31">
        <v>44.9</v>
      </c>
    </row>
    <row r="7" spans="2:9" ht="12.75">
      <c r="B7" t="s">
        <v>47</v>
      </c>
      <c r="C7" s="31">
        <v>169.7</v>
      </c>
      <c r="E7" t="s">
        <v>47</v>
      </c>
      <c r="F7" s="31">
        <v>208</v>
      </c>
      <c r="H7" t="s">
        <v>47</v>
      </c>
      <c r="I7" s="31">
        <v>160.9</v>
      </c>
    </row>
    <row r="8" spans="3:9" ht="12.75">
      <c r="C8" s="31"/>
      <c r="F8" s="31"/>
      <c r="I8" s="31"/>
    </row>
    <row r="9" spans="1:9" ht="12.75">
      <c r="A9" t="s">
        <v>49</v>
      </c>
      <c r="C9" s="31"/>
      <c r="F9" s="31"/>
      <c r="I9" s="31"/>
    </row>
    <row r="10" spans="2:9" ht="12.75">
      <c r="B10" t="s">
        <v>61</v>
      </c>
      <c r="C10" s="31">
        <v>149.2</v>
      </c>
      <c r="E10" t="s">
        <v>61</v>
      </c>
      <c r="F10" s="31">
        <v>135.2</v>
      </c>
      <c r="H10" t="s">
        <v>61</v>
      </c>
      <c r="I10" s="31">
        <v>123.64</v>
      </c>
    </row>
    <row r="11" spans="2:9" ht="12.75">
      <c r="B11" t="s">
        <v>50</v>
      </c>
      <c r="C11" s="31">
        <v>12.2</v>
      </c>
      <c r="E11" t="s">
        <v>50</v>
      </c>
      <c r="F11" s="31">
        <v>9</v>
      </c>
      <c r="H11" t="s">
        <v>64</v>
      </c>
      <c r="I11" s="31">
        <v>4.2</v>
      </c>
    </row>
    <row r="12" spans="2:9" ht="12.75">
      <c r="B12" t="s">
        <v>51</v>
      </c>
      <c r="C12" s="31">
        <v>8.9</v>
      </c>
      <c r="E12" t="s">
        <v>55</v>
      </c>
      <c r="F12" s="31">
        <v>11.5</v>
      </c>
      <c r="H12" t="s">
        <v>65</v>
      </c>
      <c r="I12" s="31">
        <v>3.5</v>
      </c>
    </row>
    <row r="13" spans="3:9" ht="12.75">
      <c r="C13" s="31"/>
      <c r="E13" t="s">
        <v>60</v>
      </c>
      <c r="F13" s="31">
        <v>12.6</v>
      </c>
      <c r="I13" s="31"/>
    </row>
    <row r="14" spans="1:9" ht="12.75">
      <c r="A14" t="s">
        <v>52</v>
      </c>
      <c r="C14" s="31"/>
      <c r="F14" s="31"/>
      <c r="I14" s="31"/>
    </row>
    <row r="15" spans="2:9" ht="12.75">
      <c r="B15" t="s">
        <v>61</v>
      </c>
      <c r="C15" s="31">
        <v>29.8</v>
      </c>
      <c r="E15" t="s">
        <v>61</v>
      </c>
      <c r="F15" s="31">
        <v>27</v>
      </c>
      <c r="H15" t="s">
        <v>61</v>
      </c>
      <c r="I15" s="31">
        <v>24.728</v>
      </c>
    </row>
    <row r="16" spans="2:9" ht="12.75">
      <c r="B16" t="s">
        <v>54</v>
      </c>
      <c r="C16" s="31">
        <v>56.8</v>
      </c>
      <c r="E16" t="s">
        <v>56</v>
      </c>
      <c r="F16" s="31">
        <v>29.3</v>
      </c>
      <c r="H16" t="s">
        <v>62</v>
      </c>
      <c r="I16" s="31">
        <v>20.4</v>
      </c>
    </row>
    <row r="17" spans="2:9" ht="12.75">
      <c r="B17" t="s">
        <v>53</v>
      </c>
      <c r="C17" s="31">
        <v>85.7</v>
      </c>
      <c r="E17" t="s">
        <v>57</v>
      </c>
      <c r="F17" s="31">
        <v>70.8</v>
      </c>
      <c r="H17" t="s">
        <v>63</v>
      </c>
      <c r="I17" s="31">
        <v>24.2</v>
      </c>
    </row>
    <row r="18" spans="3:9" ht="12.75">
      <c r="C18" s="31"/>
      <c r="E18" t="s">
        <v>60</v>
      </c>
      <c r="F18" s="31">
        <v>2.5</v>
      </c>
      <c r="I18" s="31"/>
    </row>
    <row r="20" spans="1:9" ht="12.75">
      <c r="A20" t="s">
        <v>71</v>
      </c>
      <c r="C20" s="31">
        <v>85.7</v>
      </c>
      <c r="F20" s="31">
        <v>12.7</v>
      </c>
      <c r="I20" s="31">
        <v>0.6</v>
      </c>
    </row>
    <row r="21" spans="1:9" ht="12.75">
      <c r="A21" t="s">
        <v>66</v>
      </c>
      <c r="C21" s="31">
        <v>106.7</v>
      </c>
      <c r="D21" s="10"/>
      <c r="F21" s="31">
        <v>2</v>
      </c>
      <c r="I21" s="31">
        <v>0.8</v>
      </c>
    </row>
    <row r="23" spans="1:9" ht="12.75">
      <c r="A23" t="s">
        <v>69</v>
      </c>
      <c r="C23" s="31">
        <v>11.9</v>
      </c>
      <c r="F23" s="31">
        <v>10.9</v>
      </c>
      <c r="I23" s="31">
        <v>2.4</v>
      </c>
    </row>
    <row r="24" spans="1:9" ht="12.75">
      <c r="A24" t="s">
        <v>70</v>
      </c>
      <c r="C24" s="31">
        <v>0.4</v>
      </c>
      <c r="F24" s="31">
        <v>0.6</v>
      </c>
      <c r="I24" s="31">
        <v>0.3</v>
      </c>
    </row>
    <row r="26" spans="1:6" ht="12.75">
      <c r="A26" t="s">
        <v>67</v>
      </c>
      <c r="C26" s="31">
        <v>40.8</v>
      </c>
      <c r="F26" s="31"/>
    </row>
    <row r="27" spans="3:6" ht="12.75">
      <c r="C27" s="31"/>
      <c r="F27" s="31"/>
    </row>
    <row r="28" spans="1:9" ht="12.75">
      <c r="A28" t="s">
        <v>74</v>
      </c>
      <c r="C28" s="31">
        <v>495.62</v>
      </c>
      <c r="F28" s="31">
        <v>431.92</v>
      </c>
      <c r="I28" s="22">
        <v>286.55</v>
      </c>
    </row>
    <row r="29" spans="1:9" ht="12.75">
      <c r="A29" t="s">
        <v>75</v>
      </c>
      <c r="C29" s="31">
        <v>658.47</v>
      </c>
      <c r="F29" s="22">
        <v>566.55</v>
      </c>
      <c r="I29" s="22">
        <v>472.53</v>
      </c>
    </row>
    <row r="30" spans="3:9" ht="12.75">
      <c r="C30" s="31"/>
      <c r="F30" s="33"/>
      <c r="I30" s="33"/>
    </row>
    <row r="31" spans="1:9" ht="12.75">
      <c r="A31" t="s">
        <v>76</v>
      </c>
      <c r="C31" s="31">
        <v>1410</v>
      </c>
      <c r="F31" s="33">
        <v>1089.6</v>
      </c>
      <c r="I31" s="33"/>
    </row>
    <row r="32" spans="3:9" ht="12.75">
      <c r="C32" s="31"/>
      <c r="F32" s="33"/>
      <c r="I32" s="33"/>
    </row>
    <row r="34" spans="1:9" ht="12.75">
      <c r="A34" t="s">
        <v>73</v>
      </c>
      <c r="C34" s="31">
        <f>SUM(C5:C33)</f>
        <v>3826.09</v>
      </c>
      <c r="F34" s="31">
        <f>SUM(F5:F33)</f>
        <v>2763.7699999999995</v>
      </c>
      <c r="I34" s="31">
        <f>SUM(I5:I33)</f>
        <v>1212.148</v>
      </c>
    </row>
    <row r="35" spans="1:6" ht="12.75">
      <c r="A35" t="s">
        <v>77</v>
      </c>
      <c r="C35" s="34">
        <v>3900</v>
      </c>
      <c r="E35" s="1" t="s">
        <v>68</v>
      </c>
      <c r="F35" s="34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 Dahi</dc:creator>
  <cp:keywords/>
  <dc:description/>
  <cp:lastModifiedBy>Fullerton College</cp:lastModifiedBy>
  <cp:lastPrinted>2005-10-17T17:17:02Z</cp:lastPrinted>
  <dcterms:created xsi:type="dcterms:W3CDTF">2005-10-16T03:19:32Z</dcterms:created>
  <dcterms:modified xsi:type="dcterms:W3CDTF">2005-11-07T20:56:50Z</dcterms:modified>
  <cp:category/>
  <cp:version/>
  <cp:contentType/>
  <cp:contentStatus/>
</cp:coreProperties>
</file>