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175" windowWidth="11865" windowHeight="5700" tabRatio="741" activeTab="2"/>
  </bookViews>
  <sheets>
    <sheet name="Especificações FL 01, 03 e 04 " sheetId="1" r:id="rId1"/>
    <sheet name="Especificações FL 02" sheetId="2" r:id="rId2"/>
    <sheet name="Orçamento" sheetId="3" r:id="rId3"/>
    <sheet name="Espelho" sheetId="4" r:id="rId4"/>
    <sheet name="Cronog" sheetId="5" r:id="rId5"/>
    <sheet name="Cronog-fl.02" sheetId="6" r:id="rId6"/>
    <sheet name="Cronog-fl.03" sheetId="7" r:id="rId7"/>
    <sheet name="Cronog-fl.04" sheetId="8" r:id="rId8"/>
  </sheets>
  <externalReferences>
    <externalReference r:id="rId11"/>
  </externalReferences>
  <definedNames>
    <definedName name="_xlnm.Print_Area" localSheetId="4">'Cronog'!$B$1:$S$60</definedName>
    <definedName name="_xlnm.Print_Area" localSheetId="5">'Cronog-fl.02'!$B$1:$S$60</definedName>
    <definedName name="_xlnm.Print_Area" localSheetId="6">'Cronog-fl.03'!$B$1:$S$60</definedName>
    <definedName name="_xlnm.Print_Area" localSheetId="7">'Cronog-fl.04'!$B$1:$S$60</definedName>
    <definedName name="_xlnm.Print_Area" localSheetId="3">'Espelho'!$B$1:$Y$73</definedName>
    <definedName name="_xlnm.Print_Area" localSheetId="2">'Orçamento'!$B$4:$L$305</definedName>
    <definedName name="_xlnm.Print_Titles" localSheetId="2">'Orçamento'!$4:$11</definedName>
  </definedNames>
  <calcPr fullCalcOnLoad="1"/>
</workbook>
</file>

<file path=xl/comments1.xml><?xml version="1.0" encoding="utf-8"?>
<comments xmlns="http://schemas.openxmlformats.org/spreadsheetml/2006/main">
  <authors>
    <author>Hospital Bom Pastor</author>
  </authors>
  <commentList>
    <comment ref="C2" authorId="0">
      <text>
        <r>
          <rPr>
            <b/>
            <sz val="8"/>
            <rFont val="Tahoma"/>
            <family val="0"/>
          </rPr>
          <t>Hospital Bom Pastor:</t>
        </r>
        <r>
          <rPr>
            <sz val="8"/>
            <rFont val="Tahoma"/>
            <family val="0"/>
          </rPr>
          <t xml:space="preserve">
</t>
        </r>
        <r>
          <rPr>
            <sz val="7"/>
            <rFont val="Tahoma"/>
            <family val="2"/>
          </rPr>
          <t>Márcio.
Estou enviando conforme o dito as planilhas da Caixa Federal, preenchido para exemplo. 
Dá uma olhada e verás que não é complicado preencher, no entanto as parcelas serão liberadas pela Caixa de acordo com o que estiver ali estipulado no Cronograma Físico-Financeiro (tanto o valor R$ e as etapas devem estar rigorosamente de acordo, isso explica o porquê do custo adicional: uma vez que a caixa não liberar o pagamento, como será feito pagar os pedreiros e os materiais adquiridos?). 
Também alerto que e nada adianta tu mandar um profissional experiente preencher as tabelas se não houver um rigoroso acompanhamento da obra por tua parte (o que acho que com o valor que tu pretendes cobrar no projeto e execução tu vais pagar para trabalhar, sem contar a incomodação). 
Concluo que revejas o nível profissional que queres criar e valorize a profissão na tua região. O fato de outros profissionais cobrarem pouco é porque certamente oferecem serviços inferiores e mediocres, logo eles são... Tenho experimentado em Canoas que o pessoal está farto de maus profissionais e se dispõe a pagar o solicitado para não terem incomodação, e longe de eu parecer esnobe, tenho conquistado clientes que sequer choram os valores cobrados. É mais difícil conseguí-los mas é muito satisfatório quando o profissional é reconhecido pelo seu trabalho. 
Sugiro que apliques inicialmente 2,00% do CUB/m2, equivalente a média de R$ 17,00 para projeto e R$ 300,00 mensais para a execução. (ainda mais que esta não é tua fonte de renda principal, imagino, estabeleça um padrão) Daí tu podes dar um bom desconto se quiseres ou precisares, mas deixe claro que tu não estás brincando de arquitetura, ou de fazer casinha.
É apenas sugestão, não minha, mas do IAB, do Sindicato dos Arquitetos do Brasil e outros orgãos competentes. Lembra que o teu cliente pagou ao corretor 6% do valor (já incluso o lucro) pelo terreno e nem sequer questionou este índice. Quanto mais tu, que se responsabilizará pela obra 5 ou 20 anos, pelos pedreiros, pelos materiais aplicados, ...
KAYSER, Marcos C. Kayser
Arquiteto &amp; Urbanista
Fone.: (51) 9951 8310 e 477 7640</t>
        </r>
        <r>
          <rPr>
            <sz val="8"/>
            <rFont val="Tahoma"/>
            <family val="0"/>
          </rPr>
          <t xml:space="preserve">
</t>
        </r>
      </text>
    </comment>
  </commentList>
</comments>
</file>

<file path=xl/comments3.xml><?xml version="1.0" encoding="utf-8"?>
<comments xmlns="http://schemas.openxmlformats.org/spreadsheetml/2006/main">
  <authors>
    <author>Um usu?rio do Microsoft Office satisfeito</author>
  </authors>
  <commentList>
    <comment ref="J6" authorId="0">
      <text>
        <r>
          <rPr>
            <sz val="8"/>
            <rFont val="Tahoma"/>
            <family val="0"/>
          </rPr>
          <t>Célula desprotegida</t>
        </r>
      </text>
    </comment>
    <comment ref="E7" authorId="0">
      <text>
        <r>
          <rPr>
            <sz val="8"/>
            <rFont val="Tahoma"/>
            <family val="0"/>
          </rPr>
          <t>Célula desprotegida</t>
        </r>
      </text>
    </comment>
    <comment ref="J7" authorId="0">
      <text>
        <r>
          <rPr>
            <sz val="8"/>
            <rFont val="Tahoma"/>
            <family val="0"/>
          </rPr>
          <t>Célula desprotegida</t>
        </r>
      </text>
    </comment>
    <comment ref="E8" authorId="0">
      <text>
        <r>
          <rPr>
            <sz val="8"/>
            <rFont val="Tahoma"/>
            <family val="0"/>
          </rPr>
          <t>Célula desprotegida</t>
        </r>
      </text>
    </comment>
  </commentList>
</comments>
</file>

<file path=xl/comments4.xml><?xml version="1.0" encoding="utf-8"?>
<comments xmlns="http://schemas.openxmlformats.org/spreadsheetml/2006/main">
  <authors>
    <author>Um usu?rio do Microsoft Office satisfeito</author>
  </authors>
  <commentList>
    <comment ref="S11" authorId="0">
      <text>
        <r>
          <rPr>
            <sz val="8"/>
            <rFont val="Tahoma"/>
            <family val="0"/>
          </rPr>
          <t xml:space="preserve">Células Desprotegidas
</t>
        </r>
      </text>
    </comment>
    <comment ref="W11" authorId="0">
      <text>
        <r>
          <rPr>
            <sz val="8"/>
            <rFont val="Tahoma"/>
            <family val="0"/>
          </rPr>
          <t xml:space="preserve">Células Desprotegidas
</t>
        </r>
      </text>
    </comment>
    <comment ref="S14" authorId="0">
      <text>
        <r>
          <rPr>
            <sz val="8"/>
            <rFont val="Tahoma"/>
            <family val="0"/>
          </rPr>
          <t xml:space="preserve">Células Desprotegidas
</t>
        </r>
      </text>
    </comment>
    <comment ref="W14" authorId="0">
      <text>
        <r>
          <rPr>
            <sz val="8"/>
            <rFont val="Tahoma"/>
            <family val="0"/>
          </rPr>
          <t xml:space="preserve">Células Desprotegidas
</t>
        </r>
      </text>
    </comment>
    <comment ref="B17" authorId="0">
      <text>
        <r>
          <rPr>
            <sz val="8"/>
            <rFont val="Tahoma"/>
            <family val="0"/>
          </rPr>
          <t xml:space="preserve">Células Desprotegidas
</t>
        </r>
      </text>
    </comment>
    <comment ref="B20" authorId="0">
      <text>
        <r>
          <rPr>
            <sz val="8"/>
            <rFont val="Tahoma"/>
            <family val="0"/>
          </rPr>
          <t xml:space="preserve">Células Desprotegidas
</t>
        </r>
      </text>
    </comment>
    <comment ref="O20" authorId="0">
      <text>
        <r>
          <rPr>
            <sz val="8"/>
            <rFont val="Tahoma"/>
            <family val="0"/>
          </rPr>
          <t xml:space="preserve">Células Desprotegidas
</t>
        </r>
      </text>
    </comment>
    <comment ref="U20" authorId="0">
      <text>
        <r>
          <rPr>
            <sz val="8"/>
            <rFont val="Tahoma"/>
            <family val="0"/>
          </rPr>
          <t xml:space="preserve">Células Desprotegidas
</t>
        </r>
      </text>
    </comment>
    <comment ref="Y20" authorId="0">
      <text>
        <r>
          <rPr>
            <sz val="8"/>
            <rFont val="Tahoma"/>
            <family val="0"/>
          </rPr>
          <t xml:space="preserve">Células Desprotegidas
</t>
        </r>
      </text>
    </comment>
    <comment ref="Y31" authorId="0">
      <text>
        <r>
          <rPr>
            <sz val="8"/>
            <rFont val="Tahoma"/>
            <family val="0"/>
          </rPr>
          <t xml:space="preserve">Células Desprotegidas
</t>
        </r>
      </text>
    </comment>
  </commentList>
</comments>
</file>

<file path=xl/comments5.xml><?xml version="1.0" encoding="utf-8"?>
<comments xmlns="http://schemas.openxmlformats.org/spreadsheetml/2006/main">
  <authors>
    <author>Um usu?rio do Microsoft Office satisfeito</author>
  </authors>
  <commentList>
    <comment ref="D4" authorId="0">
      <text>
        <r>
          <rPr>
            <sz val="8"/>
            <rFont val="Tahoma"/>
            <family val="0"/>
          </rPr>
          <t>Entre com o Nome do Programa</t>
        </r>
      </text>
    </comment>
    <comment ref="O4" authorId="0">
      <text>
        <r>
          <rPr>
            <sz val="8"/>
            <rFont val="Tahoma"/>
            <family val="0"/>
          </rPr>
          <t xml:space="preserve">Entre com o nome da Modalidade
</t>
        </r>
      </text>
    </comment>
    <comment ref="D5" authorId="0">
      <text>
        <r>
          <rPr>
            <sz val="8"/>
            <rFont val="Tahoma"/>
            <family val="0"/>
          </rPr>
          <t xml:space="preserve">Entre com o nome do Empreendimento
</t>
        </r>
      </text>
    </comment>
    <comment ref="D7" authorId="0">
      <text>
        <r>
          <rPr>
            <sz val="8"/>
            <rFont val="Tahoma"/>
            <family val="0"/>
          </rPr>
          <t xml:space="preserve">Entre com o nome da Construtora
</t>
        </r>
      </text>
    </comment>
    <comment ref="E9" authorId="0">
      <text>
        <r>
          <rPr>
            <sz val="8"/>
            <rFont val="Tahoma"/>
            <family val="0"/>
          </rPr>
          <t xml:space="preserve">Entre com o nome do Responsável Técnico
</t>
        </r>
      </text>
    </comment>
    <comment ref="M9" authorId="0">
      <text>
        <r>
          <rPr>
            <sz val="8"/>
            <rFont val="Tahoma"/>
            <family val="0"/>
          </rPr>
          <t>Entre com o número do CREA</t>
        </r>
      </text>
    </comment>
  </commentList>
</comments>
</file>

<file path=xl/sharedStrings.xml><?xml version="1.0" encoding="utf-8"?>
<sst xmlns="http://schemas.openxmlformats.org/spreadsheetml/2006/main" count="1695" uniqueCount="866">
  <si>
    <t>Instruções</t>
  </si>
  <si>
    <r>
      <t xml:space="preserve"> </t>
    </r>
    <r>
      <rPr>
        <sz val="6"/>
        <rFont val="Arial"/>
        <family val="2"/>
      </rPr>
      <t>clique na seta</t>
    </r>
  </si>
  <si>
    <t>Ponto de venda</t>
  </si>
  <si>
    <t>Processo número</t>
  </si>
  <si>
    <t>Folha</t>
  </si>
  <si>
    <t>CAIXA ECONÔMICA FEDERAL</t>
  </si>
  <si>
    <t>ESPECIFICAÇÕES TÉCNICAS</t>
  </si>
  <si>
    <t>1-IDENTIFICAÇÃO</t>
  </si>
  <si>
    <t>programa</t>
  </si>
  <si>
    <t>modalidade</t>
  </si>
  <si>
    <t>construção</t>
  </si>
  <si>
    <t>ampl. / melhoria</t>
  </si>
  <si>
    <t>cliente</t>
  </si>
  <si>
    <t>aquis. ter. const.</t>
  </si>
  <si>
    <t>conclusão</t>
  </si>
  <si>
    <t>endereço do imóvel</t>
  </si>
  <si>
    <t>número</t>
  </si>
  <si>
    <t>andar</t>
  </si>
  <si>
    <t>apartamento</t>
  </si>
  <si>
    <t>outros complementos</t>
  </si>
  <si>
    <t>bairro</t>
  </si>
  <si>
    <t>cidade</t>
  </si>
  <si>
    <t>estado</t>
  </si>
  <si>
    <t>2-SERVIÇOS PRELIMINARES</t>
  </si>
  <si>
    <t>3-INFRA-ESTRUTURA</t>
  </si>
  <si>
    <t>4-SUPRA-ESTRUTURA</t>
  </si>
  <si>
    <t>(marcar com X  o serviço previsto)</t>
  </si>
  <si>
    <t>(marcar com X o serviço previsto)</t>
  </si>
  <si>
    <t>(preencher com o número corresp.)</t>
  </si>
  <si>
    <t>serviços gerais</t>
  </si>
  <si>
    <t>serviços iniciais</t>
  </si>
  <si>
    <t>mov. terra</t>
  </si>
  <si>
    <t>fundação</t>
  </si>
  <si>
    <t>elemento</t>
  </si>
  <si>
    <t>tipo</t>
  </si>
  <si>
    <t>levantamento</t>
  </si>
  <si>
    <t>tapume</t>
  </si>
  <si>
    <t>escavação</t>
  </si>
  <si>
    <t>pedra argamassada</t>
  </si>
  <si>
    <t>cintas</t>
  </si>
  <si>
    <t>conc. arm. fck .......</t>
  </si>
  <si>
    <t>projetos</t>
  </si>
  <si>
    <t>barracões</t>
  </si>
  <si>
    <t>reaterro</t>
  </si>
  <si>
    <t>estaca metálica</t>
  </si>
  <si>
    <t>pilares</t>
  </si>
  <si>
    <t>conc. pré-mold.</t>
  </si>
  <si>
    <t>aprovações</t>
  </si>
  <si>
    <t>ferramentas</t>
  </si>
  <si>
    <t>at. apiloado</t>
  </si>
  <si>
    <t>estaca concreto</t>
  </si>
  <si>
    <t>vigas</t>
  </si>
  <si>
    <t>aço</t>
  </si>
  <si>
    <t>orçamento</t>
  </si>
  <si>
    <t>placas</t>
  </si>
  <si>
    <t>sapata</t>
  </si>
  <si>
    <t>lajes</t>
  </si>
  <si>
    <t>madeira</t>
  </si>
  <si>
    <t>sapata corrida</t>
  </si>
  <si>
    <t>escadas</t>
  </si>
  <si>
    <t>alven. estrutural</t>
  </si>
  <si>
    <t>alv. de embasamento</t>
  </si>
  <si>
    <t>reservat.</t>
  </si>
  <si>
    <t>concreto celular</t>
  </si>
  <si>
    <t>tubulão</t>
  </si>
  <si>
    <t>baldrame</t>
  </si>
  <si>
    <t>5-PAREDES E PAINÉIS</t>
  </si>
  <si>
    <t>(preencher com o número do tipo correspondente)</t>
  </si>
  <si>
    <t>alvenaria</t>
  </si>
  <si>
    <t>granito</t>
  </si>
  <si>
    <t>fibrocimento</t>
  </si>
  <si>
    <t>fibra de vidro</t>
  </si>
  <si>
    <t>tijolo refratário</t>
  </si>
  <si>
    <t>divisórias</t>
  </si>
  <si>
    <t>mármore</t>
  </si>
  <si>
    <t>premoldado</t>
  </si>
  <si>
    <t>mármore sintético</t>
  </si>
  <si>
    <t>brises</t>
  </si>
  <si>
    <t>gesso</t>
  </si>
  <si>
    <t>bancadas</t>
  </si>
  <si>
    <t>compensado</t>
  </si>
  <si>
    <t>aço inox</t>
  </si>
  <si>
    <t>tijolo cerâmico furado</t>
  </si>
  <si>
    <t>cx. ar condic.</t>
  </si>
  <si>
    <t>miolo leve</t>
  </si>
  <si>
    <t>alumínio</t>
  </si>
  <si>
    <t>bloco de cimento/areia</t>
  </si>
  <si>
    <t>muros divis.</t>
  </si>
  <si>
    <t>concreto</t>
  </si>
  <si>
    <t>vidro</t>
  </si>
  <si>
    <t>tijolo maciço</t>
  </si>
  <si>
    <t>esquadrias</t>
  </si>
  <si>
    <t>portas de ent. / soc.</t>
  </si>
  <si>
    <t>janelas</t>
  </si>
  <si>
    <t>madeira maciça</t>
  </si>
  <si>
    <t>chapa de aço</t>
  </si>
  <si>
    <t>portas de serviço</t>
  </si>
  <si>
    <t>basculantes</t>
  </si>
  <si>
    <t>madeira compensada</t>
  </si>
  <si>
    <t>ferro</t>
  </si>
  <si>
    <t>portas internas</t>
  </si>
  <si>
    <t>portões</t>
  </si>
  <si>
    <t>aglomerado</t>
  </si>
  <si>
    <t>metalon</t>
  </si>
  <si>
    <t>portas de BWC</t>
  </si>
  <si>
    <t>gradis</t>
  </si>
  <si>
    <t>miolo mole</t>
  </si>
  <si>
    <t>porta corta-fogo</t>
  </si>
  <si>
    <t>alçapões</t>
  </si>
  <si>
    <t>6-FERRAGENS</t>
  </si>
  <si>
    <t>(preencher campos indicados)</t>
  </si>
  <si>
    <t>marca/linha</t>
  </si>
  <si>
    <t>acabamento</t>
  </si>
  <si>
    <t>vidros</t>
  </si>
  <si>
    <t>local de aplicação</t>
  </si>
  <si>
    <t>dobradiças</t>
  </si>
  <si>
    <t>liso</t>
  </si>
  <si>
    <t>fechaduras</t>
  </si>
  <si>
    <t>laminado</t>
  </si>
  <si>
    <t>ferrolhos</t>
  </si>
  <si>
    <t>fantasia</t>
  </si>
  <si>
    <t>cremonas</t>
  </si>
  <si>
    <t>temperado</t>
  </si>
  <si>
    <t>tarjetas</t>
  </si>
  <si>
    <t>7-COBERTURA E PROTEÇÕES</t>
  </si>
  <si>
    <t>(marcar com X a opção desejada)</t>
  </si>
  <si>
    <t>impermeabilizações e isolamentos</t>
  </si>
  <si>
    <t>estrutura</t>
  </si>
  <si>
    <t>telha</t>
  </si>
  <si>
    <t>rufos e calhas</t>
  </si>
  <si>
    <t>local</t>
  </si>
  <si>
    <t>cerâmica</t>
  </si>
  <si>
    <t>Cx. d'água</t>
  </si>
  <si>
    <t>chapa galvanizada</t>
  </si>
  <si>
    <t>banheiros</t>
  </si>
  <si>
    <t>pvc</t>
  </si>
  <si>
    <t>cozinha/lavanderia</t>
  </si>
  <si>
    <t>laje descoberta</t>
  </si>
  <si>
    <t>metálicas</t>
  </si>
  <si>
    <t>sacadas/varandas</t>
  </si>
  <si>
    <t>13-INSTALAÇÕES</t>
  </si>
  <si>
    <t>ELÉTRICAS E TELEFÔNICAS</t>
  </si>
  <si>
    <t>(preencher os quadros, indicando mais de uma opção, se for o caso, não admitindo o termo similar)</t>
  </si>
  <si>
    <t>marca</t>
  </si>
  <si>
    <t>eletrodutos</t>
  </si>
  <si>
    <t>cabos</t>
  </si>
  <si>
    <t xml:space="preserve"> </t>
  </si>
  <si>
    <t>interruptores</t>
  </si>
  <si>
    <t>tomadas</t>
  </si>
  <si>
    <r>
      <t>Nº DE PONTOS POR CÔMODOS</t>
    </r>
    <r>
      <rPr>
        <sz val="6.5"/>
        <rFont val="Arial"/>
        <family val="2"/>
      </rPr>
      <t xml:space="preserve"> ( preencher com a numeração relacionada aos tipos abaixo)</t>
    </r>
  </si>
  <si>
    <t>Quartos</t>
  </si>
  <si>
    <t>Sala</t>
  </si>
  <si>
    <t>Cozinha</t>
  </si>
  <si>
    <t>Banheiro</t>
  </si>
  <si>
    <t>Área de Serviço</t>
  </si>
  <si>
    <t>pontos de luz</t>
  </si>
  <si>
    <t>HIDRÁULICAS / SANITÁRIAS</t>
  </si>
  <si>
    <t>Caixa D'água</t>
  </si>
  <si>
    <t>Capacidade</t>
  </si>
  <si>
    <t>Tipo/Marca</t>
  </si>
  <si>
    <t>Tub. Água Fria</t>
  </si>
  <si>
    <t>PVC</t>
  </si>
  <si>
    <t>Galvanizado</t>
  </si>
  <si>
    <t>Cobre</t>
  </si>
  <si>
    <t xml:space="preserve">Moldada no </t>
  </si>
  <si>
    <t>Tub. Água quente</t>
  </si>
  <si>
    <t>Pré-Moldada</t>
  </si>
  <si>
    <t>Esgoto Sanitário</t>
  </si>
  <si>
    <t>Manilha</t>
  </si>
  <si>
    <t>Água Pluvial</t>
  </si>
  <si>
    <t>GÁS</t>
  </si>
  <si>
    <t>Rede</t>
  </si>
  <si>
    <t>Pública</t>
  </si>
  <si>
    <t>Engarrafado</t>
  </si>
  <si>
    <t>Obs: As instalações obedecerão às normas da concessionária local</t>
  </si>
  <si>
    <t>14-APARELHOS</t>
  </si>
  <si>
    <t>(preencher o quadro, indicando mais de uma opção, se for o caso, não se admitindo o termo similar)</t>
  </si>
  <si>
    <t>padrão</t>
  </si>
  <si>
    <t>vaso sanitário</t>
  </si>
  <si>
    <t>lavatório</t>
  </si>
  <si>
    <t>bidê</t>
  </si>
  <si>
    <t>pia de cozinha</t>
  </si>
  <si>
    <t>tanque de lavar</t>
  </si>
  <si>
    <t>cubas</t>
  </si>
  <si>
    <t>papeleira</t>
  </si>
  <si>
    <t>saboneteira</t>
  </si>
  <si>
    <t>porta-toalha</t>
  </si>
  <si>
    <t>cabide</t>
  </si>
  <si>
    <t>ducha higiênica</t>
  </si>
  <si>
    <t>misturadores</t>
  </si>
  <si>
    <t>torneiras</t>
  </si>
  <si>
    <t>chuveiros</t>
  </si>
  <si>
    <t>aquecedores</t>
  </si>
  <si>
    <t>15-COMPLEMENTAÇÃO DA OBRA</t>
  </si>
  <si>
    <t>limpeza/ ligações definitivas/ certidões/habite-se</t>
  </si>
  <si>
    <t>A obra será entregue totalmente limpa e sem entulhos, com cerâmicas e azulejos totalmente rejuntados e lavados, aparelhos e vidros peitoris e</t>
  </si>
  <si>
    <t>bancadas isentos de respingos. As instalações serão ligadas à rede pública existente, devendo serem entregues devidamente testadas e em</t>
  </si>
  <si>
    <t>perfeito estado de funcionamento. A obra oferecerá total condição de habitabilidade, comprovada com a expedição do "habite-se" pela prefeitura</t>
  </si>
  <si>
    <t xml:space="preserve">local.  </t>
  </si>
  <si>
    <t>OBSERVAÇÃO : toda e qualquer modificação de projetos e especificações já aprovados, deverá ser antecipadamente solicitada ao agente finan-</t>
  </si>
  <si>
    <t>ceiro.</t>
  </si>
  <si>
    <t>16-COMENTÁRIOS</t>
  </si>
  <si>
    <t>Data</t>
  </si>
  <si>
    <t>Responsável Técnico - CREA</t>
  </si>
  <si>
    <t>Proprietário</t>
  </si>
  <si>
    <t>8-REVESTIMENTOS, ELEMENTOS DECORATIVOS E PINTURA</t>
  </si>
  <si>
    <t>REVESTIMENTO INTERNO</t>
  </si>
  <si>
    <t>AZULEJOS</t>
  </si>
  <si>
    <t xml:space="preserve">Azulejo </t>
  </si>
  <si>
    <t>Dimensões</t>
  </si>
  <si>
    <t>1/2 barra</t>
  </si>
  <si>
    <t>até o teto</t>
  </si>
  <si>
    <t>Chapisco</t>
  </si>
  <si>
    <t>Emboço</t>
  </si>
  <si>
    <t>Reboco</t>
  </si>
  <si>
    <t>Emboço Paulista</t>
  </si>
  <si>
    <t>Gesso</t>
  </si>
  <si>
    <t>Epóxi</t>
  </si>
  <si>
    <t>Fórmica</t>
  </si>
  <si>
    <t>Papel de parede</t>
  </si>
  <si>
    <t>Branco</t>
  </si>
  <si>
    <t>Colorido</t>
  </si>
  <si>
    <t>Decorado</t>
  </si>
  <si>
    <t>Marca</t>
  </si>
  <si>
    <t>Dormitórios</t>
  </si>
  <si>
    <t>Padrão</t>
  </si>
  <si>
    <t>Banheiros</t>
  </si>
  <si>
    <t>Circulação</t>
  </si>
  <si>
    <t>Varandas</t>
  </si>
  <si>
    <t>REVESTIMENTO EXTERNO</t>
  </si>
  <si>
    <t>Reboco Pronto</t>
  </si>
  <si>
    <t>9-FORRO</t>
  </si>
  <si>
    <t>10-PINTURA</t>
  </si>
  <si>
    <t>Madeira</t>
  </si>
  <si>
    <t>Estuque</t>
  </si>
  <si>
    <t>Laje</t>
  </si>
  <si>
    <t>Caiação</t>
  </si>
  <si>
    <t>Massa Corrida</t>
  </si>
  <si>
    <t>Látex</t>
  </si>
  <si>
    <t>Óleo</t>
  </si>
  <si>
    <t>Esmalte</t>
  </si>
  <si>
    <t>Têmpora</t>
  </si>
  <si>
    <t>Emalux</t>
  </si>
  <si>
    <t>Texturizada</t>
  </si>
  <si>
    <t>Massa Acrílica</t>
  </si>
  <si>
    <t>Pint. Acrílica</t>
  </si>
  <si>
    <t>Primer</t>
  </si>
  <si>
    <t>Anti-corrosivo</t>
  </si>
  <si>
    <t>Verniz</t>
  </si>
  <si>
    <t>Fachada</t>
  </si>
  <si>
    <t>Paredes</t>
  </si>
  <si>
    <t>Tetos</t>
  </si>
  <si>
    <t>Esq. Metálicas</t>
  </si>
  <si>
    <t>Esq. de Madeira</t>
  </si>
  <si>
    <t>Muros</t>
  </si>
  <si>
    <t>11-ELEMENTOS DECORATIVOS</t>
  </si>
  <si>
    <t>Pastilha</t>
  </si>
  <si>
    <t>Mármore</t>
  </si>
  <si>
    <t>Pedras Decorativas</t>
  </si>
  <si>
    <t>12-PAVIMENTAÇÃO</t>
  </si>
  <si>
    <t>ESPECIFICAR</t>
  </si>
  <si>
    <t>Contrapiso</t>
  </si>
  <si>
    <t>Cimentado</t>
  </si>
  <si>
    <t>Cerâmica</t>
  </si>
  <si>
    <t>Carpete</t>
  </si>
  <si>
    <t>Laminados</t>
  </si>
  <si>
    <t>Soleira</t>
  </si>
  <si>
    <t>Rodapé</t>
  </si>
  <si>
    <t>Peitoril</t>
  </si>
  <si>
    <t>Piso de Madeira</t>
  </si>
  <si>
    <t>Piso Cerâmico</t>
  </si>
  <si>
    <t>Pav. Externa</t>
  </si>
  <si>
    <t>Entre com os valores unitários excluíndo o BDI, Defina-o apenas no final, na célula própria</t>
  </si>
  <si>
    <t>Após o término, as planilhas de Espelho do Orçamento e Cronograma, estarão parcialmente prontas</t>
  </si>
  <si>
    <t>PROF. RESP.:</t>
  </si>
  <si>
    <t>CREA</t>
  </si>
  <si>
    <t>LOCAL:</t>
  </si>
  <si>
    <t>SERVIÇO</t>
  </si>
  <si>
    <t>Unid.</t>
  </si>
  <si>
    <t>Quant.</t>
  </si>
  <si>
    <t>Custo Unitário</t>
  </si>
  <si>
    <t>Custo Total</t>
  </si>
  <si>
    <t>% Ítem</t>
  </si>
  <si>
    <t>% Total</t>
  </si>
  <si>
    <t>1</t>
  </si>
  <si>
    <t>1.1</t>
  </si>
  <si>
    <t xml:space="preserve">Serviços técnicos (levantamento topográfico, </t>
  </si>
  <si>
    <t>SER-</t>
  </si>
  <si>
    <t>especificações, orçamento, cronograma)</t>
  </si>
  <si>
    <t>Vb</t>
  </si>
  <si>
    <t>VIÇOS</t>
  </si>
  <si>
    <t>1.2</t>
  </si>
  <si>
    <t>Despesas iniciais (cópias, licenças, taxas e impostos).</t>
  </si>
  <si>
    <t>PRE-</t>
  </si>
  <si>
    <t>1.3</t>
  </si>
  <si>
    <t>Instalações provisórias (tapumes, barracão, água, luz,</t>
  </si>
  <si>
    <t>LIMI-</t>
  </si>
  <si>
    <t>esgoto e placas).</t>
  </si>
  <si>
    <t>NARES</t>
  </si>
  <si>
    <t>1.4</t>
  </si>
  <si>
    <t>Máquinas e ferramentas (betoneira, vibrador, serra,</t>
  </si>
  <si>
    <t>E</t>
  </si>
  <si>
    <t>bomba, carrinho, guincho).</t>
  </si>
  <si>
    <t>GE-</t>
  </si>
  <si>
    <t>1.5</t>
  </si>
  <si>
    <t>Consumos</t>
  </si>
  <si>
    <t>RAIS</t>
  </si>
  <si>
    <t>1.6</t>
  </si>
  <si>
    <t>Limpeza da Obra</t>
  </si>
  <si>
    <t>1.7</t>
  </si>
  <si>
    <t>Transportes</t>
  </si>
  <si>
    <t>CUSTO TOTAL DO ÍTEM</t>
  </si>
  <si>
    <t>100%</t>
  </si>
  <si>
    <t>2</t>
  </si>
  <si>
    <t>2.1.1 Demolições</t>
  </si>
  <si>
    <t>m²</t>
  </si>
  <si>
    <t>2.1.2 Limpeza do terreno</t>
  </si>
  <si>
    <t>2.1.3 Escavações mecânicas</t>
  </si>
  <si>
    <t>m³</t>
  </si>
  <si>
    <t xml:space="preserve">2.1 </t>
  </si>
  <si>
    <t xml:space="preserve">Trabalhos em </t>
  </si>
  <si>
    <t>2.1.4 Escavaçoes manuais</t>
  </si>
  <si>
    <t>Terra</t>
  </si>
  <si>
    <t>2.1.5 Aterro e apiloamento</t>
  </si>
  <si>
    <t>2.1.6 Locação da Obra</t>
  </si>
  <si>
    <t>INFRA</t>
  </si>
  <si>
    <t>2.1.7 Desmonte em Rocha</t>
  </si>
  <si>
    <t>ESTRU-</t>
  </si>
  <si>
    <t xml:space="preserve">2.1.8 </t>
  </si>
  <si>
    <t>TURA</t>
  </si>
  <si>
    <t>2.2.1 Escoramento do Terreno vizinho</t>
  </si>
  <si>
    <t>2.2</t>
  </si>
  <si>
    <t>Fundações e</t>
  </si>
  <si>
    <t>2.2.2 Reb. Lençol Freático/Drenagem</t>
  </si>
  <si>
    <t xml:space="preserve">Outros </t>
  </si>
  <si>
    <t>2.2.3 Fundações Profundas</t>
  </si>
  <si>
    <t>Serviços</t>
  </si>
  <si>
    <t>2.2.4 Fundações Superficiais</t>
  </si>
  <si>
    <t>2.2.5 Vigas, Baldrames e Alavancas</t>
  </si>
  <si>
    <t>2.2.6</t>
  </si>
  <si>
    <t>3</t>
  </si>
  <si>
    <t>3.1</t>
  </si>
  <si>
    <t>Concreto Armado</t>
  </si>
  <si>
    <t>3.2</t>
  </si>
  <si>
    <t>Pré-moldados</t>
  </si>
  <si>
    <t>SUPRA</t>
  </si>
  <si>
    <t>3.3</t>
  </si>
  <si>
    <t>4</t>
  </si>
  <si>
    <t>4.1.3 Bloco estrutural</t>
  </si>
  <si>
    <t>4.1 Alvenarias</t>
  </si>
  <si>
    <t>4.1.4 Paredes de Concreto</t>
  </si>
  <si>
    <t>4.1.5 Vergas de Concreto</t>
  </si>
  <si>
    <t>4.1.6 Arremates e Cunhas</t>
  </si>
  <si>
    <t>SUBTOTAL</t>
  </si>
  <si>
    <t>4.2.1.1 Janelas</t>
  </si>
  <si>
    <t>PAREDES</t>
  </si>
  <si>
    <t>4.2.1.2 Portas</t>
  </si>
  <si>
    <t>4.2.1.3 Basculantes</t>
  </si>
  <si>
    <t>4.2.1 Alumínio</t>
  </si>
  <si>
    <t>4.2.1.4 Gradis</t>
  </si>
  <si>
    <t>4.2.1.5 Portões</t>
  </si>
  <si>
    <t>4.2.2.1 Janelas</t>
  </si>
  <si>
    <t>4.2 Esquadrias</t>
  </si>
  <si>
    <t>4.2.2.2 Portas</t>
  </si>
  <si>
    <t>un</t>
  </si>
  <si>
    <t>4.2.2.3 Basculantes</t>
  </si>
  <si>
    <t>PAINÉIS</t>
  </si>
  <si>
    <t>4.2.2 Ferro</t>
  </si>
  <si>
    <t>4.2.2.4 Gradis</t>
  </si>
  <si>
    <t>4.2.2.5 Portões</t>
  </si>
  <si>
    <t>4.2.2.6 Porta corta-fogo</t>
  </si>
  <si>
    <t>4.2.2.7 Escada Marinheiro</t>
  </si>
  <si>
    <t>4.2.2.8 Alçapão</t>
  </si>
  <si>
    <t xml:space="preserve">4.2.2.9 </t>
  </si>
  <si>
    <t xml:space="preserve">un </t>
  </si>
  <si>
    <t>4.3 Esquadrias</t>
  </si>
  <si>
    <t>de madeira</t>
  </si>
  <si>
    <t>ml</t>
  </si>
  <si>
    <t>4.4.1 Conj. para porta social</t>
  </si>
  <si>
    <t>cj</t>
  </si>
  <si>
    <t>4.4.2 Conj. para porta de serviço</t>
  </si>
  <si>
    <t>4.4.3 Conj. para porta interna</t>
  </si>
  <si>
    <t>4.4 Ferragens</t>
  </si>
  <si>
    <t>4.4.4 Conj. para porta banheiro</t>
  </si>
  <si>
    <t>4.4.6 Dobradiças</t>
  </si>
  <si>
    <t xml:space="preserve">4.4.7 </t>
  </si>
  <si>
    <t>4.5.1 Lisos</t>
  </si>
  <si>
    <t>4.5 Vidros e</t>
  </si>
  <si>
    <t>4.5.2 Fantasia</t>
  </si>
  <si>
    <t>Plásticos</t>
  </si>
  <si>
    <t>4.5.3 Temperado/Laminado</t>
  </si>
  <si>
    <t>4.5.4 Tijolo de vidro</t>
  </si>
  <si>
    <t>4.5.5 Plásticos e Acrílicos</t>
  </si>
  <si>
    <t xml:space="preserve">4.5.6 </t>
  </si>
  <si>
    <t>5</t>
  </si>
  <si>
    <t>5.1.1 Estrutura para telhado</t>
  </si>
  <si>
    <t>5.1.2 Telhas</t>
  </si>
  <si>
    <t>5.1 Telhados</t>
  </si>
  <si>
    <t>5.1.3 Calhas, Rufos e Condutores</t>
  </si>
  <si>
    <t>5.1.4</t>
  </si>
  <si>
    <t>5.2.1 Terraços e Coberturas</t>
  </si>
  <si>
    <t>5.2.2 Calhas</t>
  </si>
  <si>
    <t>5.2.3 Caixa D'água</t>
  </si>
  <si>
    <t>5.2 Impermea-</t>
  </si>
  <si>
    <t>5.2.4 Pisos e paredes de Sub-solo</t>
  </si>
  <si>
    <t>bilizações</t>
  </si>
  <si>
    <t>5.2.5 Poço Elevador</t>
  </si>
  <si>
    <t>COBER-</t>
  </si>
  <si>
    <t>5.2.6 Jardineiras</t>
  </si>
  <si>
    <t>TURAS</t>
  </si>
  <si>
    <t>5.2.7 Varandas</t>
  </si>
  <si>
    <t>5.2.8 Boxes Banheiros</t>
  </si>
  <si>
    <t>PRO-</t>
  </si>
  <si>
    <t>TEÇÕES</t>
  </si>
  <si>
    <t>5.3.1 Isolamento Térmico</t>
  </si>
  <si>
    <t>5.3.2 Isolamento Acústico</t>
  </si>
  <si>
    <t>5.3 Tratamentos</t>
  </si>
  <si>
    <t>5.3.3</t>
  </si>
  <si>
    <t>6</t>
  </si>
  <si>
    <t>6.1.1 Chapisco</t>
  </si>
  <si>
    <t>6.1.2 Emboço</t>
  </si>
  <si>
    <t>6.1</t>
  </si>
  <si>
    <t>Revestimentos</t>
  </si>
  <si>
    <t>6.1.3 Reboco</t>
  </si>
  <si>
    <t>REVES-</t>
  </si>
  <si>
    <t>Internos</t>
  </si>
  <si>
    <t>TIMEN-</t>
  </si>
  <si>
    <t>6.1.5 Reboco pronto</t>
  </si>
  <si>
    <t>TOS</t>
  </si>
  <si>
    <t>6.1.6 Gesso</t>
  </si>
  <si>
    <t>6.1.7</t>
  </si>
  <si>
    <t>6.2.1 Azulejo Branco</t>
  </si>
  <si>
    <t>6.2.2 Azulejo em cor</t>
  </si>
  <si>
    <t>6.2</t>
  </si>
  <si>
    <t>Azulejos</t>
  </si>
  <si>
    <t>6.2.3 Azulejo Decorado</t>
  </si>
  <si>
    <t xml:space="preserve">6.2.4 Cantoneiras </t>
  </si>
  <si>
    <t>6.2.5 Rejuntamento</t>
  </si>
  <si>
    <t>6.2.6</t>
  </si>
  <si>
    <t>6.2.1 Chapisco</t>
  </si>
  <si>
    <t>6.2.2 Emboço</t>
  </si>
  <si>
    <t>6.3</t>
  </si>
  <si>
    <t>6.2.3 Reboco</t>
  </si>
  <si>
    <t>Externos</t>
  </si>
  <si>
    <t>6.2.5 Reboco pronto</t>
  </si>
  <si>
    <t>ELE-</t>
  </si>
  <si>
    <t>MEN-</t>
  </si>
  <si>
    <t>6.4.1 Gesso</t>
  </si>
  <si>
    <t>6.4.2 Madeira</t>
  </si>
  <si>
    <t>6.4</t>
  </si>
  <si>
    <t>Forros</t>
  </si>
  <si>
    <t>DECO-</t>
  </si>
  <si>
    <t>RATI-</t>
  </si>
  <si>
    <t>VOS</t>
  </si>
  <si>
    <t>6.5.1 Tinta Acrílica</t>
  </si>
  <si>
    <t>6.5.2 Latéx/PVA sobre massa corrida</t>
  </si>
  <si>
    <t>6.5.3 Latéx/PVA sem massa corrida</t>
  </si>
  <si>
    <t>PIN-</t>
  </si>
  <si>
    <t>6.5.4 Caiação</t>
  </si>
  <si>
    <t>6.5.5 Quantil</t>
  </si>
  <si>
    <t>6.5.6 Verniz sobre madeira</t>
  </si>
  <si>
    <t>6.5</t>
  </si>
  <si>
    <t>Pinturas</t>
  </si>
  <si>
    <t>6.5.7 Verniz sobre concreto</t>
  </si>
  <si>
    <t>6.5.8 Esquadria de madeira</t>
  </si>
  <si>
    <t>6.5.9 Esquadria de ferro</t>
  </si>
  <si>
    <t>6.5.11 Demarcação de vagas de garagem</t>
  </si>
  <si>
    <t>6.5.12 Liquibrilho</t>
  </si>
  <si>
    <t>6.5.14</t>
  </si>
  <si>
    <t>6.6.1 Massa Pronta</t>
  </si>
  <si>
    <t>6.6.2 Pastilhas Cerâmicas</t>
  </si>
  <si>
    <t>6.6.3 Mármore</t>
  </si>
  <si>
    <t>6.6</t>
  </si>
  <si>
    <t>6.6.4 Pedras Decorativas</t>
  </si>
  <si>
    <t>Especiais</t>
  </si>
  <si>
    <t>6.6.5 Papel de parede</t>
  </si>
  <si>
    <t>6.6.6 Lambris</t>
  </si>
  <si>
    <t>6.6.7</t>
  </si>
  <si>
    <t>7</t>
  </si>
  <si>
    <t>7.1.1 Tacos</t>
  </si>
  <si>
    <t>7.1.2 Tábua Corrida</t>
  </si>
  <si>
    <t>7.1 Madeira</t>
  </si>
  <si>
    <t>7.1.3 Parquet</t>
  </si>
  <si>
    <t>PA-</t>
  </si>
  <si>
    <t>VI-</t>
  </si>
  <si>
    <t>TA-</t>
  </si>
  <si>
    <t>7.2.1 Lisa</t>
  </si>
  <si>
    <t>ÇÃO</t>
  </si>
  <si>
    <t>7.2.2 Decorada</t>
  </si>
  <si>
    <t>7.2 Cerâmica</t>
  </si>
  <si>
    <t>7.2.3 Rejuntamento</t>
  </si>
  <si>
    <t>7.2.4</t>
  </si>
  <si>
    <t>7.3 Carpete</t>
  </si>
  <si>
    <t>7.3.1 Carpete</t>
  </si>
  <si>
    <t>7.3.2 Contrapiso</t>
  </si>
  <si>
    <t>7.4 Cimentado</t>
  </si>
  <si>
    <t>7.4.1 Liso</t>
  </si>
  <si>
    <t>7.4.2 Aspero</t>
  </si>
  <si>
    <t>7.4.3</t>
  </si>
  <si>
    <t>7.5.1.1 Madeira</t>
  </si>
  <si>
    <t>7.5.1.2 Mármore</t>
  </si>
  <si>
    <t>7.5.1 Rodapé</t>
  </si>
  <si>
    <t>7.5.1.3 Marmorite</t>
  </si>
  <si>
    <t>7.5.1.4 Cerâmica</t>
  </si>
  <si>
    <t>7.5.1.5 Cordão de Nylon</t>
  </si>
  <si>
    <t>7.5 Rodapés</t>
  </si>
  <si>
    <t>Soleiras e</t>
  </si>
  <si>
    <t>7.5.2.1 Mármore</t>
  </si>
  <si>
    <t>Peitoris</t>
  </si>
  <si>
    <t>7.5.2 Soleiras</t>
  </si>
  <si>
    <t>7.5.2.2 Marmorite</t>
  </si>
  <si>
    <t>7.5.2.3 Concreto pré-fab.</t>
  </si>
  <si>
    <t>7.5.3.1 Mármore</t>
  </si>
  <si>
    <t>7.5.3.2 Marmorite</t>
  </si>
  <si>
    <t>7.5.3 Peitoris</t>
  </si>
  <si>
    <t>7.5.3.3 Concreto pré-fab.</t>
  </si>
  <si>
    <t>7.6.1 Mármore</t>
  </si>
  <si>
    <t>7.6.2 Granito</t>
  </si>
  <si>
    <t>7.6.3 Ardósia</t>
  </si>
  <si>
    <t xml:space="preserve">7.6.5 </t>
  </si>
  <si>
    <t>7.7</t>
  </si>
  <si>
    <t>8</t>
  </si>
  <si>
    <t>8.1.1 Tubulação nas Lajes</t>
  </si>
  <si>
    <t>8.1.2 Tubulação nas Alvenarias</t>
  </si>
  <si>
    <t>8.1.3 Quadros</t>
  </si>
  <si>
    <t>8.1.4 Prumadas gerais</t>
  </si>
  <si>
    <t>8.1.5 Enfiação</t>
  </si>
  <si>
    <t>8.1.6 Tomadas, Interruptores e disjuntores</t>
  </si>
  <si>
    <t>INS-</t>
  </si>
  <si>
    <t>8.1.7 Substação Transformadora</t>
  </si>
  <si>
    <t>TALA-</t>
  </si>
  <si>
    <t>8.1 Elétricas</t>
  </si>
  <si>
    <t>8.1.8 Para-raios</t>
  </si>
  <si>
    <t>ÇÕES</t>
  </si>
  <si>
    <t>e Telefônicas</t>
  </si>
  <si>
    <t>8.1.9 Luminárias (partes comuns)</t>
  </si>
  <si>
    <t>8.1.10 Antena Coletiva</t>
  </si>
  <si>
    <t>8.1.11 Interfone</t>
  </si>
  <si>
    <t>8.1.12 Porteiro Eletrônico</t>
  </si>
  <si>
    <t>8.1.13 Iluminação de Emergência</t>
  </si>
  <si>
    <t>8.1.14 Quadro de medição</t>
  </si>
  <si>
    <t>8.1.15</t>
  </si>
  <si>
    <t>8.2.1.1 Cavalete/Hidrom.</t>
  </si>
  <si>
    <t>8.2.1 Água</t>
  </si>
  <si>
    <t>8.2.1.2 Prumadas</t>
  </si>
  <si>
    <t>Fria</t>
  </si>
  <si>
    <t>8.2.1.3 Distribuição</t>
  </si>
  <si>
    <t>8.2.1.4 Barriletes</t>
  </si>
  <si>
    <t>8.2.1.5</t>
  </si>
  <si>
    <t>8.2.2.1 Prumadas</t>
  </si>
  <si>
    <t>8.2.2 Água</t>
  </si>
  <si>
    <t>8.2.2.2 Distribuição</t>
  </si>
  <si>
    <t>8.2 Hidráulicas</t>
  </si>
  <si>
    <t>Quente</t>
  </si>
  <si>
    <t>Gás</t>
  </si>
  <si>
    <t>8.2.3.1 Prumadas</t>
  </si>
  <si>
    <t>Incêndio</t>
  </si>
  <si>
    <t>8.2.3 Gás</t>
  </si>
  <si>
    <t>8.2.3.2 Distribuição</t>
  </si>
  <si>
    <t>8.2.4.1 Rede Hidrantes</t>
  </si>
  <si>
    <t>8.2.4 Incêndio</t>
  </si>
  <si>
    <t>8.2.4.2 Extintores</t>
  </si>
  <si>
    <t>8.2.4.3 Registros</t>
  </si>
  <si>
    <t>8.2.4.4 Mangueiras</t>
  </si>
  <si>
    <t>8.3.1 Colunas</t>
  </si>
  <si>
    <t>8.3.2 Distribuição</t>
  </si>
  <si>
    <t>8.3.3 Rede Térreo</t>
  </si>
  <si>
    <t>8.3 Esgoto e</t>
  </si>
  <si>
    <t>8.3.4 Caixas, Calhas e Ralos</t>
  </si>
  <si>
    <t>Águas Pluviais</t>
  </si>
  <si>
    <t>8.3.5 Coletores gerais</t>
  </si>
  <si>
    <t>8.4.1 Elevadores</t>
  </si>
  <si>
    <t xml:space="preserve">8.4.2 Exaustores </t>
  </si>
  <si>
    <t>APARE-</t>
  </si>
  <si>
    <t>8.4 Instalçoes</t>
  </si>
  <si>
    <t>8.4.3 Bombas D'água</t>
  </si>
  <si>
    <t>LHOS</t>
  </si>
  <si>
    <t>Mecanias</t>
  </si>
  <si>
    <t>8.6.1.1 Vaso Sanitário</t>
  </si>
  <si>
    <t>Un</t>
  </si>
  <si>
    <t>8.5.1 Louças e</t>
  </si>
  <si>
    <t>8.6.1.2 Lavatório</t>
  </si>
  <si>
    <t>8.5 Aparelhos</t>
  </si>
  <si>
    <t>Metais</t>
  </si>
  <si>
    <t>8.6.1.3 Tanque</t>
  </si>
  <si>
    <t>8.6.1.4 Bancadas</t>
  </si>
  <si>
    <t>8.6.2.1 Porta papel</t>
  </si>
  <si>
    <t>8.5.2</t>
  </si>
  <si>
    <t>8.6.2.2 Porta toalha</t>
  </si>
  <si>
    <t>Complemento</t>
  </si>
  <si>
    <t>8.6.2.3 Cabides</t>
  </si>
  <si>
    <t>8.6.2.4 Saboneterias</t>
  </si>
  <si>
    <t>9</t>
  </si>
  <si>
    <t>9.1</t>
  </si>
  <si>
    <t>Serviço de calafate e limpeza</t>
  </si>
  <si>
    <t>COMPLE-</t>
  </si>
  <si>
    <t>9.2 Ligações e "Habite-se"</t>
  </si>
  <si>
    <t>MENTA-</t>
  </si>
  <si>
    <t>9.3 Outros</t>
  </si>
  <si>
    <t>DA OBRA</t>
  </si>
  <si>
    <t>CUSTO DIRETO DA CONSTRUÇÃO</t>
  </si>
  <si>
    <t>CUSTO TOTAL DA CONSTRUÇÃO</t>
  </si>
  <si>
    <t>ORÇAMENTO RESUMO - Habitação</t>
  </si>
  <si>
    <t>1 - IDENTIFICAÇÃO</t>
  </si>
  <si>
    <t>Programa</t>
  </si>
  <si>
    <t>Modalidade</t>
  </si>
  <si>
    <t>ampl / melhoria</t>
  </si>
  <si>
    <t>Proponente</t>
  </si>
  <si>
    <t>Endereço do Imóvel</t>
  </si>
  <si>
    <t>Outros Complementos</t>
  </si>
  <si>
    <t xml:space="preserve">Bairro </t>
  </si>
  <si>
    <t>Cidade</t>
  </si>
  <si>
    <t>Estado</t>
  </si>
  <si>
    <t>2 - INSTRUÇÕES PARA PREENCHIMENTO</t>
  </si>
  <si>
    <t>O orçamento refere-se ao CUSTO TOTAL DE CONSTRUÇÃO, estando incluídas  Bonificações e Despesas Indiretas - BDI.</t>
  </si>
  <si>
    <t>O preenchimento pode ser manuscrito, devendo ser à tinta e em letra legível.</t>
  </si>
  <si>
    <t>Os valores devem ser expressos em moeda corrente.</t>
  </si>
  <si>
    <t xml:space="preserve">O orçamento discriminado deverá obedecer a itemização da folha “Orçamento Resumo” acrescentando-se os itens necessários à </t>
  </si>
  <si>
    <t>completa compreensão do mesmo.</t>
  </si>
  <si>
    <t>Os campos de percentuais devem ser apresentados com duas casas decimais, arredondada. Exemplo: 13,15; 2,00.</t>
  </si>
  <si>
    <t>O campo “Peso” refere-se ao quociente entre o valor do item ou subitem e o total do orçamento.</t>
  </si>
  <si>
    <t>3 - ORÇAMENTO RESUMO                                 MÊS DE REFERÊNCIA DO ORÇAMENTO</t>
  </si>
  <si>
    <t>ITEM</t>
  </si>
  <si>
    <t>SERVIÇOS</t>
  </si>
  <si>
    <t>VALOR</t>
  </si>
  <si>
    <t>PESO</t>
  </si>
  <si>
    <t>SERVIÇOS PRELIMINARES</t>
  </si>
  <si>
    <t xml:space="preserve">INFRA-ESTRUTURA </t>
  </si>
  <si>
    <t>SUPRA-ESTRUTURA</t>
  </si>
  <si>
    <t>PAREDES E PAINEIS</t>
  </si>
  <si>
    <t>ALVENARIA</t>
  </si>
  <si>
    <t>ESQUADRIAS METÁLICAS</t>
  </si>
  <si>
    <t>ESQUADRIAS MADEIRA</t>
  </si>
  <si>
    <t>FERRAGENS</t>
  </si>
  <si>
    <t>VIDROS</t>
  </si>
  <si>
    <t>COBERTURA E PROTEÇÕES</t>
  </si>
  <si>
    <t>TELHADOS</t>
  </si>
  <si>
    <t>IMPERMEABILIZAÇÕES</t>
  </si>
  <si>
    <t>TRATAMENTOS</t>
  </si>
  <si>
    <t>REVESTIMENTO E PINTURA</t>
  </si>
  <si>
    <t>FORROS</t>
  </si>
  <si>
    <t>PINTURA</t>
  </si>
  <si>
    <t>ESPECIAIS</t>
  </si>
  <si>
    <t>PAVIMENTAÇÃO</t>
  </si>
  <si>
    <t>MADEIRA</t>
  </si>
  <si>
    <t>CERÂMICA</t>
  </si>
  <si>
    <t>CARPETE</t>
  </si>
  <si>
    <t>CIMENTADOS</t>
  </si>
  <si>
    <t>RODAPES, SOLEIRAS, PEITORIS</t>
  </si>
  <si>
    <t>INSTALAÇÕES E APARELHOS</t>
  </si>
  <si>
    <t>ELÉTRICAS</t>
  </si>
  <si>
    <t>HIDRÁULICAS/GÁS/INCÊNDIO</t>
  </si>
  <si>
    <t>SANITÁRIAS</t>
  </si>
  <si>
    <t>ELEVADORES/MECÂNICAS</t>
  </si>
  <si>
    <t>APARELHOS</t>
  </si>
  <si>
    <t>COMPLEMENTAÇÕES</t>
  </si>
  <si>
    <t>CALAFATE E LIMPEZA</t>
  </si>
  <si>
    <t>LIGAÇÕES E HABITE-SE</t>
  </si>
  <si>
    <t>OUTROS</t>
  </si>
  <si>
    <t>Responsável técnico pela análise</t>
  </si>
  <si>
    <t>CRONOGRAMA FÍSICO - FINANCEIRO</t>
  </si>
  <si>
    <t xml:space="preserve">HABITAÇÃO </t>
  </si>
  <si>
    <t>PROGRAMA</t>
  </si>
  <si>
    <t>MODALIDADE</t>
  </si>
  <si>
    <t xml:space="preserve">EMPREENDIMENTO </t>
  </si>
  <si>
    <t>PROPONENTE</t>
  </si>
  <si>
    <t>CONSTRUTORA</t>
  </si>
  <si>
    <t>CIENTE DO MUTUÁRIO</t>
  </si>
  <si>
    <t>DATA:             /                      /</t>
  </si>
  <si>
    <t>LOCALIZAÇÃO</t>
  </si>
  <si>
    <t>NOME DO RESPONSÁVEL TÉCNICO</t>
  </si>
  <si>
    <t>DATA:             /                                /</t>
  </si>
  <si>
    <t>SERVIÇOS A EXECUTAR</t>
  </si>
  <si>
    <t xml:space="preserve">DISCRIMINAÇÃO  </t>
  </si>
  <si>
    <t xml:space="preserve">VALOR DOS  </t>
  </si>
  <si>
    <t>EXECUTADO</t>
  </si>
  <si>
    <t>MÊS - 1</t>
  </si>
  <si>
    <t>MÊS - 2</t>
  </si>
  <si>
    <t>MÊS - 3</t>
  </si>
  <si>
    <t>MÊS - 4</t>
  </si>
  <si>
    <t>MÊS - 5</t>
  </si>
  <si>
    <t>MÊS - 6</t>
  </si>
  <si>
    <t>DE SERVIÇOS</t>
  </si>
  <si>
    <t>SERVIÇOS (R$)</t>
  </si>
  <si>
    <t>%</t>
  </si>
  <si>
    <t>SIMPL.%</t>
  </si>
  <si>
    <t>ACUM. %</t>
  </si>
  <si>
    <t>SERV. PRELIMINARES GERAIS</t>
  </si>
  <si>
    <t>INFRA-ESTRUTURA</t>
  </si>
  <si>
    <t>PAREDES E PAINÉIS</t>
  </si>
  <si>
    <t>4.1</t>
  </si>
  <si>
    <t>alvenarias</t>
  </si>
  <si>
    <t>4.2</t>
  </si>
  <si>
    <t>esquadrias metálicas</t>
  </si>
  <si>
    <t>4.3</t>
  </si>
  <si>
    <t xml:space="preserve">esquadrias de madeira </t>
  </si>
  <si>
    <t>4.4</t>
  </si>
  <si>
    <t>ferragens</t>
  </si>
  <si>
    <t>4.5</t>
  </si>
  <si>
    <t>COBERTURA</t>
  </si>
  <si>
    <t>5.1</t>
  </si>
  <si>
    <t>telhados</t>
  </si>
  <si>
    <t>5.2</t>
  </si>
  <si>
    <t>impermeabilizações</t>
  </si>
  <si>
    <t>5.3</t>
  </si>
  <si>
    <t>tratamentos</t>
  </si>
  <si>
    <t>REVESTIMENTO</t>
  </si>
  <si>
    <t>revestimentos internos</t>
  </si>
  <si>
    <t>azulejos</t>
  </si>
  <si>
    <t>revestimentos externos</t>
  </si>
  <si>
    <t>forros</t>
  </si>
  <si>
    <t>pinturas</t>
  </si>
  <si>
    <t>especiais</t>
  </si>
  <si>
    <t>7.1</t>
  </si>
  <si>
    <t>madeiras</t>
  </si>
  <si>
    <t>7.2</t>
  </si>
  <si>
    <t>cerâmicas</t>
  </si>
  <si>
    <t>7.3</t>
  </si>
  <si>
    <t>carpetes</t>
  </si>
  <si>
    <t>7.4</t>
  </si>
  <si>
    <t>cimentados</t>
  </si>
  <si>
    <t>7.5</t>
  </si>
  <si>
    <t>rodapés, soleiras e peitoris</t>
  </si>
  <si>
    <t>7.6</t>
  </si>
  <si>
    <t>pavimentações especiais</t>
  </si>
  <si>
    <t>INSTALAÇÕES</t>
  </si>
  <si>
    <t>8.1</t>
  </si>
  <si>
    <t>elétrica</t>
  </si>
  <si>
    <t>8.2</t>
  </si>
  <si>
    <t>hidraúlica</t>
  </si>
  <si>
    <t>8.3</t>
  </si>
  <si>
    <t>sanitária</t>
  </si>
  <si>
    <t>8.4</t>
  </si>
  <si>
    <t>elevadores/mecânicas</t>
  </si>
  <si>
    <t>8.5</t>
  </si>
  <si>
    <t>aparelhos</t>
  </si>
  <si>
    <t>calafete/limpeza</t>
  </si>
  <si>
    <t>9.2</t>
  </si>
  <si>
    <t>ligações e habite-se</t>
  </si>
  <si>
    <t xml:space="preserve">9.3 </t>
  </si>
  <si>
    <t>outros</t>
  </si>
  <si>
    <t>TOTAL</t>
  </si>
  <si>
    <t>Responsável Técnico pela análise</t>
  </si>
  <si>
    <r>
      <t xml:space="preserve">CRONOGRAMA FÍSICO - FINANCEIRO                                      </t>
    </r>
    <r>
      <rPr>
        <sz val="10"/>
        <rFont val="Arial"/>
        <family val="2"/>
      </rPr>
      <t>(FOLHA 2)</t>
    </r>
  </si>
  <si>
    <t>MÊS - 7</t>
  </si>
  <si>
    <t>MÊS - 8</t>
  </si>
  <si>
    <t>MÊS - 9</t>
  </si>
  <si>
    <t>MÊS - 10</t>
  </si>
  <si>
    <t>MÊS - 11</t>
  </si>
  <si>
    <t>MÊS - 12</t>
  </si>
  <si>
    <r>
      <t xml:space="preserve">CRONOGRAMA FÍSICO - FINANCEIRO                                      </t>
    </r>
    <r>
      <rPr>
        <sz val="10"/>
        <rFont val="Arial"/>
        <family val="2"/>
      </rPr>
      <t>(FOLHA 3)</t>
    </r>
  </si>
  <si>
    <t>MÊS - 13</t>
  </si>
  <si>
    <t>MÊS - 14</t>
  </si>
  <si>
    <t>MÊS - 15</t>
  </si>
  <si>
    <t>MÊS - 16</t>
  </si>
  <si>
    <t>MÊS - 17</t>
  </si>
  <si>
    <t>MÊS - 18</t>
  </si>
  <si>
    <t>MÊS - 19</t>
  </si>
  <si>
    <t>MÊS - 20</t>
  </si>
  <si>
    <t>MÊS - 21</t>
  </si>
  <si>
    <t>MÊS - 22</t>
  </si>
  <si>
    <t>MÊS - 23</t>
  </si>
  <si>
    <t>MÊS - 24</t>
  </si>
  <si>
    <t>ORÇAMENTO CONSTRUÇÃO</t>
  </si>
  <si>
    <t>PROPONENTE :</t>
  </si>
  <si>
    <t>EMPREENDIMENTO :</t>
  </si>
  <si>
    <t>Construção</t>
  </si>
  <si>
    <t>CREA :</t>
  </si>
  <si>
    <t>DATA-BASE :</t>
  </si>
  <si>
    <t>4.3.3 Portas internas 80x210cm</t>
  </si>
  <si>
    <t>4.3.6 Marcos/guarnições/alizares</t>
  </si>
  <si>
    <t>6.1.4 Emboço Paulista (massa única)</t>
  </si>
  <si>
    <t>m2</t>
  </si>
  <si>
    <t>6.2.4 Emboço Paulista (massa única)</t>
  </si>
  <si>
    <t>6.5.13 Texturizada</t>
  </si>
  <si>
    <t>7.1.4</t>
  </si>
  <si>
    <t>7.3.3</t>
  </si>
  <si>
    <t>7.5.1.6</t>
  </si>
  <si>
    <t>7.6 Pvimentações</t>
  </si>
  <si>
    <t>7.6.4 Basalto</t>
  </si>
  <si>
    <t>8.6.2.5</t>
  </si>
  <si>
    <t>BDI</t>
  </si>
  <si>
    <t>X</t>
  </si>
  <si>
    <t>RS</t>
  </si>
  <si>
    <t>15 02 2000</t>
  </si>
  <si>
    <t>PCI</t>
  </si>
  <si>
    <t>x</t>
  </si>
  <si>
    <t>30x30cm</t>
  </si>
  <si>
    <t>Eliane ou similar</t>
  </si>
  <si>
    <t>Esmaltado</t>
  </si>
  <si>
    <t>5.2.9 Baldrame</t>
  </si>
  <si>
    <t>p.v.c.</t>
  </si>
  <si>
    <t>Fame</t>
  </si>
  <si>
    <t>Latonada</t>
  </si>
  <si>
    <t>Vedapren</t>
  </si>
  <si>
    <t>Vedacit</t>
  </si>
  <si>
    <t>vedapren</t>
  </si>
  <si>
    <t>Tigre</t>
  </si>
  <si>
    <t>Antichama</t>
  </si>
  <si>
    <t>Pirelli</t>
  </si>
  <si>
    <t>Silentoque</t>
  </si>
  <si>
    <t>Iriel</t>
  </si>
  <si>
    <t>Lumen</t>
  </si>
  <si>
    <t xml:space="preserve">    Anaeróbio</t>
  </si>
  <si>
    <t>Incepa</t>
  </si>
  <si>
    <t>Deca</t>
  </si>
  <si>
    <t>Docol</t>
  </si>
  <si>
    <t>Com coluna</t>
  </si>
  <si>
    <t>De louça</t>
  </si>
  <si>
    <t>Cromada</t>
  </si>
  <si>
    <t>8.6.1.5 Banheira</t>
  </si>
  <si>
    <t>8.3.6 Fossa e filtro anaeróbio</t>
  </si>
  <si>
    <t>8.2.2.3 Aquecedor</t>
  </si>
  <si>
    <t>8.2.3.3 Butijões</t>
  </si>
  <si>
    <t>4.2.1.6  Clarabóia</t>
  </si>
  <si>
    <t>Igrejinha</t>
  </si>
  <si>
    <t>fck150</t>
  </si>
  <si>
    <t>não tem</t>
  </si>
  <si>
    <t>Astra</t>
  </si>
  <si>
    <t>C</t>
  </si>
  <si>
    <t>Basalto Polido</t>
  </si>
  <si>
    <t>Arq. Márcio Eduardo Sander</t>
  </si>
  <si>
    <t>RS131285-D</t>
  </si>
  <si>
    <t>as 70x210cm</t>
  </si>
  <si>
    <t>6.4.3 PVC</t>
  </si>
  <si>
    <t>ARQ MÁRCIO EDUARDO SANDER</t>
  </si>
  <si>
    <t>forro</t>
  </si>
  <si>
    <t>6 pessoas</t>
  </si>
  <si>
    <t>Sumidouro</t>
  </si>
  <si>
    <t>Márcio Eduardo Sander</t>
  </si>
  <si>
    <t>10.07.2006</t>
  </si>
  <si>
    <t>17.01.2007</t>
  </si>
  <si>
    <t>Demais</t>
  </si>
  <si>
    <t>6.5.10 Rodapés de cerâmica</t>
  </si>
  <si>
    <t xml:space="preserve"> QUADRA 1211- LOTE 02</t>
  </si>
  <si>
    <t>Rua Albino Boes</t>
  </si>
  <si>
    <t xml:space="preserve"> - QUADRA 1211 - LOTE 02</t>
  </si>
  <si>
    <t>Taqura</t>
  </si>
  <si>
    <t>Com caixa  acoplada</t>
  </si>
  <si>
    <t xml:space="preserve"> QUADRA 1211 - LOTE 02</t>
  </si>
  <si>
    <t>Taquara</t>
  </si>
  <si>
    <t>17.03.2009</t>
  </si>
  <si>
    <t>4.1.7Pedra Grês</t>
  </si>
  <si>
    <t>4.3.8 Janelas</t>
  </si>
  <si>
    <t>4.3.1 Porta Social 90x210cm</t>
  </si>
  <si>
    <t>4.3.2 Porta  Serv.80x210cm</t>
  </si>
  <si>
    <t>4.3.7 Porta 60x120</t>
  </si>
  <si>
    <t>4.3.8 Porta Social 160x210cm</t>
  </si>
  <si>
    <t>Ricardo Renato Herrmann e/ou Adriana Herrmann</t>
  </si>
  <si>
    <t>6.4.3 Rebocado</t>
  </si>
  <si>
    <t>4.1.1 Tijoleta de arenito</t>
  </si>
  <si>
    <t>Responsável Técnico - CREA 131385</t>
  </si>
  <si>
    <t>Tijoleta Pedra grês</t>
  </si>
  <si>
    <t>4.1.2 Tijolo Furado</t>
  </si>
  <si>
    <t>N°3412</t>
  </si>
  <si>
    <t>Santa Rosa</t>
  </si>
  <si>
    <t>RS131285</t>
  </si>
  <si>
    <t>Taquara - RS Bairro Santa Rosa</t>
  </si>
  <si>
    <t>Rua Albino Boes, 3412</t>
  </si>
  <si>
    <t>Rua  Albino Boes, 3412</t>
  </si>
  <si>
    <t>laje rebocada</t>
  </si>
  <si>
    <t>Reator e</t>
  </si>
  <si>
    <t>Filtro</t>
  </si>
  <si>
    <t>Rede Pluvial</t>
  </si>
  <si>
    <t>Existente</t>
  </si>
  <si>
    <t>Cerâmico</t>
  </si>
</sst>
</file>

<file path=xl/styles.xml><?xml version="1.0" encoding="utf-8"?>
<styleSheet xmlns="http://schemas.openxmlformats.org/spreadsheetml/2006/main">
  <numFmts count="26">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_ &quot;R$&quot;* #,##0.00_ ;_ &quot;R$&quot;* \-#,##0.00_ ;_ &quot;R$&quot;* &quot;-&quot;??_ ;_ @_ "/>
    <numFmt numFmtId="179" formatCode="_ * #,##0.00_ ;_ * \-#,##0.00_ ;_ * &quot;-&quot;??_ ;_ @_ "/>
    <numFmt numFmtId="180" formatCode="_(&quot;Cr$&quot;* #,##0_);_(&quot;Cr$&quot;* \(#,##0\);_(&quot;Cr$&quot;* &quot;-&quot;_);_(@_)"/>
    <numFmt numFmtId="181" formatCode="0.00_)"/>
  </numFmts>
  <fonts count="83">
    <font>
      <sz val="10"/>
      <name val="Arial"/>
      <family val="0"/>
    </font>
    <font>
      <b/>
      <sz val="10"/>
      <name val="Arial"/>
      <family val="0"/>
    </font>
    <font>
      <i/>
      <sz val="10"/>
      <name val="Arial"/>
      <family val="0"/>
    </font>
    <font>
      <b/>
      <i/>
      <sz val="10"/>
      <name val="Arial"/>
      <family val="0"/>
    </font>
    <font>
      <sz val="9"/>
      <name val="Arial"/>
      <family val="0"/>
    </font>
    <font>
      <b/>
      <sz val="14"/>
      <name val="Arial"/>
      <family val="2"/>
    </font>
    <font>
      <sz val="18"/>
      <name val="Arial"/>
      <family val="2"/>
    </font>
    <font>
      <sz val="20"/>
      <name val="Arial"/>
      <family val="2"/>
    </font>
    <font>
      <sz val="14"/>
      <name val="Arial"/>
      <family val="2"/>
    </font>
    <font>
      <b/>
      <sz val="9"/>
      <name val="Arial"/>
      <family val="0"/>
    </font>
    <font>
      <b/>
      <sz val="12"/>
      <name val="Arial"/>
      <family val="2"/>
    </font>
    <font>
      <b/>
      <sz val="8"/>
      <name val="Arial"/>
      <family val="2"/>
    </font>
    <font>
      <sz val="10"/>
      <name val="MS Sans Serif"/>
      <family val="2"/>
    </font>
    <font>
      <sz val="7"/>
      <color indexed="12"/>
      <name val="MS Sans Serif"/>
      <family val="2"/>
    </font>
    <font>
      <sz val="8"/>
      <name val="MS Sans Serif"/>
      <family val="2"/>
    </font>
    <font>
      <sz val="8"/>
      <color indexed="12"/>
      <name val="MS Sans Serif"/>
      <family val="2"/>
    </font>
    <font>
      <b/>
      <sz val="8"/>
      <name val="MS Sans Serif"/>
      <family val="2"/>
    </font>
    <font>
      <sz val="6.5"/>
      <name val="MS Sans Serif"/>
      <family val="2"/>
    </font>
    <font>
      <b/>
      <sz val="10"/>
      <name val="MS Sans Serif"/>
      <family val="0"/>
    </font>
    <font>
      <sz val="9.5"/>
      <name val="MS Sans Serif"/>
      <family val="2"/>
    </font>
    <font>
      <b/>
      <sz val="6.5"/>
      <name val="MS Sans Serif"/>
      <family val="0"/>
    </font>
    <font>
      <sz val="6.5"/>
      <name val="Arial"/>
      <family val="2"/>
    </font>
    <font>
      <b/>
      <sz val="6.5"/>
      <name val="Arial"/>
      <family val="0"/>
    </font>
    <font>
      <sz val="6.6"/>
      <name val="Arial"/>
      <family val="2"/>
    </font>
    <font>
      <sz val="8.5"/>
      <name val="Arial"/>
      <family val="2"/>
    </font>
    <font>
      <b/>
      <sz val="8.5"/>
      <name val="MS Sans Serif"/>
      <family val="2"/>
    </font>
    <font>
      <sz val="6"/>
      <name val="MS Sans Serif"/>
      <family val="2"/>
    </font>
    <font>
      <b/>
      <sz val="9"/>
      <name val="MS Sans Serif"/>
      <family val="0"/>
    </font>
    <font>
      <sz val="6"/>
      <name val="Arial"/>
      <family val="2"/>
    </font>
    <font>
      <sz val="7"/>
      <name val="Arial"/>
      <family val="2"/>
    </font>
    <font>
      <b/>
      <sz val="7"/>
      <name val="Arial"/>
      <family val="0"/>
    </font>
    <font>
      <sz val="8"/>
      <name val="Tahoma"/>
      <family val="0"/>
    </font>
    <font>
      <sz val="8"/>
      <color indexed="8"/>
      <name val="MS Sans Serif"/>
      <family val="2"/>
    </font>
    <font>
      <sz val="7"/>
      <color indexed="8"/>
      <name val="MS Sans Serif"/>
      <family val="2"/>
    </font>
    <font>
      <sz val="6"/>
      <color indexed="8"/>
      <name val="MS Sans Serif"/>
      <family val="2"/>
    </font>
    <font>
      <b/>
      <sz val="8"/>
      <color indexed="8"/>
      <name val="MS Sans Serif"/>
      <family val="2"/>
    </font>
    <font>
      <sz val="8.5"/>
      <color indexed="8"/>
      <name val="MS Sans Serif"/>
      <family val="2"/>
    </font>
    <font>
      <b/>
      <sz val="8.5"/>
      <color indexed="8"/>
      <name val="MS Sans Serif"/>
      <family val="2"/>
    </font>
    <font>
      <sz val="10"/>
      <color indexed="8"/>
      <name val="MS Sans Serif"/>
      <family val="2"/>
    </font>
    <font>
      <sz val="10"/>
      <color indexed="8"/>
      <name val="Arial"/>
      <family val="0"/>
    </font>
    <font>
      <sz val="8"/>
      <color indexed="8"/>
      <name val="Arial"/>
      <family val="2"/>
    </font>
    <font>
      <sz val="8"/>
      <name val="Arial"/>
      <family val="2"/>
    </font>
    <font>
      <b/>
      <sz val="8"/>
      <name val="Tahoma"/>
      <family val="0"/>
    </font>
    <font>
      <sz val="7"/>
      <name val="Tahoma"/>
      <family val="2"/>
    </font>
    <font>
      <sz val="6.5"/>
      <color indexed="10"/>
      <name val="Arial"/>
      <family val="2"/>
    </font>
    <font>
      <sz val="7"/>
      <color indexed="10"/>
      <name val="Arial"/>
      <family val="2"/>
    </font>
    <font>
      <sz val="7"/>
      <color indexed="8"/>
      <name val="Arial"/>
      <family val="2"/>
    </font>
    <font>
      <sz val="6.5"/>
      <color indexed="8"/>
      <name val="Arial"/>
      <family val="2"/>
    </font>
    <font>
      <sz val="8.5"/>
      <name val="MS Sans Serif"/>
      <family val="2"/>
    </font>
    <font>
      <sz val="7"/>
      <name val="MS Sans Serif"/>
      <family val="2"/>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gray0625"/>
    </fill>
    <fill>
      <patternFill patternType="lightDown"/>
    </fill>
    <fill>
      <patternFill patternType="solid">
        <fgColor indexed="65"/>
        <bgColor indexed="64"/>
      </patternFill>
    </fill>
    <fill>
      <patternFill patternType="solid">
        <fgColor indexed="26"/>
        <bgColor indexed="64"/>
      </patternFill>
    </fill>
    <fill>
      <patternFill patternType="solid">
        <fgColor indexed="65"/>
        <bgColor indexed="64"/>
      </patternFill>
    </fill>
    <fill>
      <patternFill patternType="solid">
        <fgColor indexed="22"/>
        <bgColor indexed="64"/>
      </patternFill>
    </fill>
    <fill>
      <patternFill patternType="solid">
        <fgColor indexed="22"/>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medium"/>
      <bottom style="thin"/>
    </border>
    <border>
      <left>
        <color indexed="63"/>
      </left>
      <right style="medium"/>
      <top style="medium"/>
      <bottom style="thin"/>
    </border>
    <border>
      <left style="medium"/>
      <right style="thin"/>
      <top>
        <color indexed="63"/>
      </top>
      <bottom>
        <color indexed="63"/>
      </bottom>
    </border>
    <border>
      <left style="thin"/>
      <right style="medium"/>
      <top style="thin"/>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thin"/>
      <right style="thin"/>
      <top style="medium"/>
      <bottom>
        <color indexed="63"/>
      </bottom>
    </border>
    <border>
      <left>
        <color indexed="63"/>
      </left>
      <right>
        <color indexed="63"/>
      </right>
      <top>
        <color indexed="63"/>
      </top>
      <bottom style="thin"/>
    </border>
    <border>
      <left style="thin"/>
      <right>
        <color indexed="63"/>
      </right>
      <top style="thin"/>
      <bottom style="mediu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thin"/>
      <top>
        <color indexed="63"/>
      </top>
      <bottom style="thin"/>
    </border>
    <border>
      <left>
        <color indexed="63"/>
      </left>
      <right style="medium"/>
      <top style="thin"/>
      <bottom>
        <color indexed="63"/>
      </bottom>
    </border>
    <border>
      <left>
        <color indexed="63"/>
      </left>
      <right>
        <color indexed="63"/>
      </right>
      <top>
        <color indexed="63"/>
      </top>
      <bottom style="dotted"/>
    </border>
    <border>
      <left>
        <color indexed="63"/>
      </left>
      <right>
        <color indexed="63"/>
      </right>
      <top style="hair"/>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8" fillId="20" borderId="0" applyNumberFormat="0" applyBorder="0" applyAlignment="0" applyProtection="0"/>
    <xf numFmtId="0" fontId="69" fillId="21" borderId="1" applyNumberFormat="0" applyAlignment="0" applyProtection="0"/>
    <xf numFmtId="0" fontId="70" fillId="22" borderId="2" applyNumberFormat="0" applyAlignment="0" applyProtection="0"/>
    <xf numFmtId="0" fontId="71" fillId="0" borderId="3" applyNumberFormat="0" applyFill="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72" fillId="29" borderId="1" applyNumberFormat="0" applyAlignment="0" applyProtection="0"/>
    <xf numFmtId="0" fontId="73" fillId="30" borderId="0" applyNumberFormat="0" applyBorder="0" applyAlignment="0" applyProtection="0"/>
    <xf numFmtId="178" fontId="0" fillId="0" borderId="0" applyFont="0" applyFill="0" applyBorder="0" applyAlignment="0" applyProtection="0"/>
    <xf numFmtId="180" fontId="0" fillId="0" borderId="0" applyFont="0" applyFill="0" applyBorder="0" applyAlignment="0" applyProtection="0"/>
    <xf numFmtId="0" fontId="74" fillId="31" borderId="0" applyNumberFormat="0" applyBorder="0" applyAlignment="0" applyProtection="0"/>
    <xf numFmtId="0" fontId="12" fillId="0" borderId="0">
      <alignment/>
      <protection/>
    </xf>
    <xf numFmtId="0" fontId="0" fillId="32" borderId="4" applyNumberFormat="0" applyFont="0" applyAlignment="0" applyProtection="0"/>
    <xf numFmtId="0" fontId="75" fillId="21" borderId="5" applyNumberFormat="0" applyAlignment="0" applyProtection="0"/>
    <xf numFmtId="179" fontId="0" fillId="0" borderId="0" applyFont="0" applyFill="0" applyBorder="0" applyAlignment="0" applyProtection="0"/>
    <xf numFmtId="169" fontId="0" fillId="0" borderId="0" applyFon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6" applyNumberFormat="0" applyFill="0" applyAlignment="0" applyProtection="0"/>
    <xf numFmtId="0" fontId="80" fillId="0" borderId="7" applyNumberFormat="0" applyFill="0" applyAlignment="0" applyProtection="0"/>
    <xf numFmtId="0" fontId="81" fillId="0" borderId="8" applyNumberFormat="0" applyFill="0" applyAlignment="0" applyProtection="0"/>
    <xf numFmtId="0" fontId="81" fillId="0" borderId="0" applyNumberFormat="0" applyFill="0" applyBorder="0" applyAlignment="0" applyProtection="0"/>
    <xf numFmtId="0" fontId="82" fillId="0" borderId="9" applyNumberFormat="0" applyFill="0" applyAlignment="0" applyProtection="0"/>
  </cellStyleXfs>
  <cellXfs count="629">
    <xf numFmtId="0" fontId="0" fillId="0" borderId="0" xfId="0" applyAlignment="1">
      <alignment/>
    </xf>
    <xf numFmtId="0" fontId="0" fillId="0" borderId="0" xfId="0" applyFont="1" applyAlignment="1">
      <alignment vertical="center"/>
    </xf>
    <xf numFmtId="2" fontId="5" fillId="0" borderId="0" xfId="0" applyNumberFormat="1" applyFont="1" applyAlignment="1">
      <alignment horizontal="centerContinuous"/>
    </xf>
    <xf numFmtId="2" fontId="0" fillId="0" borderId="0" xfId="0" applyNumberFormat="1" applyAlignment="1">
      <alignment horizontal="centerContinuous"/>
    </xf>
    <xf numFmtId="2" fontId="6" fillId="0" borderId="0" xfId="0" applyNumberFormat="1" applyFont="1" applyAlignment="1">
      <alignment horizontal="centerContinuous"/>
    </xf>
    <xf numFmtId="0" fontId="0" fillId="0" borderId="0" xfId="0" applyAlignment="1">
      <alignment horizontal="centerContinuous"/>
    </xf>
    <xf numFmtId="2" fontId="7" fillId="0" borderId="0" xfId="0" applyNumberFormat="1" applyFont="1" applyAlignment="1">
      <alignment horizontal="centerContinuous"/>
    </xf>
    <xf numFmtId="2" fontId="0" fillId="0" borderId="0" xfId="0" applyNumberFormat="1" applyBorder="1" applyAlignment="1">
      <alignment horizontal="centerContinuous"/>
    </xf>
    <xf numFmtId="2" fontId="0" fillId="0" borderId="0" xfId="0" applyNumberFormat="1" applyAlignment="1">
      <alignment/>
    </xf>
    <xf numFmtId="2" fontId="8" fillId="0" borderId="0" xfId="0" applyNumberFormat="1" applyFont="1" applyAlignment="1">
      <alignment horizontal="centerContinuous"/>
    </xf>
    <xf numFmtId="2" fontId="7" fillId="0" borderId="0" xfId="0" applyNumberFormat="1" applyFont="1" applyAlignment="1">
      <alignment horizontal="centerContinuous"/>
    </xf>
    <xf numFmtId="2" fontId="0" fillId="0" borderId="10" xfId="0" applyNumberFormat="1" applyBorder="1" applyAlignment="1">
      <alignment/>
    </xf>
    <xf numFmtId="2" fontId="0" fillId="0" borderId="11" xfId="0" applyNumberFormat="1" applyBorder="1" applyAlignment="1">
      <alignment/>
    </xf>
    <xf numFmtId="2" fontId="0" fillId="0" borderId="0" xfId="0" applyNumberFormat="1" applyBorder="1" applyAlignment="1">
      <alignment/>
    </xf>
    <xf numFmtId="2" fontId="4" fillId="0" borderId="0" xfId="0" applyNumberFormat="1" applyFont="1" applyAlignment="1" applyProtection="1">
      <alignment/>
      <protection locked="0"/>
    </xf>
    <xf numFmtId="2" fontId="9" fillId="0" borderId="12" xfId="0" applyNumberFormat="1" applyFont="1" applyBorder="1" applyAlignment="1">
      <alignment horizontal="center"/>
    </xf>
    <xf numFmtId="2" fontId="9" fillId="0" borderId="12" xfId="0" applyNumberFormat="1" applyFont="1" applyBorder="1" applyAlignment="1">
      <alignment horizontal="centerContinuous"/>
    </xf>
    <xf numFmtId="2" fontId="9" fillId="0" borderId="13" xfId="0" applyNumberFormat="1" applyFont="1" applyBorder="1" applyAlignment="1">
      <alignment horizontal="centerContinuous"/>
    </xf>
    <xf numFmtId="2" fontId="9" fillId="0" borderId="14" xfId="0" applyNumberFormat="1" applyFont="1" applyBorder="1" applyAlignment="1">
      <alignment horizontal="centerContinuous"/>
    </xf>
    <xf numFmtId="2" fontId="9" fillId="0" borderId="15" xfId="0" applyNumberFormat="1" applyFont="1" applyBorder="1" applyAlignment="1">
      <alignment horizontal="centerContinuous"/>
    </xf>
    <xf numFmtId="2" fontId="0" fillId="0" borderId="16" xfId="0" applyNumberFormat="1" applyBorder="1" applyAlignment="1">
      <alignment horizontal="left"/>
    </xf>
    <xf numFmtId="2" fontId="0" fillId="0" borderId="17" xfId="0" applyNumberFormat="1" applyBorder="1" applyAlignment="1">
      <alignment horizontal="centerContinuous"/>
    </xf>
    <xf numFmtId="2" fontId="0" fillId="0" borderId="18" xfId="0" applyNumberFormat="1" applyBorder="1" applyAlignment="1" applyProtection="1">
      <alignment/>
      <protection locked="0"/>
    </xf>
    <xf numFmtId="2" fontId="0" fillId="33" borderId="18" xfId="0" applyNumberFormat="1" applyFill="1" applyBorder="1" applyAlignment="1">
      <alignment/>
    </xf>
    <xf numFmtId="2" fontId="0" fillId="0" borderId="16" xfId="0" applyNumberFormat="1" applyBorder="1" applyAlignment="1">
      <alignment/>
    </xf>
    <xf numFmtId="2" fontId="0" fillId="0" borderId="17" xfId="0" applyNumberFormat="1" applyBorder="1" applyAlignment="1">
      <alignment/>
    </xf>
    <xf numFmtId="2" fontId="0" fillId="34" borderId="18" xfId="0" applyNumberFormat="1" applyFill="1" applyBorder="1" applyAlignment="1" applyProtection="1">
      <alignment/>
      <protection/>
    </xf>
    <xf numFmtId="2" fontId="0" fillId="0" borderId="0" xfId="0" applyNumberFormat="1" applyAlignment="1">
      <alignment/>
    </xf>
    <xf numFmtId="2" fontId="0" fillId="0" borderId="0" xfId="0" applyNumberFormat="1" applyAlignment="1">
      <alignment horizontal="center"/>
    </xf>
    <xf numFmtId="2" fontId="9" fillId="0" borderId="13" xfId="0" applyNumberFormat="1" applyFont="1" applyBorder="1" applyAlignment="1">
      <alignment horizontal="center"/>
    </xf>
    <xf numFmtId="2" fontId="0" fillId="0" borderId="17" xfId="0" applyNumberFormat="1" applyBorder="1" applyAlignment="1">
      <alignment horizontal="center"/>
    </xf>
    <xf numFmtId="2" fontId="0" fillId="34" borderId="17" xfId="0" applyNumberFormat="1" applyFill="1" applyBorder="1" applyAlignment="1">
      <alignment horizontal="center"/>
    </xf>
    <xf numFmtId="1" fontId="0" fillId="35" borderId="0" xfId="0" applyNumberFormat="1" applyFill="1" applyBorder="1" applyAlignment="1">
      <alignment horizontal="center"/>
    </xf>
    <xf numFmtId="2" fontId="0" fillId="35" borderId="0" xfId="0" applyNumberFormat="1" applyFill="1" applyBorder="1" applyAlignment="1">
      <alignment/>
    </xf>
    <xf numFmtId="2" fontId="0" fillId="35" borderId="0" xfId="0" applyNumberFormat="1" applyFill="1" applyBorder="1" applyAlignment="1">
      <alignment horizontal="center"/>
    </xf>
    <xf numFmtId="2" fontId="0" fillId="35" borderId="0" xfId="0" applyNumberFormat="1" applyFill="1" applyBorder="1" applyAlignment="1" applyProtection="1">
      <alignment/>
      <protection locked="0"/>
    </xf>
    <xf numFmtId="2" fontId="0" fillId="0" borderId="19" xfId="0" applyNumberFormat="1" applyBorder="1" applyAlignment="1">
      <alignment/>
    </xf>
    <xf numFmtId="2" fontId="0" fillId="0" borderId="20" xfId="0" applyNumberFormat="1" applyBorder="1" applyAlignment="1">
      <alignment/>
    </xf>
    <xf numFmtId="2" fontId="0" fillId="0" borderId="21" xfId="0" applyNumberFormat="1" applyBorder="1" applyAlignment="1">
      <alignment/>
    </xf>
    <xf numFmtId="2" fontId="11" fillId="0" borderId="22" xfId="0" applyNumberFormat="1" applyFont="1" applyBorder="1" applyAlignment="1">
      <alignment horizontal="center"/>
    </xf>
    <xf numFmtId="2" fontId="9" fillId="33" borderId="23" xfId="0" applyNumberFormat="1" applyFont="1" applyFill="1" applyBorder="1" applyAlignment="1">
      <alignment/>
    </xf>
    <xf numFmtId="2" fontId="9" fillId="33" borderId="24" xfId="0" applyNumberFormat="1" applyFont="1" applyFill="1" applyBorder="1" applyAlignment="1">
      <alignment/>
    </xf>
    <xf numFmtId="2" fontId="0" fillId="0" borderId="25" xfId="0" applyNumberFormat="1" applyBorder="1" applyAlignment="1">
      <alignment/>
    </xf>
    <xf numFmtId="2" fontId="0" fillId="0" borderId="26" xfId="0" applyNumberFormat="1" applyBorder="1" applyAlignment="1">
      <alignment/>
    </xf>
    <xf numFmtId="2" fontId="0" fillId="0" borderId="27" xfId="0" applyNumberFormat="1" applyBorder="1" applyAlignment="1">
      <alignment/>
    </xf>
    <xf numFmtId="2" fontId="0" fillId="0" borderId="27" xfId="0" applyNumberFormat="1" applyBorder="1" applyAlignment="1">
      <alignment horizontal="center"/>
    </xf>
    <xf numFmtId="2" fontId="0" fillId="0" borderId="28" xfId="0" applyNumberFormat="1" applyBorder="1" applyAlignment="1">
      <alignment horizontal="centerContinuous"/>
    </xf>
    <xf numFmtId="2" fontId="9" fillId="0" borderId="28" xfId="0" applyNumberFormat="1" applyFont="1" applyBorder="1" applyAlignment="1">
      <alignment horizontal="centerContinuous"/>
    </xf>
    <xf numFmtId="2" fontId="0" fillId="0" borderId="29" xfId="0" applyNumberFormat="1" applyBorder="1" applyAlignment="1">
      <alignment horizontal="centerContinuous"/>
    </xf>
    <xf numFmtId="2" fontId="9" fillId="0" borderId="30" xfId="0" applyNumberFormat="1" applyFont="1" applyBorder="1" applyAlignment="1">
      <alignment horizontal="center"/>
    </xf>
    <xf numFmtId="2" fontId="9" fillId="0" borderId="31" xfId="0" applyNumberFormat="1" applyFont="1" applyBorder="1" applyAlignment="1">
      <alignment horizontal="centerContinuous"/>
    </xf>
    <xf numFmtId="1" fontId="0" fillId="0" borderId="32" xfId="0" applyNumberFormat="1" applyBorder="1" applyAlignment="1">
      <alignment horizontal="center"/>
    </xf>
    <xf numFmtId="2" fontId="0" fillId="33" borderId="33" xfId="0" applyNumberFormat="1" applyFill="1" applyBorder="1" applyAlignment="1">
      <alignment/>
    </xf>
    <xf numFmtId="2" fontId="0" fillId="34" borderId="33" xfId="0" applyNumberFormat="1" applyFill="1" applyBorder="1" applyAlignment="1" applyProtection="1">
      <alignment/>
      <protection/>
    </xf>
    <xf numFmtId="1" fontId="0" fillId="0" borderId="34" xfId="0" applyNumberFormat="1" applyBorder="1" applyAlignment="1">
      <alignment horizontal="center"/>
    </xf>
    <xf numFmtId="2" fontId="0" fillId="0" borderId="35" xfId="0" applyNumberFormat="1" applyBorder="1" applyAlignment="1">
      <alignment/>
    </xf>
    <xf numFmtId="2" fontId="0" fillId="0" borderId="35" xfId="0" applyNumberFormat="1" applyBorder="1" applyAlignment="1">
      <alignment horizontal="center"/>
    </xf>
    <xf numFmtId="2" fontId="0" fillId="0" borderId="36" xfId="0" applyNumberFormat="1" applyBorder="1" applyAlignment="1" applyProtection="1">
      <alignment/>
      <protection locked="0"/>
    </xf>
    <xf numFmtId="2" fontId="0" fillId="33" borderId="36" xfId="0" applyNumberFormat="1" applyFill="1" applyBorder="1" applyAlignment="1">
      <alignment/>
    </xf>
    <xf numFmtId="2" fontId="0" fillId="33" borderId="37" xfId="0" applyNumberFormat="1" applyFill="1" applyBorder="1" applyAlignment="1">
      <alignment/>
    </xf>
    <xf numFmtId="2" fontId="4" fillId="35" borderId="22" xfId="0" applyNumberFormat="1" applyFont="1" applyFill="1" applyBorder="1" applyAlignment="1">
      <alignment horizontal="centerContinuous"/>
    </xf>
    <xf numFmtId="2" fontId="0" fillId="0" borderId="38" xfId="0" applyNumberFormat="1" applyBorder="1" applyAlignment="1">
      <alignment/>
    </xf>
    <xf numFmtId="2" fontId="0" fillId="33" borderId="18" xfId="0" applyNumberFormat="1" applyFill="1" applyBorder="1" applyAlignment="1" applyProtection="1">
      <alignment/>
      <protection locked="0"/>
    </xf>
    <xf numFmtId="2" fontId="0" fillId="34" borderId="18" xfId="0" applyNumberFormat="1" applyFill="1" applyBorder="1" applyAlignment="1" applyProtection="1">
      <alignment/>
      <protection/>
    </xf>
    <xf numFmtId="2" fontId="0" fillId="33" borderId="36" xfId="0" applyNumberFormat="1" applyFill="1" applyBorder="1" applyAlignment="1" applyProtection="1">
      <alignment/>
      <protection locked="0"/>
    </xf>
    <xf numFmtId="2" fontId="0" fillId="35" borderId="0" xfId="0" applyNumberFormat="1" applyFill="1" applyBorder="1" applyAlignment="1" applyProtection="1">
      <alignment/>
      <protection locked="0"/>
    </xf>
    <xf numFmtId="2" fontId="9" fillId="33" borderId="22" xfId="0" applyNumberFormat="1" applyFont="1" applyFill="1" applyBorder="1" applyAlignment="1">
      <alignment/>
    </xf>
    <xf numFmtId="2" fontId="4" fillId="0" borderId="14" xfId="0" applyNumberFormat="1" applyFont="1" applyBorder="1" applyAlignment="1" applyProtection="1">
      <alignment/>
      <protection/>
    </xf>
    <xf numFmtId="2" fontId="0" fillId="0" borderId="0" xfId="0" applyNumberFormat="1" applyAlignment="1" applyProtection="1">
      <alignment/>
      <protection/>
    </xf>
    <xf numFmtId="2" fontId="4" fillId="0" borderId="0" xfId="0" applyNumberFormat="1" applyFont="1" applyAlignment="1" applyProtection="1">
      <alignment/>
      <protection/>
    </xf>
    <xf numFmtId="2" fontId="4" fillId="0" borderId="0" xfId="0" applyNumberFormat="1" applyFont="1" applyAlignment="1" applyProtection="1">
      <alignment horizontal="center"/>
      <protection/>
    </xf>
    <xf numFmtId="2" fontId="4" fillId="0" borderId="0" xfId="0" applyNumberFormat="1" applyFont="1" applyAlignment="1" applyProtection="1">
      <alignment/>
      <protection/>
    </xf>
    <xf numFmtId="2" fontId="0" fillId="0" borderId="0" xfId="0" applyNumberFormat="1" applyBorder="1" applyAlignment="1" applyProtection="1">
      <alignment/>
      <protection/>
    </xf>
    <xf numFmtId="2" fontId="0" fillId="0" borderId="0" xfId="0" applyNumberFormat="1" applyAlignment="1" applyProtection="1">
      <alignment horizontal="center"/>
      <protection/>
    </xf>
    <xf numFmtId="0" fontId="0" fillId="0" borderId="0" xfId="0" applyAlignment="1" applyProtection="1">
      <alignment/>
      <protection/>
    </xf>
    <xf numFmtId="2" fontId="0" fillId="0" borderId="14" xfId="0" applyNumberFormat="1" applyBorder="1" applyAlignment="1" applyProtection="1">
      <alignment/>
      <protection/>
    </xf>
    <xf numFmtId="2" fontId="0" fillId="0" borderId="0" xfId="0" applyNumberFormat="1" applyBorder="1" applyAlignment="1" applyProtection="1" quotePrefix="1">
      <alignment horizontal="left"/>
      <protection/>
    </xf>
    <xf numFmtId="0" fontId="0" fillId="0" borderId="0" xfId="0" applyBorder="1" applyAlignment="1" applyProtection="1">
      <alignment/>
      <protection/>
    </xf>
    <xf numFmtId="2" fontId="0" fillId="0" borderId="10" xfId="0" applyNumberFormat="1" applyBorder="1" applyAlignment="1" applyProtection="1">
      <alignment/>
      <protection/>
    </xf>
    <xf numFmtId="2" fontId="0" fillId="0" borderId="39" xfId="0" applyNumberFormat="1" applyBorder="1" applyAlignment="1" applyProtection="1">
      <alignment/>
      <protection/>
    </xf>
    <xf numFmtId="2" fontId="0" fillId="0" borderId="39" xfId="0" applyNumberFormat="1" applyBorder="1" applyAlignment="1" applyProtection="1">
      <alignment horizontal="center"/>
      <protection/>
    </xf>
    <xf numFmtId="2" fontId="0" fillId="0" borderId="39" xfId="0" applyNumberFormat="1" applyBorder="1" applyAlignment="1" applyProtection="1">
      <alignment/>
      <protection/>
    </xf>
    <xf numFmtId="2" fontId="0" fillId="0" borderId="0" xfId="0" applyNumberFormat="1" applyBorder="1" applyAlignment="1" applyProtection="1">
      <alignment horizontal="center"/>
      <protection/>
    </xf>
    <xf numFmtId="2" fontId="0" fillId="0" borderId="0" xfId="0" applyNumberFormat="1" applyBorder="1" applyAlignment="1" applyProtection="1">
      <alignment/>
      <protection/>
    </xf>
    <xf numFmtId="0" fontId="0" fillId="0" borderId="0" xfId="0" applyAlignment="1" applyProtection="1">
      <alignment/>
      <protection locked="0"/>
    </xf>
    <xf numFmtId="0" fontId="12" fillId="0" borderId="0" xfId="0" applyFont="1" applyAlignment="1" applyProtection="1">
      <alignment/>
      <protection/>
    </xf>
    <xf numFmtId="0" fontId="13" fillId="0" borderId="0" xfId="0" applyFont="1" applyAlignment="1" applyProtection="1">
      <alignment/>
      <protection/>
    </xf>
    <xf numFmtId="0" fontId="14" fillId="0" borderId="0" xfId="0" applyFont="1" applyAlignment="1" applyProtection="1">
      <alignment/>
      <protection/>
    </xf>
    <xf numFmtId="0" fontId="15" fillId="0" borderId="0" xfId="0" applyFont="1" applyAlignment="1" applyProtection="1">
      <alignment horizontal="center"/>
      <protection/>
    </xf>
    <xf numFmtId="0" fontId="15" fillId="0" borderId="0" xfId="0" applyFont="1" applyAlignment="1" applyProtection="1">
      <alignment/>
      <protection/>
    </xf>
    <xf numFmtId="4" fontId="14" fillId="0" borderId="0" xfId="0" applyNumberFormat="1" applyFont="1" applyAlignment="1" applyProtection="1">
      <alignment/>
      <protection/>
    </xf>
    <xf numFmtId="0" fontId="14" fillId="35" borderId="0" xfId="0" applyFont="1" applyFill="1" applyAlignment="1" applyProtection="1">
      <alignment/>
      <protection/>
    </xf>
    <xf numFmtId="0" fontId="0" fillId="0" borderId="14" xfId="0" applyBorder="1" applyAlignment="1">
      <alignment/>
    </xf>
    <xf numFmtId="0" fontId="0" fillId="0" borderId="0" xfId="0" applyBorder="1" applyAlignment="1">
      <alignment/>
    </xf>
    <xf numFmtId="0" fontId="0" fillId="0" borderId="12" xfId="0" applyBorder="1" applyAlignment="1">
      <alignment/>
    </xf>
    <xf numFmtId="2" fontId="4" fillId="0" borderId="16" xfId="0" applyNumberFormat="1" applyFont="1" applyBorder="1" applyAlignment="1">
      <alignment/>
    </xf>
    <xf numFmtId="2" fontId="4" fillId="0" borderId="40" xfId="0" applyNumberFormat="1" applyFont="1" applyBorder="1" applyAlignment="1">
      <alignment/>
    </xf>
    <xf numFmtId="0" fontId="17" fillId="0" borderId="0" xfId="0" applyFont="1" applyAlignment="1">
      <alignment/>
    </xf>
    <xf numFmtId="0" fontId="17" fillId="0" borderId="0" xfId="0" applyFont="1" applyBorder="1" applyAlignment="1">
      <alignment/>
    </xf>
    <xf numFmtId="0" fontId="17" fillId="0" borderId="14" xfId="0" applyFont="1" applyBorder="1" applyAlignment="1">
      <alignment horizontal="left"/>
    </xf>
    <xf numFmtId="0" fontId="17" fillId="0" borderId="13" xfId="0" applyFont="1" applyBorder="1" applyAlignment="1">
      <alignment/>
    </xf>
    <xf numFmtId="0" fontId="17" fillId="0" borderId="14" xfId="0" applyFont="1" applyBorder="1" applyAlignment="1">
      <alignment/>
    </xf>
    <xf numFmtId="0" fontId="17" fillId="0" borderId="0" xfId="0" applyFont="1" applyFill="1" applyAlignment="1">
      <alignment/>
    </xf>
    <xf numFmtId="0" fontId="0" fillId="0" borderId="10" xfId="0" applyBorder="1" applyAlignment="1">
      <alignment/>
    </xf>
    <xf numFmtId="0" fontId="0" fillId="0" borderId="39" xfId="0" applyBorder="1" applyAlignment="1">
      <alignment/>
    </xf>
    <xf numFmtId="0" fontId="0" fillId="0" borderId="11" xfId="0" applyBorder="1" applyAlignment="1">
      <alignment/>
    </xf>
    <xf numFmtId="0" fontId="0" fillId="0" borderId="0" xfId="0" applyFill="1" applyAlignment="1">
      <alignment/>
    </xf>
    <xf numFmtId="0" fontId="17" fillId="33" borderId="0" xfId="0" applyFont="1" applyFill="1" applyAlignment="1">
      <alignment/>
    </xf>
    <xf numFmtId="0" fontId="17" fillId="1" borderId="0" xfId="0" applyFont="1" applyFill="1" applyAlignment="1">
      <alignment/>
    </xf>
    <xf numFmtId="0" fontId="16" fillId="1" borderId="0" xfId="0" applyFont="1" applyFill="1" applyAlignment="1">
      <alignment/>
    </xf>
    <xf numFmtId="0" fontId="17" fillId="1" borderId="0" xfId="0" applyFont="1" applyFill="1" applyBorder="1" applyAlignment="1">
      <alignment/>
    </xf>
    <xf numFmtId="0" fontId="19" fillId="0" borderId="0" xfId="0" applyFont="1" applyAlignment="1">
      <alignment/>
    </xf>
    <xf numFmtId="0" fontId="20" fillId="0" borderId="0" xfId="0" applyFont="1" applyBorder="1" applyAlignment="1">
      <alignment horizontal="left"/>
    </xf>
    <xf numFmtId="0" fontId="21" fillId="0" borderId="0" xfId="0" applyFont="1" applyBorder="1" applyAlignment="1">
      <alignment/>
    </xf>
    <xf numFmtId="0" fontId="0" fillId="0" borderId="0" xfId="0" applyFill="1" applyBorder="1" applyAlignment="1">
      <alignment/>
    </xf>
    <xf numFmtId="0" fontId="17" fillId="0" borderId="12" xfId="0" applyFont="1" applyBorder="1" applyAlignment="1">
      <alignment/>
    </xf>
    <xf numFmtId="0" fontId="12" fillId="0" borderId="0" xfId="0" applyFont="1" applyAlignment="1">
      <alignment/>
    </xf>
    <xf numFmtId="0" fontId="12" fillId="0" borderId="0" xfId="0" applyFont="1" applyFill="1" applyAlignment="1">
      <alignment/>
    </xf>
    <xf numFmtId="0" fontId="19" fillId="0" borderId="0" xfId="0" applyFont="1" applyFill="1" applyAlignment="1">
      <alignment/>
    </xf>
    <xf numFmtId="0" fontId="21" fillId="0" borderId="0" xfId="0" applyFont="1" applyAlignment="1">
      <alignment horizontal="left"/>
    </xf>
    <xf numFmtId="0" fontId="21" fillId="0" borderId="0" xfId="0" applyFont="1" applyAlignment="1">
      <alignment/>
    </xf>
    <xf numFmtId="0" fontId="19" fillId="0" borderId="0" xfId="0" applyFont="1" applyBorder="1" applyAlignment="1">
      <alignment/>
    </xf>
    <xf numFmtId="0" fontId="19" fillId="0" borderId="0" xfId="0" applyFont="1" applyBorder="1" applyAlignment="1">
      <alignment horizontal="left"/>
    </xf>
    <xf numFmtId="0" fontId="12" fillId="0" borderId="0" xfId="0" applyFont="1" applyBorder="1" applyAlignment="1">
      <alignment horizontal="left"/>
    </xf>
    <xf numFmtId="0" fontId="21" fillId="0" borderId="0" xfId="0" applyFont="1" applyBorder="1" applyAlignment="1">
      <alignment/>
    </xf>
    <xf numFmtId="0" fontId="21" fillId="0" borderId="14" xfId="0" applyFont="1" applyBorder="1" applyAlignment="1">
      <alignment/>
    </xf>
    <xf numFmtId="0" fontId="17" fillId="0" borderId="13" xfId="0" applyFont="1" applyBorder="1" applyAlignment="1">
      <alignment/>
    </xf>
    <xf numFmtId="0" fontId="17" fillId="0" borderId="0" xfId="0" applyFont="1" applyBorder="1" applyAlignment="1">
      <alignment/>
    </xf>
    <xf numFmtId="0" fontId="20" fillId="0" borderId="0" xfId="0" applyFont="1" applyBorder="1" applyAlignment="1">
      <alignment/>
    </xf>
    <xf numFmtId="0" fontId="17" fillId="0" borderId="14" xfId="0" applyFont="1" applyBorder="1" applyAlignment="1">
      <alignment/>
    </xf>
    <xf numFmtId="0" fontId="21" fillId="0" borderId="13" xfId="0" applyFont="1" applyBorder="1" applyAlignment="1">
      <alignment/>
    </xf>
    <xf numFmtId="0" fontId="0" fillId="0" borderId="0" xfId="0" applyFill="1" applyAlignment="1">
      <alignment/>
    </xf>
    <xf numFmtId="0" fontId="0" fillId="0" borderId="0" xfId="0" applyAlignment="1">
      <alignment/>
    </xf>
    <xf numFmtId="0" fontId="22" fillId="0" borderId="41" xfId="0" applyFont="1" applyBorder="1" applyAlignment="1">
      <alignment horizontal="centerContinuous"/>
    </xf>
    <xf numFmtId="0" fontId="20" fillId="0" borderId="42" xfId="0" applyFont="1" applyBorder="1" applyAlignment="1">
      <alignment horizontal="centerContinuous"/>
    </xf>
    <xf numFmtId="0" fontId="17" fillId="0" borderId="41" xfId="0" applyFont="1" applyBorder="1" applyAlignment="1" quotePrefix="1">
      <alignment horizontal="left"/>
    </xf>
    <xf numFmtId="0" fontId="17" fillId="0" borderId="43" xfId="0" applyFont="1" applyBorder="1" applyAlignment="1">
      <alignment/>
    </xf>
    <xf numFmtId="0" fontId="21" fillId="0" borderId="43" xfId="0" applyFont="1" applyBorder="1" applyAlignment="1">
      <alignment/>
    </xf>
    <xf numFmtId="0" fontId="20" fillId="0" borderId="43" xfId="0" applyFont="1" applyBorder="1" applyAlignment="1">
      <alignment/>
    </xf>
    <xf numFmtId="0" fontId="17" fillId="0" borderId="42" xfId="0" applyFont="1" applyBorder="1" applyAlignment="1">
      <alignment/>
    </xf>
    <xf numFmtId="0" fontId="17" fillId="0" borderId="16" xfId="0" applyFont="1" applyBorder="1" applyAlignment="1">
      <alignment/>
    </xf>
    <xf numFmtId="0" fontId="17" fillId="0" borderId="0" xfId="0" applyFont="1" applyFill="1" applyAlignment="1">
      <alignment/>
    </xf>
    <xf numFmtId="0" fontId="17" fillId="0" borderId="0" xfId="0" applyFont="1" applyAlignment="1">
      <alignment/>
    </xf>
    <xf numFmtId="0" fontId="22" fillId="0" borderId="14" xfId="0" applyFont="1" applyBorder="1" applyAlignment="1">
      <alignment horizontal="centerContinuous"/>
    </xf>
    <xf numFmtId="0" fontId="20" fillId="0" borderId="13" xfId="0" applyFont="1" applyBorder="1" applyAlignment="1">
      <alignment horizontal="centerContinuous"/>
    </xf>
    <xf numFmtId="0" fontId="17" fillId="0" borderId="10" xfId="0" applyFont="1" applyBorder="1" applyAlignment="1">
      <alignment/>
    </xf>
    <xf numFmtId="0" fontId="17" fillId="0" borderId="39" xfId="0" applyFont="1" applyBorder="1" applyAlignment="1">
      <alignment/>
    </xf>
    <xf numFmtId="0" fontId="21" fillId="0" borderId="39" xfId="0" applyFont="1" applyBorder="1" applyAlignment="1">
      <alignment/>
    </xf>
    <xf numFmtId="0" fontId="20" fillId="0" borderId="39" xfId="0" applyFont="1" applyBorder="1" applyAlignment="1">
      <alignment/>
    </xf>
    <xf numFmtId="0" fontId="17" fillId="0" borderId="11" xfId="0" applyFont="1" applyBorder="1" applyAlignment="1">
      <alignment/>
    </xf>
    <xf numFmtId="0" fontId="22" fillId="0" borderId="13" xfId="0" applyFont="1" applyBorder="1" applyAlignment="1">
      <alignment horizontal="centerContinuous"/>
    </xf>
    <xf numFmtId="0" fontId="21" fillId="0" borderId="41" xfId="0" applyFont="1" applyBorder="1" applyAlignment="1">
      <alignment/>
    </xf>
    <xf numFmtId="0" fontId="21" fillId="0" borderId="42" xfId="0" applyFont="1" applyBorder="1" applyAlignment="1">
      <alignment/>
    </xf>
    <xf numFmtId="0" fontId="20" fillId="0" borderId="14" xfId="0" applyFont="1" applyBorder="1" applyAlignment="1">
      <alignment horizontal="centerContinuous"/>
    </xf>
    <xf numFmtId="0" fontId="12" fillId="0" borderId="0" xfId="0" applyFont="1" applyFill="1" applyAlignment="1">
      <alignment/>
    </xf>
    <xf numFmtId="0" fontId="12" fillId="0" borderId="0" xfId="0" applyFont="1" applyAlignment="1">
      <alignment/>
    </xf>
    <xf numFmtId="0" fontId="20" fillId="0" borderId="14" xfId="0" applyFont="1" applyBorder="1" applyAlignment="1">
      <alignment horizontal="centerContinuous"/>
    </xf>
    <xf numFmtId="0" fontId="17" fillId="0" borderId="14" xfId="0" applyFont="1" applyBorder="1" applyAlignment="1">
      <alignment/>
    </xf>
    <xf numFmtId="0" fontId="22" fillId="0" borderId="39" xfId="0" applyFont="1" applyBorder="1" applyAlignment="1">
      <alignment/>
    </xf>
    <xf numFmtId="0" fontId="21" fillId="0" borderId="10" xfId="0" applyFont="1" applyBorder="1" applyAlignment="1">
      <alignment/>
    </xf>
    <xf numFmtId="0" fontId="17" fillId="0" borderId="39" xfId="0" applyFont="1" applyBorder="1" applyAlignment="1" quotePrefix="1">
      <alignment/>
    </xf>
    <xf numFmtId="4" fontId="22" fillId="0" borderId="13" xfId="0" applyNumberFormat="1" applyFont="1" applyBorder="1" applyAlignment="1">
      <alignment horizontal="centerContinuous"/>
    </xf>
    <xf numFmtId="4" fontId="21" fillId="0" borderId="0" xfId="0" applyNumberFormat="1" applyFont="1" applyBorder="1" applyAlignment="1">
      <alignment/>
    </xf>
    <xf numFmtId="0" fontId="22" fillId="0" borderId="0" xfId="0" applyFont="1" applyBorder="1" applyAlignment="1">
      <alignment/>
    </xf>
    <xf numFmtId="4" fontId="21" fillId="0" borderId="13" xfId="0" applyNumberFormat="1" applyFont="1" applyBorder="1" applyAlignment="1">
      <alignment/>
    </xf>
    <xf numFmtId="0" fontId="22" fillId="0" borderId="43" xfId="0" applyFont="1" applyBorder="1" applyAlignment="1">
      <alignment/>
    </xf>
    <xf numFmtId="4" fontId="21" fillId="0" borderId="43" xfId="0" applyNumberFormat="1" applyFont="1" applyBorder="1" applyAlignment="1">
      <alignment/>
    </xf>
    <xf numFmtId="4" fontId="21" fillId="0" borderId="42" xfId="0" applyNumberFormat="1" applyFont="1" applyBorder="1" applyAlignment="1">
      <alignment/>
    </xf>
    <xf numFmtId="0" fontId="21" fillId="0" borderId="0" xfId="0" applyFont="1" applyFill="1" applyAlignment="1">
      <alignment/>
    </xf>
    <xf numFmtId="0" fontId="21" fillId="0" borderId="0" xfId="0" applyFont="1" applyAlignment="1">
      <alignment/>
    </xf>
    <xf numFmtId="0" fontId="17" fillId="0" borderId="41" xfId="0" applyFont="1" applyBorder="1" applyAlignment="1">
      <alignment/>
    </xf>
    <xf numFmtId="0" fontId="20" fillId="0" borderId="43" xfId="0" applyFont="1" applyBorder="1" applyAlignment="1">
      <alignment/>
    </xf>
    <xf numFmtId="0" fontId="22" fillId="0" borderId="14" xfId="0" applyFont="1" applyBorder="1" applyAlignment="1">
      <alignment horizontal="centerContinuous"/>
    </xf>
    <xf numFmtId="0" fontId="21" fillId="0" borderId="11" xfId="0" applyFont="1" applyBorder="1" applyAlignment="1">
      <alignment/>
    </xf>
    <xf numFmtId="4" fontId="21" fillId="0" borderId="14" xfId="0" applyNumberFormat="1" applyFont="1" applyBorder="1" applyAlignment="1">
      <alignment/>
    </xf>
    <xf numFmtId="1" fontId="22" fillId="0" borderId="0" xfId="0" applyNumberFormat="1" applyFont="1" applyBorder="1" applyAlignment="1">
      <alignment/>
    </xf>
    <xf numFmtId="4" fontId="22" fillId="0" borderId="14" xfId="0" applyNumberFormat="1" applyFont="1" applyBorder="1" applyAlignment="1">
      <alignment horizontal="centerContinuous"/>
    </xf>
    <xf numFmtId="0" fontId="0" fillId="0" borderId="0" xfId="0" applyBorder="1" applyAlignment="1">
      <alignment/>
    </xf>
    <xf numFmtId="0" fontId="21" fillId="0" borderId="41" xfId="0" applyFont="1" applyBorder="1" applyAlignment="1">
      <alignment/>
    </xf>
    <xf numFmtId="0" fontId="21" fillId="0" borderId="14" xfId="0" applyFont="1" applyBorder="1" applyAlignment="1" quotePrefix="1">
      <alignment/>
    </xf>
    <xf numFmtId="0" fontId="17" fillId="0" borderId="0" xfId="0" applyFont="1" applyBorder="1" applyAlignment="1" quotePrefix="1">
      <alignment/>
    </xf>
    <xf numFmtId="0" fontId="21" fillId="0" borderId="0" xfId="0" applyFont="1" applyBorder="1" applyAlignment="1">
      <alignment/>
    </xf>
    <xf numFmtId="0" fontId="22" fillId="0" borderId="10" xfId="0" applyFont="1" applyBorder="1" applyAlignment="1">
      <alignment horizontal="centerContinuous"/>
    </xf>
    <xf numFmtId="0" fontId="20" fillId="0" borderId="11" xfId="0" applyFont="1" applyBorder="1" applyAlignment="1">
      <alignment horizontal="centerContinuous"/>
    </xf>
    <xf numFmtId="0" fontId="21" fillId="0" borderId="39" xfId="0" applyFont="1" applyBorder="1" applyAlignment="1">
      <alignment/>
    </xf>
    <xf numFmtId="0" fontId="21" fillId="0" borderId="11" xfId="0" applyFont="1" applyBorder="1" applyAlignment="1">
      <alignment/>
    </xf>
    <xf numFmtId="0" fontId="17" fillId="0" borderId="0" xfId="0" applyFont="1" applyBorder="1" applyAlignment="1" quotePrefix="1">
      <alignment/>
    </xf>
    <xf numFmtId="0" fontId="20" fillId="0" borderId="0" xfId="0" applyFont="1" applyBorder="1" applyAlignment="1">
      <alignment/>
    </xf>
    <xf numFmtId="0" fontId="21" fillId="0" borderId="0" xfId="0" applyFont="1" applyBorder="1" applyAlignment="1">
      <alignment/>
    </xf>
    <xf numFmtId="0" fontId="21" fillId="0" borderId="0" xfId="0" applyFont="1" applyFill="1" applyBorder="1" applyAlignment="1">
      <alignment/>
    </xf>
    <xf numFmtId="0" fontId="23" fillId="0" borderId="0" xfId="0" applyFont="1" applyBorder="1" applyAlignment="1">
      <alignment/>
    </xf>
    <xf numFmtId="0" fontId="23" fillId="0" borderId="0" xfId="0" applyFont="1" applyFill="1" applyAlignment="1">
      <alignment/>
    </xf>
    <xf numFmtId="0" fontId="23" fillId="0" borderId="0" xfId="0" applyFont="1" applyAlignment="1">
      <alignment/>
    </xf>
    <xf numFmtId="0" fontId="24" fillId="0" borderId="0" xfId="0" applyFont="1" applyBorder="1" applyAlignment="1">
      <alignment/>
    </xf>
    <xf numFmtId="0" fontId="24" fillId="0" borderId="0" xfId="0" applyFont="1" applyAlignment="1">
      <alignment/>
    </xf>
    <xf numFmtId="0" fontId="17" fillId="0" borderId="0" xfId="0" applyFont="1" applyFill="1" applyBorder="1" applyAlignment="1">
      <alignment/>
    </xf>
    <xf numFmtId="0" fontId="24" fillId="0" borderId="0" xfId="0" applyFont="1" applyAlignment="1">
      <alignment horizontal="centerContinuous"/>
    </xf>
    <xf numFmtId="0" fontId="24" fillId="0" borderId="0" xfId="0" applyFont="1" applyAlignment="1">
      <alignment/>
    </xf>
    <xf numFmtId="0" fontId="17" fillId="0" borderId="0" xfId="0" applyFont="1" applyFill="1" applyBorder="1" applyAlignment="1">
      <alignment/>
    </xf>
    <xf numFmtId="4" fontId="17" fillId="0" borderId="16" xfId="0" applyNumberFormat="1" applyFont="1" applyBorder="1" applyAlignment="1">
      <alignment/>
    </xf>
    <xf numFmtId="0" fontId="17" fillId="0" borderId="17" xfId="0" applyFont="1" applyBorder="1" applyAlignment="1">
      <alignment horizontal="centerContinuous"/>
    </xf>
    <xf numFmtId="2" fontId="0" fillId="0" borderId="39" xfId="0" applyNumberFormat="1" applyBorder="1" applyAlignment="1">
      <alignment/>
    </xf>
    <xf numFmtId="174" fontId="17" fillId="0" borderId="44" xfId="0" applyNumberFormat="1" applyFont="1" applyBorder="1" applyAlignment="1">
      <alignment horizontal="centerContinuous"/>
    </xf>
    <xf numFmtId="174" fontId="25" fillId="0" borderId="44" xfId="0" applyNumberFormat="1" applyFont="1" applyBorder="1" applyAlignment="1">
      <alignment horizontal="centerContinuous"/>
    </xf>
    <xf numFmtId="0" fontId="0" fillId="0" borderId="45" xfId="0" applyBorder="1" applyAlignment="1">
      <alignment/>
    </xf>
    <xf numFmtId="0" fontId="17" fillId="0" borderId="12" xfId="0" applyFont="1" applyBorder="1" applyAlignment="1">
      <alignment/>
    </xf>
    <xf numFmtId="2" fontId="17" fillId="0" borderId="18" xfId="0" applyNumberFormat="1" applyFont="1" applyBorder="1" applyAlignment="1">
      <alignment horizontal="centerContinuous"/>
    </xf>
    <xf numFmtId="2" fontId="20" fillId="0" borderId="18" xfId="0" applyNumberFormat="1" applyFont="1" applyBorder="1" applyAlignment="1">
      <alignment horizontal="centerContinuous"/>
    </xf>
    <xf numFmtId="2" fontId="0" fillId="0" borderId="10" xfId="0" applyNumberFormat="1" applyBorder="1" applyAlignment="1">
      <alignment/>
    </xf>
    <xf numFmtId="0" fontId="1" fillId="0" borderId="18" xfId="0" applyFont="1" applyBorder="1" applyAlignment="1" applyProtection="1">
      <alignment horizontal="center"/>
      <protection locked="0"/>
    </xf>
    <xf numFmtId="0" fontId="0" fillId="0" borderId="10" xfId="0" applyBorder="1" applyAlignment="1" applyProtection="1">
      <alignment/>
      <protection locked="0"/>
    </xf>
    <xf numFmtId="0" fontId="18" fillId="0" borderId="0" xfId="0" applyFont="1" applyFill="1" applyAlignment="1" quotePrefix="1">
      <alignment horizontal="left"/>
    </xf>
    <xf numFmtId="2" fontId="26" fillId="0" borderId="0" xfId="0" applyNumberFormat="1" applyFont="1" applyAlignment="1" applyProtection="1">
      <alignment horizontal="right"/>
      <protection/>
    </xf>
    <xf numFmtId="0" fontId="24" fillId="0" borderId="39" xfId="0" applyFont="1" applyBorder="1" applyAlignment="1">
      <alignment/>
    </xf>
    <xf numFmtId="2" fontId="0" fillId="0" borderId="0" xfId="0" applyNumberFormat="1" applyAlignment="1" applyProtection="1">
      <alignment/>
      <protection locked="0"/>
    </xf>
    <xf numFmtId="2" fontId="4" fillId="0" borderId="14" xfId="0" applyNumberFormat="1" applyFont="1" applyBorder="1" applyAlignment="1" applyProtection="1" quotePrefix="1">
      <alignment horizontal="left"/>
      <protection/>
    </xf>
    <xf numFmtId="2" fontId="4" fillId="0" borderId="0" xfId="0" applyNumberFormat="1" applyFont="1" applyBorder="1" applyAlignment="1" applyProtection="1">
      <alignment/>
      <protection locked="0"/>
    </xf>
    <xf numFmtId="2" fontId="0" fillId="0" borderId="39" xfId="0" applyNumberFormat="1" applyBorder="1" applyAlignment="1">
      <alignment/>
    </xf>
    <xf numFmtId="175" fontId="0" fillId="33" borderId="17" xfId="0" applyNumberFormat="1" applyFill="1" applyBorder="1" applyAlignment="1">
      <alignment horizontal="right"/>
    </xf>
    <xf numFmtId="175" fontId="0" fillId="34" borderId="17" xfId="0" applyNumberFormat="1" applyFill="1" applyBorder="1" applyAlignment="1">
      <alignment horizontal="right"/>
    </xf>
    <xf numFmtId="175" fontId="0" fillId="33" borderId="35" xfId="0" applyNumberFormat="1" applyFill="1" applyBorder="1" applyAlignment="1">
      <alignment horizontal="right"/>
    </xf>
    <xf numFmtId="175" fontId="0" fillId="35" borderId="0" xfId="0" applyNumberFormat="1" applyFill="1" applyBorder="1" applyAlignment="1">
      <alignment horizontal="right"/>
    </xf>
    <xf numFmtId="175" fontId="10" fillId="35" borderId="20" xfId="0" applyNumberFormat="1" applyFont="1" applyFill="1" applyBorder="1" applyAlignment="1">
      <alignment/>
    </xf>
    <xf numFmtId="1" fontId="0" fillId="0" borderId="12" xfId="0" applyNumberFormat="1" applyBorder="1" applyAlignment="1">
      <alignment horizontal="center"/>
    </xf>
    <xf numFmtId="2" fontId="4" fillId="0" borderId="0" xfId="0" applyNumberFormat="1" applyFont="1" applyBorder="1" applyAlignment="1" applyProtection="1">
      <alignment/>
      <protection/>
    </xf>
    <xf numFmtId="2" fontId="9" fillId="0" borderId="41" xfId="0" applyNumberFormat="1" applyFont="1" applyBorder="1" applyAlignment="1" applyProtection="1">
      <alignment horizontal="centerContinuous"/>
      <protection/>
    </xf>
    <xf numFmtId="2" fontId="9" fillId="0" borderId="42" xfId="0" applyNumberFormat="1" applyFont="1" applyBorder="1" applyAlignment="1" applyProtection="1">
      <alignment horizontal="centerContinuous"/>
      <protection/>
    </xf>
    <xf numFmtId="2" fontId="9" fillId="0" borderId="46" xfId="0" applyNumberFormat="1" applyFont="1" applyBorder="1" applyAlignment="1" applyProtection="1">
      <alignment horizontal="centerContinuous"/>
      <protection/>
    </xf>
    <xf numFmtId="0" fontId="18" fillId="0" borderId="0" xfId="0" applyFont="1" applyAlignment="1" quotePrefix="1">
      <alignment horizontal="left"/>
    </xf>
    <xf numFmtId="0" fontId="17" fillId="35" borderId="0" xfId="0" applyFont="1" applyFill="1" applyAlignment="1">
      <alignment/>
    </xf>
    <xf numFmtId="0" fontId="17" fillId="33" borderId="0" xfId="0" applyFont="1" applyFill="1" applyBorder="1" applyAlignment="1">
      <alignment/>
    </xf>
    <xf numFmtId="0" fontId="0" fillId="35" borderId="0" xfId="0" applyFill="1" applyAlignment="1">
      <alignment/>
    </xf>
    <xf numFmtId="0" fontId="12" fillId="1" borderId="0" xfId="0" applyFont="1" applyFill="1" applyAlignment="1">
      <alignment/>
    </xf>
    <xf numFmtId="0" fontId="0" fillId="0" borderId="13" xfId="0" applyBorder="1" applyAlignment="1">
      <alignment/>
    </xf>
    <xf numFmtId="0" fontId="17" fillId="0" borderId="0" xfId="0" applyFont="1" applyBorder="1" applyAlignment="1" quotePrefix="1">
      <alignment horizontal="left"/>
    </xf>
    <xf numFmtId="0" fontId="1" fillId="0" borderId="18" xfId="0" applyFont="1" applyBorder="1" applyAlignment="1">
      <alignment horizontal="center"/>
    </xf>
    <xf numFmtId="0" fontId="12" fillId="0" borderId="0" xfId="0" applyFont="1" applyBorder="1" applyAlignment="1">
      <alignment/>
    </xf>
    <xf numFmtId="0" fontId="12" fillId="0" borderId="14" xfId="0" applyFont="1" applyBorder="1" applyAlignment="1">
      <alignment/>
    </xf>
    <xf numFmtId="0" fontId="27" fillId="0" borderId="0" xfId="0" applyFont="1" applyBorder="1" applyAlignment="1">
      <alignment/>
    </xf>
    <xf numFmtId="0" fontId="12" fillId="0" borderId="13" xfId="0" applyFont="1" applyBorder="1" applyAlignment="1">
      <alignment/>
    </xf>
    <xf numFmtId="0" fontId="20" fillId="0" borderId="0" xfId="0" applyFont="1" applyBorder="1" applyAlignment="1">
      <alignment/>
    </xf>
    <xf numFmtId="0" fontId="17" fillId="0" borderId="0" xfId="0" applyFont="1" applyBorder="1" applyAlignment="1">
      <alignment horizontal="left"/>
    </xf>
    <xf numFmtId="0" fontId="20" fillId="0" borderId="18" xfId="0" applyFont="1" applyBorder="1" applyAlignment="1">
      <alignment horizontal="center"/>
    </xf>
    <xf numFmtId="0" fontId="22" fillId="0" borderId="16" xfId="0" applyFont="1" applyBorder="1" applyAlignment="1">
      <alignment horizontal="center"/>
    </xf>
    <xf numFmtId="0" fontId="22" fillId="0" borderId="16" xfId="0" applyFont="1" applyBorder="1" applyAlignment="1">
      <alignment horizontal="centerContinuous"/>
    </xf>
    <xf numFmtId="0" fontId="22" fillId="0" borderId="17" xfId="0" applyFont="1" applyBorder="1" applyAlignment="1">
      <alignment horizontal="centerContinuous"/>
    </xf>
    <xf numFmtId="4" fontId="21" fillId="0" borderId="0" xfId="0" applyNumberFormat="1" applyFont="1" applyBorder="1" applyAlignment="1">
      <alignment horizontal="centerContinuous"/>
    </xf>
    <xf numFmtId="4" fontId="21" fillId="0" borderId="0" xfId="0" applyNumberFormat="1" applyFont="1" applyBorder="1" applyAlignment="1">
      <alignment/>
    </xf>
    <xf numFmtId="0" fontId="20" fillId="0" borderId="16" xfId="0" applyFont="1" applyBorder="1" applyAlignment="1">
      <alignment horizontal="center"/>
    </xf>
    <xf numFmtId="0" fontId="20" fillId="0" borderId="16" xfId="0" applyFont="1" applyBorder="1" applyAlignment="1">
      <alignment horizontal="centerContinuous"/>
    </xf>
    <xf numFmtId="0" fontId="20" fillId="0" borderId="15" xfId="0" applyFont="1" applyBorder="1" applyAlignment="1">
      <alignment horizontal="center"/>
    </xf>
    <xf numFmtId="0" fontId="20" fillId="0" borderId="41" xfId="0" applyFont="1" applyBorder="1" applyAlignment="1">
      <alignment horizontal="center"/>
    </xf>
    <xf numFmtId="0" fontId="20" fillId="0" borderId="45" xfId="0" applyFont="1" applyBorder="1" applyAlignment="1">
      <alignment horizontal="center"/>
    </xf>
    <xf numFmtId="0" fontId="20" fillId="0" borderId="10" xfId="0" applyFont="1" applyBorder="1" applyAlignment="1">
      <alignment horizontal="center"/>
    </xf>
    <xf numFmtId="0" fontId="20" fillId="0" borderId="10" xfId="0" applyFont="1" applyBorder="1" applyAlignment="1">
      <alignment horizontal="centerContinuous"/>
    </xf>
    <xf numFmtId="0" fontId="22" fillId="0" borderId="11" xfId="0" applyFont="1" applyBorder="1" applyAlignment="1">
      <alignment horizontal="centerContinuous"/>
    </xf>
    <xf numFmtId="0" fontId="0" fillId="0" borderId="13" xfId="0" applyFill="1" applyBorder="1" applyAlignment="1">
      <alignment/>
    </xf>
    <xf numFmtId="0" fontId="0" fillId="0" borderId="18" xfId="0" applyBorder="1" applyAlignment="1">
      <alignment/>
    </xf>
    <xf numFmtId="0" fontId="0" fillId="0" borderId="11" xfId="0" applyFill="1" applyBorder="1" applyAlignment="1">
      <alignment/>
    </xf>
    <xf numFmtId="0" fontId="0" fillId="0" borderId="0" xfId="0" applyFont="1" applyAlignment="1">
      <alignment/>
    </xf>
    <xf numFmtId="0" fontId="21" fillId="0" borderId="0" xfId="0" applyFont="1" applyAlignment="1">
      <alignment/>
    </xf>
    <xf numFmtId="0" fontId="17" fillId="0" borderId="0" xfId="0" applyFont="1" applyBorder="1" applyAlignment="1" quotePrefix="1">
      <alignment horizontal="left"/>
    </xf>
    <xf numFmtId="0" fontId="21" fillId="0" borderId="14" xfId="0" applyFont="1" applyBorder="1" applyAlignment="1">
      <alignment/>
    </xf>
    <xf numFmtId="0" fontId="22" fillId="0" borderId="18" xfId="0" applyFont="1" applyBorder="1" applyAlignment="1">
      <alignment horizontal="center"/>
    </xf>
    <xf numFmtId="0" fontId="21" fillId="0" borderId="13" xfId="0" applyFont="1" applyBorder="1" applyAlignment="1">
      <alignment/>
    </xf>
    <xf numFmtId="4" fontId="21" fillId="0" borderId="13" xfId="0" applyNumberFormat="1" applyFont="1" applyBorder="1" applyAlignment="1">
      <alignment/>
    </xf>
    <xf numFmtId="1" fontId="22" fillId="0" borderId="45" xfId="0" applyNumberFormat="1" applyFont="1" applyBorder="1" applyAlignment="1">
      <alignment horizontal="center"/>
    </xf>
    <xf numFmtId="1" fontId="22" fillId="0" borderId="18" xfId="0" applyNumberFormat="1" applyFont="1" applyBorder="1" applyAlignment="1">
      <alignment horizontal="center"/>
    </xf>
    <xf numFmtId="0" fontId="17" fillId="0" borderId="10" xfId="0" applyFont="1" applyBorder="1" applyAlignment="1">
      <alignment/>
    </xf>
    <xf numFmtId="0" fontId="17" fillId="0" borderId="39" xfId="0" applyFont="1" applyBorder="1" applyAlignment="1">
      <alignment/>
    </xf>
    <xf numFmtId="0" fontId="17" fillId="0" borderId="11" xfId="0" applyFont="1" applyBorder="1" applyAlignment="1">
      <alignment/>
    </xf>
    <xf numFmtId="0" fontId="21" fillId="0" borderId="39" xfId="0" applyFont="1" applyBorder="1" applyAlignment="1">
      <alignment/>
    </xf>
    <xf numFmtId="0" fontId="17" fillId="0" borderId="0" xfId="0" applyFont="1" applyBorder="1" applyAlignment="1">
      <alignment/>
    </xf>
    <xf numFmtId="0" fontId="21" fillId="0" borderId="0" xfId="0" applyFont="1" applyBorder="1" applyAlignment="1" quotePrefix="1">
      <alignment horizontal="left"/>
    </xf>
    <xf numFmtId="3" fontId="22" fillId="0" borderId="18" xfId="0" applyNumberFormat="1" applyFont="1" applyBorder="1" applyAlignment="1">
      <alignment horizontal="center"/>
    </xf>
    <xf numFmtId="0" fontId="22" fillId="0" borderId="0" xfId="0" applyFont="1" applyBorder="1" applyAlignment="1">
      <alignment horizontal="center"/>
    </xf>
    <xf numFmtId="0" fontId="20" fillId="0" borderId="39" xfId="0" applyFont="1" applyBorder="1" applyAlignment="1">
      <alignment horizontal="center"/>
    </xf>
    <xf numFmtId="0" fontId="21" fillId="0" borderId="11" xfId="0" applyFont="1" applyBorder="1" applyAlignment="1">
      <alignment/>
    </xf>
    <xf numFmtId="0" fontId="12" fillId="0" borderId="0" xfId="0" applyFont="1" applyBorder="1" applyAlignment="1">
      <alignment/>
    </xf>
    <xf numFmtId="0" fontId="22" fillId="0" borderId="0" xfId="0" applyFont="1" applyBorder="1" applyAlignment="1">
      <alignment horizontal="center"/>
    </xf>
    <xf numFmtId="0" fontId="21" fillId="0" borderId="0" xfId="0" applyFont="1" applyBorder="1" applyAlignment="1">
      <alignment horizontal="centerContinuous"/>
    </xf>
    <xf numFmtId="0" fontId="17" fillId="0" borderId="0" xfId="0" applyFont="1" applyBorder="1" applyAlignment="1">
      <alignment horizontal="centerContinuous"/>
    </xf>
    <xf numFmtId="0" fontId="17" fillId="0" borderId="0" xfId="0" applyFont="1" applyBorder="1" applyAlignment="1" quotePrefix="1">
      <alignment horizontal="centerContinuous"/>
    </xf>
    <xf numFmtId="0" fontId="21" fillId="0" borderId="0" xfId="0" applyFont="1" applyBorder="1" applyAlignment="1">
      <alignment horizontal="centerContinuous"/>
    </xf>
    <xf numFmtId="0" fontId="22" fillId="0" borderId="0" xfId="0" applyFont="1" applyBorder="1" applyAlignment="1">
      <alignment/>
    </xf>
    <xf numFmtId="0" fontId="17" fillId="0" borderId="13" xfId="0" applyFont="1" applyFill="1" applyBorder="1" applyAlignment="1">
      <alignment/>
    </xf>
    <xf numFmtId="0" fontId="20" fillId="0" borderId="0" xfId="0" applyFont="1" applyBorder="1" applyAlignment="1">
      <alignment horizontal="center"/>
    </xf>
    <xf numFmtId="0" fontId="21" fillId="0" borderId="10" xfId="0" applyFont="1" applyBorder="1" applyAlignment="1">
      <alignment/>
    </xf>
    <xf numFmtId="0" fontId="22" fillId="0" borderId="39" xfId="0" applyFont="1" applyBorder="1" applyAlignment="1">
      <alignment horizontal="center"/>
    </xf>
    <xf numFmtId="0" fontId="21" fillId="0" borderId="39" xfId="0" applyFont="1" applyBorder="1" applyAlignment="1">
      <alignment/>
    </xf>
    <xf numFmtId="0" fontId="21" fillId="0" borderId="0" xfId="0" applyFont="1" applyBorder="1" applyAlignment="1">
      <alignment horizontal="left"/>
    </xf>
    <xf numFmtId="0" fontId="21" fillId="0" borderId="13" xfId="0" applyFont="1" applyFill="1" applyBorder="1" applyAlignment="1">
      <alignment/>
    </xf>
    <xf numFmtId="4" fontId="22" fillId="0" borderId="39" xfId="0" applyNumberFormat="1" applyFont="1" applyBorder="1" applyAlignment="1">
      <alignment horizontal="center"/>
    </xf>
    <xf numFmtId="4" fontId="22" fillId="0" borderId="0" xfId="0" applyNumberFormat="1" applyFont="1" applyBorder="1" applyAlignment="1">
      <alignment horizontal="center"/>
    </xf>
    <xf numFmtId="0" fontId="0" fillId="0" borderId="47" xfId="0" applyBorder="1" applyAlignment="1">
      <alignment/>
    </xf>
    <xf numFmtId="0" fontId="21" fillId="0" borderId="14" xfId="0" applyFont="1" applyBorder="1" applyAlignment="1">
      <alignment/>
    </xf>
    <xf numFmtId="0" fontId="21" fillId="0" borderId="13" xfId="0" applyFont="1" applyBorder="1" applyAlignment="1">
      <alignment/>
    </xf>
    <xf numFmtId="0" fontId="21" fillId="0" borderId="18" xfId="0" applyFont="1" applyBorder="1" applyAlignment="1">
      <alignment/>
    </xf>
    <xf numFmtId="0" fontId="21" fillId="0" borderId="16" xfId="0" applyFont="1" applyBorder="1" applyAlignment="1">
      <alignment/>
    </xf>
    <xf numFmtId="0" fontId="21" fillId="0" borderId="44" xfId="0" applyFont="1" applyBorder="1" applyAlignment="1">
      <alignment/>
    </xf>
    <xf numFmtId="0" fontId="21" fillId="0" borderId="17" xfId="0" applyFont="1" applyBorder="1" applyAlignment="1">
      <alignment/>
    </xf>
    <xf numFmtId="0" fontId="21" fillId="0" borderId="10" xfId="0" applyFont="1" applyBorder="1" applyAlignment="1">
      <alignment/>
    </xf>
    <xf numFmtId="0" fontId="21" fillId="0" borderId="11" xfId="0" applyFont="1" applyBorder="1" applyAlignment="1">
      <alignment/>
    </xf>
    <xf numFmtId="0" fontId="22" fillId="0" borderId="14" xfId="0" applyFont="1" applyBorder="1" applyAlignment="1">
      <alignment/>
    </xf>
    <xf numFmtId="0" fontId="21" fillId="0" borderId="0" xfId="0" applyFont="1" applyBorder="1" applyAlignment="1">
      <alignment horizontal="center"/>
    </xf>
    <xf numFmtId="0" fontId="28" fillId="0" borderId="14" xfId="0" applyFont="1" applyBorder="1" applyAlignment="1">
      <alignment/>
    </xf>
    <xf numFmtId="0" fontId="28" fillId="0" borderId="0" xfId="0" applyFont="1" applyBorder="1" applyAlignment="1">
      <alignment/>
    </xf>
    <xf numFmtId="0" fontId="28" fillId="0" borderId="13" xfId="0" applyFont="1" applyBorder="1" applyAlignment="1">
      <alignment/>
    </xf>
    <xf numFmtId="0" fontId="28" fillId="0" borderId="10" xfId="0" applyFont="1" applyBorder="1" applyAlignment="1">
      <alignment/>
    </xf>
    <xf numFmtId="0" fontId="28" fillId="0" borderId="39" xfId="0" applyFont="1" applyBorder="1" applyAlignment="1">
      <alignment/>
    </xf>
    <xf numFmtId="0" fontId="28" fillId="0" borderId="11" xfId="0" applyFont="1" applyBorder="1" applyAlignment="1">
      <alignment/>
    </xf>
    <xf numFmtId="0" fontId="28" fillId="1" borderId="0" xfId="0" applyFont="1" applyFill="1" applyBorder="1" applyAlignment="1">
      <alignment/>
    </xf>
    <xf numFmtId="0" fontId="28" fillId="1" borderId="13" xfId="0" applyFont="1" applyFill="1" applyBorder="1" applyAlignment="1">
      <alignment/>
    </xf>
    <xf numFmtId="0" fontId="28" fillId="1" borderId="39" xfId="0" applyFont="1" applyFill="1" applyBorder="1" applyAlignment="1">
      <alignment/>
    </xf>
    <xf numFmtId="0" fontId="28" fillId="1" borderId="11" xfId="0" applyFont="1" applyFill="1" applyBorder="1" applyAlignment="1">
      <alignment/>
    </xf>
    <xf numFmtId="0" fontId="0" fillId="0" borderId="0" xfId="0" applyFont="1" applyAlignment="1">
      <alignment/>
    </xf>
    <xf numFmtId="0" fontId="21" fillId="0" borderId="47" xfId="0" applyFont="1" applyBorder="1" applyAlignment="1">
      <alignment/>
    </xf>
    <xf numFmtId="0" fontId="29" fillId="0" borderId="0" xfId="0" applyFont="1" applyAlignment="1">
      <alignment vertical="center"/>
    </xf>
    <xf numFmtId="0" fontId="29" fillId="0" borderId="0" xfId="0" applyFont="1" applyAlignment="1">
      <alignment vertical="center" textRotation="90"/>
    </xf>
    <xf numFmtId="0" fontId="30" fillId="0" borderId="0" xfId="0" applyFont="1" applyAlignment="1">
      <alignment vertical="center"/>
    </xf>
    <xf numFmtId="0" fontId="29" fillId="0" borderId="0" xfId="0" applyFont="1" applyBorder="1" applyAlignment="1">
      <alignment vertical="center"/>
    </xf>
    <xf numFmtId="0" fontId="29" fillId="0" borderId="0" xfId="0" applyFont="1" applyBorder="1" applyAlignment="1">
      <alignment vertical="center" textRotation="90"/>
    </xf>
    <xf numFmtId="0" fontId="29" fillId="33" borderId="41" xfId="0" applyFont="1" applyFill="1" applyBorder="1" applyAlignment="1">
      <alignment vertical="center"/>
    </xf>
    <xf numFmtId="0" fontId="29" fillId="33" borderId="43" xfId="0" applyFont="1" applyFill="1" applyBorder="1" applyAlignment="1">
      <alignment vertical="center"/>
    </xf>
    <xf numFmtId="0" fontId="29" fillId="0" borderId="15" xfId="0" applyFont="1" applyBorder="1" applyAlignment="1">
      <alignment vertical="center"/>
    </xf>
    <xf numFmtId="0" fontId="29" fillId="0" borderId="43" xfId="0" applyFont="1" applyBorder="1" applyAlignment="1">
      <alignment vertical="center"/>
    </xf>
    <xf numFmtId="0" fontId="29" fillId="0" borderId="41" xfId="0" applyFont="1" applyBorder="1" applyAlignment="1">
      <alignment vertical="center"/>
    </xf>
    <xf numFmtId="0" fontId="29" fillId="0" borderId="42" xfId="0" applyFont="1" applyBorder="1" applyAlignment="1">
      <alignment vertical="center"/>
    </xf>
    <xf numFmtId="0" fontId="29" fillId="0" borderId="14" xfId="0" applyFont="1" applyBorder="1" applyAlignment="1">
      <alignment vertical="center"/>
    </xf>
    <xf numFmtId="0" fontId="29" fillId="0" borderId="13" xfId="0" applyFont="1" applyBorder="1" applyAlignment="1">
      <alignment vertical="center"/>
    </xf>
    <xf numFmtId="0" fontId="29" fillId="33" borderId="14" xfId="0" applyFont="1" applyFill="1" applyBorder="1" applyAlignment="1">
      <alignment vertical="center"/>
    </xf>
    <xf numFmtId="0" fontId="29" fillId="33" borderId="0" xfId="0" applyFont="1" applyFill="1" applyBorder="1" applyAlignment="1">
      <alignment vertical="center"/>
    </xf>
    <xf numFmtId="0" fontId="29" fillId="0" borderId="12" xfId="0" applyFont="1" applyBorder="1" applyAlignment="1">
      <alignment vertical="center"/>
    </xf>
    <xf numFmtId="0" fontId="29" fillId="0" borderId="10" xfId="0" applyFont="1" applyBorder="1" applyAlignment="1">
      <alignment vertical="center"/>
    </xf>
    <xf numFmtId="0" fontId="29" fillId="0" borderId="39" xfId="0" applyFont="1" applyBorder="1" applyAlignment="1">
      <alignment vertical="center"/>
    </xf>
    <xf numFmtId="0" fontId="29" fillId="0" borderId="11" xfId="0" applyFont="1" applyBorder="1" applyAlignment="1">
      <alignment vertical="center"/>
    </xf>
    <xf numFmtId="0" fontId="29" fillId="0" borderId="12" xfId="0" applyFont="1" applyBorder="1" applyAlignment="1">
      <alignment textRotation="90"/>
    </xf>
    <xf numFmtId="0" fontId="29" fillId="0" borderId="0" xfId="0" applyFont="1" applyBorder="1" applyAlignment="1">
      <alignment textRotation="90" wrapText="1"/>
    </xf>
    <xf numFmtId="0" fontId="29" fillId="0" borderId="15" xfId="0" applyFont="1" applyBorder="1" applyAlignment="1">
      <alignment textRotation="90"/>
    </xf>
    <xf numFmtId="0" fontId="29" fillId="0" borderId="16" xfId="0" applyFont="1" applyBorder="1" applyAlignment="1">
      <alignment vertical="center"/>
    </xf>
    <xf numFmtId="0" fontId="29" fillId="0" borderId="44" xfId="0" applyFont="1" applyBorder="1" applyAlignment="1">
      <alignment vertical="center"/>
    </xf>
    <xf numFmtId="0" fontId="29" fillId="0" borderId="18" xfId="0" applyFont="1" applyBorder="1" applyAlignment="1">
      <alignment vertical="center"/>
    </xf>
    <xf numFmtId="0" fontId="29" fillId="0" borderId="0" xfId="0" applyFont="1" applyAlignment="1">
      <alignment/>
    </xf>
    <xf numFmtId="0" fontId="29" fillId="0" borderId="47" xfId="0" applyFont="1" applyBorder="1" applyAlignment="1">
      <alignment vertical="center"/>
    </xf>
    <xf numFmtId="0" fontId="29" fillId="33" borderId="41" xfId="0" applyFont="1" applyFill="1" applyBorder="1" applyAlignment="1">
      <alignment/>
    </xf>
    <xf numFmtId="0" fontId="29" fillId="33" borderId="43" xfId="0" applyFont="1" applyFill="1" applyBorder="1" applyAlignment="1">
      <alignment/>
    </xf>
    <xf numFmtId="0" fontId="29" fillId="0" borderId="15" xfId="0" applyFont="1" applyBorder="1" applyAlignment="1">
      <alignment/>
    </xf>
    <xf numFmtId="0" fontId="29" fillId="0" borderId="0" xfId="0" applyFont="1" applyAlignment="1">
      <alignment/>
    </xf>
    <xf numFmtId="0" fontId="29" fillId="0" borderId="44" xfId="0" applyFont="1" applyBorder="1" applyAlignment="1">
      <alignment/>
    </xf>
    <xf numFmtId="0" fontId="29" fillId="0" borderId="18" xfId="0" applyFont="1" applyBorder="1" applyAlignment="1">
      <alignment/>
    </xf>
    <xf numFmtId="0" fontId="29" fillId="0" borderId="17" xfId="0" applyFont="1" applyBorder="1" applyAlignment="1">
      <alignment vertical="center"/>
    </xf>
    <xf numFmtId="0" fontId="21" fillId="33" borderId="41" xfId="0" applyFont="1" applyFill="1" applyBorder="1" applyAlignment="1">
      <alignment/>
    </xf>
    <xf numFmtId="0" fontId="21" fillId="33" borderId="43" xfId="0" applyFont="1" applyFill="1" applyBorder="1" applyAlignment="1">
      <alignment/>
    </xf>
    <xf numFmtId="0" fontId="21" fillId="0" borderId="15" xfId="0" applyFont="1" applyBorder="1" applyAlignment="1">
      <alignment textRotation="90"/>
    </xf>
    <xf numFmtId="0" fontId="21" fillId="0" borderId="15" xfId="0" applyFont="1" applyBorder="1" applyAlignment="1">
      <alignment/>
    </xf>
    <xf numFmtId="0" fontId="21" fillId="0" borderId="15" xfId="0" applyFont="1" applyBorder="1" applyAlignment="1">
      <alignment/>
    </xf>
    <xf numFmtId="0" fontId="0" fillId="0" borderId="0" xfId="0" applyAlignment="1">
      <alignment vertical="center"/>
    </xf>
    <xf numFmtId="0" fontId="22" fillId="0" borderId="0" xfId="0" applyFont="1" applyAlignment="1">
      <alignment horizontal="centerContinuous"/>
    </xf>
    <xf numFmtId="0" fontId="24" fillId="0" borderId="0" xfId="0" applyFont="1" applyBorder="1" applyAlignment="1">
      <alignment/>
    </xf>
    <xf numFmtId="2" fontId="24" fillId="0" borderId="0" xfId="0" applyNumberFormat="1" applyFont="1" applyBorder="1" applyAlignment="1">
      <alignment/>
    </xf>
    <xf numFmtId="2" fontId="24" fillId="0" borderId="0" xfId="0" applyNumberFormat="1" applyFont="1" applyAlignment="1">
      <alignment horizontal="centerContinuous"/>
    </xf>
    <xf numFmtId="0" fontId="24" fillId="0" borderId="0" xfId="0" applyFont="1" applyAlignment="1">
      <alignment horizontal="left"/>
    </xf>
    <xf numFmtId="0" fontId="21" fillId="0" borderId="48" xfId="0" applyFont="1" applyBorder="1" applyAlignment="1">
      <alignment textRotation="90"/>
    </xf>
    <xf numFmtId="2" fontId="0" fillId="0" borderId="43" xfId="0" applyNumberFormat="1" applyBorder="1" applyAlignment="1">
      <alignment/>
    </xf>
    <xf numFmtId="0" fontId="0" fillId="0" borderId="43" xfId="0" applyBorder="1" applyAlignment="1">
      <alignment/>
    </xf>
    <xf numFmtId="2" fontId="24" fillId="0" borderId="43" xfId="0" applyNumberFormat="1" applyFont="1" applyBorder="1" applyAlignment="1">
      <alignment/>
    </xf>
    <xf numFmtId="2" fontId="0" fillId="0" borderId="43" xfId="0" applyNumberFormat="1" applyBorder="1" applyAlignment="1">
      <alignment/>
    </xf>
    <xf numFmtId="2" fontId="0" fillId="0" borderId="43" xfId="0" applyNumberFormat="1" applyBorder="1" applyAlignment="1">
      <alignment horizontal="centerContinuous"/>
    </xf>
    <xf numFmtId="0" fontId="0" fillId="0" borderId="43" xfId="0" applyFill="1" applyBorder="1" applyAlignment="1">
      <alignment/>
    </xf>
    <xf numFmtId="3" fontId="22" fillId="0" borderId="45" xfId="0" applyNumberFormat="1" applyFont="1" applyBorder="1" applyAlignment="1">
      <alignment horizontal="center"/>
    </xf>
    <xf numFmtId="1" fontId="22" fillId="0" borderId="18" xfId="0" applyNumberFormat="1" applyFont="1" applyBorder="1" applyAlignment="1">
      <alignment horizontal="center"/>
    </xf>
    <xf numFmtId="0" fontId="22" fillId="0" borderId="18" xfId="0" applyFont="1" applyBorder="1" applyAlignment="1">
      <alignment horizontal="center"/>
    </xf>
    <xf numFmtId="0" fontId="22" fillId="0" borderId="17" xfId="0" applyFont="1" applyBorder="1" applyAlignment="1">
      <alignment horizontal="center"/>
    </xf>
    <xf numFmtId="0" fontId="22" fillId="0" borderId="42" xfId="0" applyFont="1" applyBorder="1" applyAlignment="1">
      <alignment horizontal="center"/>
    </xf>
    <xf numFmtId="0" fontId="32" fillId="0" borderId="0" xfId="48" applyFont="1" applyProtection="1">
      <alignment/>
      <protection/>
    </xf>
    <xf numFmtId="0" fontId="32" fillId="36" borderId="0" xfId="48" applyFont="1" applyFill="1" applyAlignment="1" applyProtection="1">
      <alignment horizontal="center"/>
      <protection/>
    </xf>
    <xf numFmtId="0" fontId="32" fillId="36" borderId="0" xfId="48" applyFont="1" applyFill="1" applyProtection="1">
      <alignment/>
      <protection/>
    </xf>
    <xf numFmtId="0" fontId="33" fillId="36" borderId="0" xfId="48" applyFont="1" applyFill="1" applyProtection="1">
      <alignment/>
      <protection/>
    </xf>
    <xf numFmtId="4" fontId="32" fillId="36" borderId="0" xfId="48" applyNumberFormat="1" applyFont="1" applyFill="1" applyProtection="1">
      <alignment/>
      <protection/>
    </xf>
    <xf numFmtId="2" fontId="34" fillId="36" borderId="0" xfId="48" applyNumberFormat="1" applyFont="1" applyFill="1" applyAlignment="1" applyProtection="1">
      <alignment horizontal="right"/>
      <protection/>
    </xf>
    <xf numFmtId="0" fontId="35" fillId="36" borderId="0" xfId="48" applyFont="1" applyFill="1" applyAlignment="1" applyProtection="1">
      <alignment horizontal="centerContinuous"/>
      <protection/>
    </xf>
    <xf numFmtId="0" fontId="32" fillId="36" borderId="0" xfId="48" applyFont="1" applyFill="1" applyAlignment="1" applyProtection="1">
      <alignment horizontal="centerContinuous"/>
      <protection/>
    </xf>
    <xf numFmtId="0" fontId="33" fillId="36" borderId="0" xfId="48" applyFont="1" applyFill="1" applyAlignment="1" applyProtection="1">
      <alignment horizontal="centerContinuous"/>
      <protection/>
    </xf>
    <xf numFmtId="4" fontId="32" fillId="36" borderId="0" xfId="48" applyNumberFormat="1" applyFont="1" applyFill="1" applyAlignment="1" applyProtection="1">
      <alignment horizontal="centerContinuous"/>
      <protection/>
    </xf>
    <xf numFmtId="2" fontId="34" fillId="36" borderId="0" xfId="48" applyNumberFormat="1" applyFont="1" applyFill="1" applyAlignment="1" applyProtection="1">
      <alignment horizontal="centerContinuous"/>
      <protection/>
    </xf>
    <xf numFmtId="0" fontId="36" fillId="0" borderId="49" xfId="0" applyFont="1" applyFill="1" applyBorder="1" applyAlignment="1">
      <alignment/>
    </xf>
    <xf numFmtId="0" fontId="32" fillId="0" borderId="50" xfId="0" applyFont="1" applyFill="1" applyBorder="1" applyAlignment="1">
      <alignment/>
    </xf>
    <xf numFmtId="0" fontId="37" fillId="0" borderId="50" xfId="0" applyFont="1" applyFill="1" applyBorder="1" applyAlignment="1">
      <alignment/>
    </xf>
    <xf numFmtId="2" fontId="37" fillId="0" borderId="50" xfId="0" applyNumberFormat="1" applyFont="1" applyFill="1" applyBorder="1" applyAlignment="1">
      <alignment/>
    </xf>
    <xf numFmtId="4" fontId="37" fillId="0" borderId="50" xfId="0" applyNumberFormat="1" applyFont="1" applyFill="1" applyBorder="1" applyAlignment="1">
      <alignment/>
    </xf>
    <xf numFmtId="10" fontId="37" fillId="0" borderId="50" xfId="0" applyNumberFormat="1" applyFont="1" applyFill="1" applyBorder="1" applyAlignment="1">
      <alignment horizontal="center"/>
    </xf>
    <xf numFmtId="4" fontId="32" fillId="0" borderId="50" xfId="48" applyNumberFormat="1" applyFont="1" applyBorder="1" applyProtection="1">
      <alignment/>
      <protection/>
    </xf>
    <xf numFmtId="2" fontId="34" fillId="0" borderId="50" xfId="48" applyNumberFormat="1" applyFont="1" applyBorder="1" applyAlignment="1" applyProtection="1">
      <alignment horizontal="right"/>
      <protection/>
    </xf>
    <xf numFmtId="0" fontId="32" fillId="0" borderId="51" xfId="48" applyFont="1" applyBorder="1" applyProtection="1">
      <alignment/>
      <protection/>
    </xf>
    <xf numFmtId="0" fontId="38" fillId="0" borderId="0" xfId="48" applyFont="1" applyProtection="1">
      <alignment/>
      <protection/>
    </xf>
    <xf numFmtId="0" fontId="37" fillId="0" borderId="52" xfId="0" applyFont="1" applyFill="1" applyBorder="1" applyAlignment="1">
      <alignment/>
    </xf>
    <xf numFmtId="0" fontId="32" fillId="0" borderId="0" xfId="0" applyFont="1" applyFill="1" applyBorder="1" applyAlignment="1">
      <alignment/>
    </xf>
    <xf numFmtId="0" fontId="37" fillId="0" borderId="0" xfId="0" applyFont="1" applyFill="1" applyBorder="1" applyAlignment="1">
      <alignment/>
    </xf>
    <xf numFmtId="0" fontId="39" fillId="0" borderId="0" xfId="0" applyFont="1" applyBorder="1" applyAlignment="1">
      <alignment/>
    </xf>
    <xf numFmtId="0" fontId="39" fillId="0" borderId="0" xfId="0" applyFont="1" applyAlignment="1">
      <alignment/>
    </xf>
    <xf numFmtId="0" fontId="39" fillId="0" borderId="0" xfId="0" applyFont="1" applyFill="1" applyBorder="1" applyAlignment="1">
      <alignment/>
    </xf>
    <xf numFmtId="4" fontId="36" fillId="0" borderId="0" xfId="0" applyNumberFormat="1" applyFont="1" applyFill="1" applyBorder="1" applyAlignment="1">
      <alignment/>
    </xf>
    <xf numFmtId="10" fontId="37" fillId="0" borderId="53" xfId="0" applyNumberFormat="1" applyFont="1" applyFill="1" applyBorder="1" applyAlignment="1">
      <alignment horizontal="center"/>
    </xf>
    <xf numFmtId="0" fontId="37" fillId="0" borderId="52" xfId="0" applyFont="1" applyFill="1" applyBorder="1" applyAlignment="1">
      <alignment/>
    </xf>
    <xf numFmtId="2" fontId="37" fillId="0" borderId="0" xfId="0" applyNumberFormat="1" applyFont="1" applyFill="1" applyBorder="1" applyAlignment="1" applyProtection="1" quotePrefix="1">
      <alignment horizontal="left"/>
      <protection locked="0"/>
    </xf>
    <xf numFmtId="2" fontId="40" fillId="0" borderId="0" xfId="0" applyNumberFormat="1" applyFont="1" applyAlignment="1" applyProtection="1">
      <alignment/>
      <protection locked="0"/>
    </xf>
    <xf numFmtId="0" fontId="37" fillId="0" borderId="52" xfId="0" applyFont="1" applyFill="1" applyBorder="1" applyAlignment="1" applyProtection="1">
      <alignment/>
      <protection locked="0"/>
    </xf>
    <xf numFmtId="0" fontId="35" fillId="0" borderId="0" xfId="0" applyFont="1" applyFill="1" applyBorder="1" applyAlignment="1">
      <alignment/>
    </xf>
    <xf numFmtId="0" fontId="40" fillId="0" borderId="0" xfId="0" applyFont="1" applyBorder="1" applyAlignment="1" applyProtection="1">
      <alignment/>
      <protection locked="0"/>
    </xf>
    <xf numFmtId="2" fontId="37" fillId="0" borderId="0" xfId="0" applyNumberFormat="1" applyFont="1" applyFill="1" applyBorder="1" applyAlignment="1" applyProtection="1">
      <alignment/>
      <protection locked="0"/>
    </xf>
    <xf numFmtId="0" fontId="40" fillId="0" borderId="0" xfId="0" applyFont="1" applyAlignment="1" applyProtection="1">
      <alignment/>
      <protection locked="0"/>
    </xf>
    <xf numFmtId="2" fontId="37" fillId="0" borderId="0" xfId="0" applyNumberFormat="1" applyFont="1" applyFill="1" applyBorder="1" applyAlignment="1">
      <alignment/>
    </xf>
    <xf numFmtId="0" fontId="37" fillId="0" borderId="0" xfId="0" applyFont="1" applyFill="1" applyBorder="1" applyAlignment="1" applyProtection="1">
      <alignment/>
      <protection locked="0"/>
    </xf>
    <xf numFmtId="0" fontId="39" fillId="0" borderId="54" xfId="0" applyFont="1" applyBorder="1" applyAlignment="1">
      <alignment/>
    </xf>
    <xf numFmtId="0" fontId="39" fillId="0" borderId="55" xfId="0" applyFont="1" applyBorder="1" applyAlignment="1">
      <alignment/>
    </xf>
    <xf numFmtId="0" fontId="39" fillId="0" borderId="56" xfId="0" applyFont="1" applyBorder="1" applyAlignment="1">
      <alignment/>
    </xf>
    <xf numFmtId="0" fontId="41" fillId="0" borderId="0" xfId="0" applyFont="1" applyAlignment="1">
      <alignment/>
    </xf>
    <xf numFmtId="0" fontId="41" fillId="0" borderId="39" xfId="0" applyFont="1" applyBorder="1" applyAlignment="1">
      <alignment/>
    </xf>
    <xf numFmtId="0" fontId="28" fillId="0" borderId="0" xfId="0" applyFont="1" applyAlignment="1">
      <alignment/>
    </xf>
    <xf numFmtId="0" fontId="4" fillId="0" borderId="0" xfId="0" applyFont="1" applyAlignment="1">
      <alignment/>
    </xf>
    <xf numFmtId="0" fontId="4" fillId="0" borderId="39" xfId="0" applyFont="1" applyBorder="1" applyAlignment="1">
      <alignment/>
    </xf>
    <xf numFmtId="0" fontId="4" fillId="0" borderId="11" xfId="0" applyFont="1" applyBorder="1" applyAlignment="1">
      <alignment/>
    </xf>
    <xf numFmtId="0" fontId="4" fillId="0" borderId="10" xfId="0" applyFont="1" applyBorder="1" applyAlignment="1">
      <alignment/>
    </xf>
    <xf numFmtId="0" fontId="11" fillId="0" borderId="0" xfId="0" applyFont="1" applyBorder="1" applyAlignment="1">
      <alignment horizontal="center"/>
    </xf>
    <xf numFmtId="0" fontId="14" fillId="0" borderId="0" xfId="0" applyFont="1" applyBorder="1" applyAlignment="1">
      <alignment/>
    </xf>
    <xf numFmtId="0" fontId="41" fillId="0" borderId="0" xfId="0" applyFont="1" applyBorder="1" applyAlignment="1">
      <alignment/>
    </xf>
    <xf numFmtId="0" fontId="44" fillId="0" borderId="0" xfId="0" applyFont="1" applyBorder="1" applyAlignment="1">
      <alignment/>
    </xf>
    <xf numFmtId="0" fontId="44" fillId="0" borderId="10" xfId="0" applyFont="1" applyBorder="1" applyAlignment="1">
      <alignment/>
    </xf>
    <xf numFmtId="0" fontId="45" fillId="0" borderId="18" xfId="0" applyFont="1" applyBorder="1" applyAlignment="1">
      <alignment vertical="center"/>
    </xf>
    <xf numFmtId="0" fontId="45" fillId="0" borderId="10" xfId="0" applyFont="1" applyBorder="1" applyAlignment="1">
      <alignment vertical="center"/>
    </xf>
    <xf numFmtId="181" fontId="14" fillId="37" borderId="18" xfId="48" applyNumberFormat="1" applyFont="1" applyFill="1" applyBorder="1" applyProtection="1">
      <alignment/>
      <protection locked="0"/>
    </xf>
    <xf numFmtId="181" fontId="14" fillId="37" borderId="11" xfId="48" applyNumberFormat="1" applyFont="1" applyFill="1" applyBorder="1" applyProtection="1">
      <alignment/>
      <protection locked="0"/>
    </xf>
    <xf numFmtId="0" fontId="46" fillId="0" borderId="10" xfId="0" applyFont="1" applyBorder="1" applyAlignment="1">
      <alignment vertical="center"/>
    </xf>
    <xf numFmtId="0" fontId="47" fillId="0" borderId="15" xfId="0" applyFont="1" applyBorder="1" applyAlignment="1">
      <alignment/>
    </xf>
    <xf numFmtId="0" fontId="0" fillId="0" borderId="0" xfId="0" applyFont="1" applyBorder="1" applyAlignment="1">
      <alignment/>
    </xf>
    <xf numFmtId="0" fontId="22" fillId="0" borderId="11" xfId="0" applyFont="1" applyBorder="1" applyAlignment="1">
      <alignment horizontal="center"/>
    </xf>
    <xf numFmtId="0" fontId="0" fillId="0" borderId="44" xfId="0" applyFont="1" applyBorder="1" applyAlignment="1">
      <alignment/>
    </xf>
    <xf numFmtId="0" fontId="22" fillId="0" borderId="16" xfId="0" applyFont="1" applyBorder="1" applyAlignment="1">
      <alignment horizontal="center"/>
    </xf>
    <xf numFmtId="0" fontId="0" fillId="0" borderId="17" xfId="0" applyFont="1" applyBorder="1" applyAlignment="1">
      <alignment/>
    </xf>
    <xf numFmtId="0" fontId="0" fillId="0" borderId="39" xfId="0" applyFont="1" applyBorder="1" applyAlignment="1">
      <alignment/>
    </xf>
    <xf numFmtId="0" fontId="0" fillId="0" borderId="11" xfId="0" applyFont="1" applyBorder="1" applyAlignment="1">
      <alignment/>
    </xf>
    <xf numFmtId="0" fontId="0" fillId="0" borderId="14" xfId="0" applyFont="1" applyBorder="1" applyAlignment="1">
      <alignment/>
    </xf>
    <xf numFmtId="0" fontId="14" fillId="0" borderId="41" xfId="48" applyFont="1" applyBorder="1" applyAlignment="1" applyProtection="1">
      <alignment horizontal="center"/>
      <protection/>
    </xf>
    <xf numFmtId="0" fontId="14" fillId="0" borderId="43" xfId="48" applyFont="1" applyBorder="1" applyProtection="1">
      <alignment/>
      <protection/>
    </xf>
    <xf numFmtId="0" fontId="49" fillId="0" borderId="43" xfId="48" applyFont="1" applyBorder="1" applyAlignment="1" applyProtection="1">
      <alignment horizontal="center"/>
      <protection/>
    </xf>
    <xf numFmtId="0" fontId="49" fillId="0" borderId="42" xfId="48" applyFont="1" applyBorder="1" applyProtection="1">
      <alignment/>
      <protection/>
    </xf>
    <xf numFmtId="0" fontId="14" fillId="0" borderId="15" xfId="48" applyFont="1" applyBorder="1" applyAlignment="1" applyProtection="1">
      <alignment horizontal="center"/>
      <protection/>
    </xf>
    <xf numFmtId="4" fontId="14" fillId="0" borderId="15" xfId="48" applyNumberFormat="1" applyFont="1" applyBorder="1" applyAlignment="1" applyProtection="1">
      <alignment horizontal="center"/>
      <protection/>
    </xf>
    <xf numFmtId="2" fontId="26" fillId="0" borderId="15" xfId="48" applyNumberFormat="1" applyFont="1" applyBorder="1" applyAlignment="1" applyProtection="1">
      <alignment horizontal="right"/>
      <protection/>
    </xf>
    <xf numFmtId="181" fontId="14" fillId="0" borderId="15" xfId="48" applyNumberFormat="1" applyFont="1" applyBorder="1" applyAlignment="1" applyProtection="1">
      <alignment horizontal="left"/>
      <protection/>
    </xf>
    <xf numFmtId="0" fontId="14" fillId="0" borderId="10" xfId="48" applyFont="1" applyBorder="1" applyAlignment="1" applyProtection="1">
      <alignment horizontal="center"/>
      <protection/>
    </xf>
    <xf numFmtId="0" fontId="14" fillId="0" borderId="39" xfId="48" applyFont="1" applyBorder="1" applyProtection="1">
      <alignment/>
      <protection/>
    </xf>
    <xf numFmtId="0" fontId="49" fillId="0" borderId="39" xfId="48" applyFont="1" applyBorder="1" applyProtection="1">
      <alignment/>
      <protection/>
    </xf>
    <xf numFmtId="0" fontId="49" fillId="0" borderId="11" xfId="48" applyFont="1" applyBorder="1" applyProtection="1">
      <alignment/>
      <protection/>
    </xf>
    <xf numFmtId="0" fontId="14" fillId="0" borderId="45" xfId="48" applyFont="1" applyBorder="1" applyAlignment="1" applyProtection="1">
      <alignment horizontal="center"/>
      <protection/>
    </xf>
    <xf numFmtId="0" fontId="14" fillId="0" borderId="45" xfId="48" applyFont="1" applyBorder="1" applyProtection="1">
      <alignment/>
      <protection/>
    </xf>
    <xf numFmtId="4" fontId="14" fillId="0" borderId="45" xfId="48" applyNumberFormat="1" applyFont="1" applyBorder="1" applyProtection="1">
      <alignment/>
      <protection/>
    </xf>
    <xf numFmtId="2" fontId="26" fillId="0" borderId="45" xfId="48" applyNumberFormat="1" applyFont="1" applyBorder="1" applyAlignment="1" applyProtection="1">
      <alignment horizontal="right"/>
      <protection/>
    </xf>
    <xf numFmtId="181" fontId="14" fillId="0" borderId="45" xfId="48" applyNumberFormat="1" applyFont="1" applyBorder="1" applyProtection="1">
      <alignment/>
      <protection/>
    </xf>
    <xf numFmtId="0" fontId="16" fillId="0" borderId="15" xfId="48" applyFont="1" applyBorder="1" applyAlignment="1" applyProtection="1">
      <alignment horizontal="center"/>
      <protection/>
    </xf>
    <xf numFmtId="0" fontId="14" fillId="0" borderId="41" xfId="48" applyFont="1" applyBorder="1" applyAlignment="1" applyProtection="1">
      <alignment horizontal="left"/>
      <protection/>
    </xf>
    <xf numFmtId="0" fontId="14" fillId="0" borderId="43" xfId="48" applyFont="1" applyBorder="1" applyAlignment="1" applyProtection="1">
      <alignment horizontal="left"/>
      <protection/>
    </xf>
    <xf numFmtId="0" fontId="49" fillId="0" borderId="43" xfId="48" applyFont="1" applyBorder="1" applyProtection="1">
      <alignment/>
      <protection/>
    </xf>
    <xf numFmtId="181" fontId="14" fillId="38" borderId="0" xfId="48" applyNumberFormat="1" applyFont="1" applyFill="1" applyBorder="1" applyProtection="1">
      <alignment/>
      <protection/>
    </xf>
    <xf numFmtId="4" fontId="14" fillId="38" borderId="0" xfId="48" applyNumberFormat="1" applyFont="1" applyFill="1" applyBorder="1" applyProtection="1">
      <alignment/>
      <protection/>
    </xf>
    <xf numFmtId="4" fontId="14" fillId="0" borderId="15" xfId="48" applyNumberFormat="1" applyFont="1" applyBorder="1" applyProtection="1">
      <alignment/>
      <protection/>
    </xf>
    <xf numFmtId="181" fontId="14" fillId="38" borderId="13" xfId="48" applyNumberFormat="1" applyFont="1" applyFill="1" applyBorder="1" applyProtection="1">
      <alignment/>
      <protection/>
    </xf>
    <xf numFmtId="0" fontId="14" fillId="0" borderId="12" xfId="48" applyFont="1" applyBorder="1" applyAlignment="1" applyProtection="1">
      <alignment horizontal="center"/>
      <protection/>
    </xf>
    <xf numFmtId="0" fontId="14" fillId="0" borderId="10" xfId="48" applyFont="1" applyBorder="1" applyAlignment="1" applyProtection="1">
      <alignment horizontal="left"/>
      <protection/>
    </xf>
    <xf numFmtId="0" fontId="14" fillId="0" borderId="39" xfId="48" applyFont="1" applyBorder="1" applyAlignment="1" applyProtection="1">
      <alignment horizontal="left"/>
      <protection/>
    </xf>
    <xf numFmtId="4" fontId="14" fillId="0" borderId="45" xfId="48" applyNumberFormat="1" applyFont="1" applyBorder="1" applyProtection="1">
      <alignment/>
      <protection locked="0"/>
    </xf>
    <xf numFmtId="4" fontId="14" fillId="0" borderId="15" xfId="48" applyNumberFormat="1" applyFont="1" applyBorder="1" applyProtection="1">
      <alignment/>
      <protection locked="0"/>
    </xf>
    <xf numFmtId="4" fontId="14" fillId="0" borderId="45" xfId="48" applyNumberFormat="1" applyFont="1" applyFill="1" applyBorder="1" applyProtection="1">
      <alignment/>
      <protection locked="0"/>
    </xf>
    <xf numFmtId="0" fontId="14" fillId="0" borderId="14" xfId="48" applyFont="1" applyBorder="1" applyAlignment="1" applyProtection="1">
      <alignment horizontal="left"/>
      <protection/>
    </xf>
    <xf numFmtId="0" fontId="14" fillId="0" borderId="0" xfId="48" applyFont="1" applyBorder="1" applyAlignment="1" applyProtection="1">
      <alignment horizontal="left"/>
      <protection/>
    </xf>
    <xf numFmtId="0" fontId="49" fillId="0" borderId="0" xfId="48" applyFont="1" applyBorder="1" applyProtection="1">
      <alignment/>
      <protection/>
    </xf>
    <xf numFmtId="0" fontId="49" fillId="0" borderId="13" xfId="48" applyFont="1" applyBorder="1" applyProtection="1">
      <alignment/>
      <protection/>
    </xf>
    <xf numFmtId="0" fontId="14" fillId="0" borderId="14" xfId="48" applyFont="1" applyBorder="1" applyAlignment="1" applyProtection="1">
      <alignment horizontal="center"/>
      <protection/>
    </xf>
    <xf numFmtId="0" fontId="14" fillId="0" borderId="18" xfId="48" applyFont="1" applyBorder="1" applyAlignment="1" applyProtection="1">
      <alignment horizontal="center"/>
      <protection/>
    </xf>
    <xf numFmtId="181" fontId="14" fillId="38" borderId="39" xfId="48" applyNumberFormat="1" applyFont="1" applyFill="1" applyBorder="1" applyProtection="1">
      <alignment/>
      <protection/>
    </xf>
    <xf numFmtId="4" fontId="14" fillId="38" borderId="39" xfId="48" applyNumberFormat="1" applyFont="1" applyFill="1" applyBorder="1" applyProtection="1">
      <alignment/>
      <protection/>
    </xf>
    <xf numFmtId="0" fontId="14" fillId="38" borderId="0" xfId="48" applyFont="1" applyFill="1" applyAlignment="1" applyProtection="1">
      <alignment horizontal="center"/>
      <protection/>
    </xf>
    <xf numFmtId="181" fontId="14" fillId="38" borderId="0" xfId="48" applyNumberFormat="1" applyFont="1" applyFill="1" applyProtection="1">
      <alignment/>
      <protection/>
    </xf>
    <xf numFmtId="4" fontId="14" fillId="38" borderId="0" xfId="48" applyNumberFormat="1" applyFont="1" applyFill="1" applyProtection="1">
      <alignment/>
      <protection/>
    </xf>
    <xf numFmtId="181" fontId="14" fillId="0" borderId="15" xfId="48" applyNumberFormat="1" applyFont="1" applyBorder="1" applyProtection="1">
      <alignment/>
      <protection/>
    </xf>
    <xf numFmtId="4" fontId="18" fillId="0" borderId="45" xfId="48" applyNumberFormat="1" applyFont="1" applyBorder="1" applyProtection="1">
      <alignment/>
      <protection/>
    </xf>
    <xf numFmtId="2" fontId="49" fillId="0" borderId="45" xfId="48" applyNumberFormat="1" applyFont="1" applyBorder="1" applyAlignment="1" applyProtection="1">
      <alignment horizontal="center"/>
      <protection/>
    </xf>
    <xf numFmtId="0" fontId="16" fillId="0" borderId="12" xfId="48" applyFont="1" applyBorder="1" applyAlignment="1" applyProtection="1">
      <alignment horizontal="center"/>
      <protection/>
    </xf>
    <xf numFmtId="0" fontId="49" fillId="0" borderId="16" xfId="48" applyFont="1" applyBorder="1" applyProtection="1">
      <alignment/>
      <protection/>
    </xf>
    <xf numFmtId="0" fontId="49" fillId="0" borderId="17" xfId="48" applyFont="1" applyBorder="1" applyProtection="1">
      <alignment/>
      <protection/>
    </xf>
    <xf numFmtId="4" fontId="14" fillId="37" borderId="18" xfId="48" applyNumberFormat="1" applyFont="1" applyFill="1" applyBorder="1" applyProtection="1">
      <alignment/>
      <protection locked="0"/>
    </xf>
    <xf numFmtId="4" fontId="14" fillId="0" borderId="18" xfId="48" applyNumberFormat="1" applyFont="1" applyBorder="1" applyProtection="1">
      <alignment/>
      <protection/>
    </xf>
    <xf numFmtId="2" fontId="26" fillId="0" borderId="18" xfId="48" applyNumberFormat="1" applyFont="1" applyBorder="1" applyAlignment="1" applyProtection="1">
      <alignment horizontal="right"/>
      <protection/>
    </xf>
    <xf numFmtId="0" fontId="12" fillId="0" borderId="14" xfId="48" applyFont="1" applyBorder="1" applyAlignment="1">
      <alignment horizontal="center"/>
      <protection/>
    </xf>
    <xf numFmtId="0" fontId="14" fillId="0" borderId="0" xfId="48" applyFont="1" applyBorder="1" applyAlignment="1" applyProtection="1">
      <alignment horizontal="center"/>
      <protection/>
    </xf>
    <xf numFmtId="0" fontId="49" fillId="0" borderId="16" xfId="48" applyFont="1" applyBorder="1" applyProtection="1">
      <alignment/>
      <protection locked="0"/>
    </xf>
    <xf numFmtId="0" fontId="14" fillId="0" borderId="18" xfId="48" applyFont="1" applyBorder="1" applyAlignment="1" applyProtection="1">
      <alignment horizontal="center"/>
      <protection locked="0"/>
    </xf>
    <xf numFmtId="4" fontId="14" fillId="0" borderId="18" xfId="48" applyNumberFormat="1" applyFont="1" applyBorder="1" applyProtection="1">
      <alignment/>
      <protection locked="0"/>
    </xf>
    <xf numFmtId="0" fontId="14" fillId="0" borderId="14" xfId="48" applyFont="1" applyBorder="1" applyProtection="1">
      <alignment/>
      <protection/>
    </xf>
    <xf numFmtId="0" fontId="14" fillId="0" borderId="0" xfId="48" applyFont="1" applyProtection="1">
      <alignment/>
      <protection/>
    </xf>
    <xf numFmtId="4" fontId="14" fillId="35" borderId="18" xfId="48" applyNumberFormat="1" applyFont="1" applyFill="1" applyBorder="1" applyProtection="1">
      <alignment/>
      <protection/>
    </xf>
    <xf numFmtId="0" fontId="14" fillId="0" borderId="16" xfId="48" applyFont="1" applyBorder="1" applyAlignment="1" applyProtection="1">
      <alignment horizontal="left"/>
      <protection/>
    </xf>
    <xf numFmtId="0" fontId="14" fillId="0" borderId="44" xfId="48" applyFont="1" applyBorder="1" applyAlignment="1" applyProtection="1">
      <alignment horizontal="left"/>
      <protection/>
    </xf>
    <xf numFmtId="0" fontId="49" fillId="0" borderId="44" xfId="48" applyFont="1" applyBorder="1" applyProtection="1">
      <alignment/>
      <protection/>
    </xf>
    <xf numFmtId="181" fontId="14" fillId="0" borderId="18" xfId="48" applyNumberFormat="1" applyFont="1" applyBorder="1" applyProtection="1">
      <alignment/>
      <protection locked="0"/>
    </xf>
    <xf numFmtId="0" fontId="14" fillId="0" borderId="16" xfId="48" applyFont="1" applyBorder="1" applyAlignment="1" applyProtection="1">
      <alignment horizontal="left"/>
      <protection locked="0"/>
    </xf>
    <xf numFmtId="0" fontId="14" fillId="0" borderId="44" xfId="48" applyFont="1" applyBorder="1" applyProtection="1">
      <alignment/>
      <protection/>
    </xf>
    <xf numFmtId="0" fontId="14" fillId="0" borderId="10" xfId="48" applyFont="1" applyBorder="1" applyProtection="1">
      <alignment/>
      <protection/>
    </xf>
    <xf numFmtId="0" fontId="14" fillId="0" borderId="41" xfId="48" applyFont="1" applyBorder="1" applyProtection="1">
      <alignment/>
      <protection/>
    </xf>
    <xf numFmtId="0" fontId="14" fillId="0" borderId="42" xfId="48" applyFont="1" applyBorder="1" applyProtection="1">
      <alignment/>
      <protection/>
    </xf>
    <xf numFmtId="0" fontId="49" fillId="0" borderId="16" xfId="48" applyFont="1" applyBorder="1" applyAlignment="1" applyProtection="1">
      <alignment horizontal="left"/>
      <protection/>
    </xf>
    <xf numFmtId="0" fontId="14" fillId="0" borderId="13" xfId="48" applyFont="1" applyBorder="1" applyProtection="1">
      <alignment/>
      <protection/>
    </xf>
    <xf numFmtId="0" fontId="14" fillId="0" borderId="0" xfId="48" applyFont="1" applyBorder="1" applyProtection="1">
      <alignment/>
      <protection/>
    </xf>
    <xf numFmtId="181" fontId="14" fillId="39" borderId="0" xfId="48" applyNumberFormat="1" applyFont="1" applyFill="1" applyBorder="1" applyProtection="1">
      <alignment/>
      <protection/>
    </xf>
    <xf numFmtId="4" fontId="14" fillId="39" borderId="0" xfId="48" applyNumberFormat="1" applyFont="1" applyFill="1" applyBorder="1" applyProtection="1">
      <alignment/>
      <protection/>
    </xf>
    <xf numFmtId="0" fontId="49" fillId="0" borderId="16" xfId="48" applyFont="1" applyBorder="1" applyAlignment="1" applyProtection="1">
      <alignment horizontal="left"/>
      <protection locked="0"/>
    </xf>
    <xf numFmtId="0" fontId="49" fillId="0" borderId="41" xfId="48" applyFont="1" applyBorder="1" applyAlignment="1" applyProtection="1">
      <alignment horizontal="left"/>
      <protection/>
    </xf>
    <xf numFmtId="0" fontId="14" fillId="0" borderId="11" xfId="48" applyFont="1" applyBorder="1" applyProtection="1">
      <alignment/>
      <protection/>
    </xf>
    <xf numFmtId="0" fontId="49" fillId="0" borderId="10" xfId="48" applyFont="1" applyBorder="1" applyProtection="1">
      <alignment/>
      <protection/>
    </xf>
    <xf numFmtId="0" fontId="49" fillId="0" borderId="15" xfId="48" applyFont="1" applyBorder="1" applyProtection="1">
      <alignment/>
      <protection/>
    </xf>
    <xf numFmtId="0" fontId="49" fillId="0" borderId="18" xfId="48" applyFont="1" applyBorder="1" applyAlignment="1" applyProtection="1">
      <alignment horizontal="left"/>
      <protection/>
    </xf>
    <xf numFmtId="0" fontId="49" fillId="0" borderId="12" xfId="48" applyFont="1" applyBorder="1" applyProtection="1">
      <alignment/>
      <protection/>
    </xf>
    <xf numFmtId="0" fontId="49" fillId="0" borderId="12" xfId="48" applyFont="1" applyBorder="1" applyAlignment="1" applyProtection="1">
      <alignment horizontal="left"/>
      <protection/>
    </xf>
    <xf numFmtId="0" fontId="49" fillId="0" borderId="18" xfId="48" applyFont="1" applyBorder="1" applyProtection="1">
      <alignment/>
      <protection locked="0"/>
    </xf>
    <xf numFmtId="0" fontId="14" fillId="0" borderId="0" xfId="48" applyFont="1">
      <alignment/>
      <protection/>
    </xf>
    <xf numFmtId="0" fontId="49" fillId="0" borderId="0" xfId="48" applyFont="1">
      <alignment/>
      <protection/>
    </xf>
    <xf numFmtId="181" fontId="14" fillId="35" borderId="18" xfId="48" applyNumberFormat="1" applyFont="1" applyFill="1" applyBorder="1" applyProtection="1">
      <alignment/>
      <protection locked="0"/>
    </xf>
    <xf numFmtId="4" fontId="14" fillId="35" borderId="18" xfId="48" applyNumberFormat="1" applyFont="1" applyFill="1" applyBorder="1" applyProtection="1">
      <alignment/>
      <protection locked="0"/>
    </xf>
    <xf numFmtId="0" fontId="49" fillId="0" borderId="18" xfId="48" applyFont="1" applyBorder="1" applyAlignment="1" applyProtection="1">
      <alignment horizontal="left"/>
      <protection locked="0"/>
    </xf>
    <xf numFmtId="0" fontId="14" fillId="38" borderId="39" xfId="48" applyFont="1" applyFill="1" applyBorder="1" applyAlignment="1" applyProtection="1">
      <alignment horizontal="center"/>
      <protection/>
    </xf>
    <xf numFmtId="0" fontId="18" fillId="0" borderId="14" xfId="48" applyFont="1" applyBorder="1" applyAlignment="1">
      <alignment horizontal="center"/>
      <protection/>
    </xf>
    <xf numFmtId="0" fontId="49" fillId="0" borderId="0" xfId="48" applyFont="1" applyProtection="1">
      <alignment/>
      <protection/>
    </xf>
    <xf numFmtId="4" fontId="16" fillId="0" borderId="45" xfId="48" applyNumberFormat="1" applyFont="1" applyBorder="1" applyProtection="1">
      <alignment/>
      <protection/>
    </xf>
    <xf numFmtId="181" fontId="14" fillId="38" borderId="0" xfId="48" applyNumberFormat="1" applyFont="1" applyFill="1" applyAlignment="1" applyProtection="1">
      <alignment horizontal="left"/>
      <protection/>
    </xf>
    <xf numFmtId="2" fontId="26" fillId="38" borderId="0" xfId="48" applyNumberFormat="1" applyFont="1" applyFill="1" applyAlignment="1" applyProtection="1">
      <alignment horizontal="right"/>
      <protection/>
    </xf>
    <xf numFmtId="0" fontId="14" fillId="38" borderId="0" xfId="48" applyFont="1" applyFill="1" applyBorder="1" applyAlignment="1" applyProtection="1">
      <alignment horizontal="center"/>
      <protection/>
    </xf>
    <xf numFmtId="4" fontId="18" fillId="0" borderId="12" xfId="48" applyNumberFormat="1" applyFont="1" applyBorder="1" applyProtection="1">
      <alignment/>
      <protection/>
    </xf>
    <xf numFmtId="2" fontId="26" fillId="38" borderId="0" xfId="48" applyNumberFormat="1" applyFont="1" applyFill="1" applyBorder="1" applyAlignment="1" applyProtection="1">
      <alignment horizontal="right"/>
      <protection/>
    </xf>
    <xf numFmtId="0" fontId="14" fillId="39" borderId="0" xfId="48" applyFont="1" applyFill="1" applyBorder="1" applyAlignment="1" applyProtection="1">
      <alignment horizontal="center"/>
      <protection/>
    </xf>
    <xf numFmtId="4" fontId="14" fillId="0" borderId="12" xfId="48" applyNumberFormat="1" applyFont="1" applyBorder="1" applyProtection="1">
      <alignment/>
      <protection/>
    </xf>
    <xf numFmtId="2" fontId="26" fillId="0" borderId="0" xfId="48" applyNumberFormat="1" applyFont="1" applyBorder="1" applyAlignment="1" applyProtection="1">
      <alignment horizontal="right"/>
      <protection/>
    </xf>
    <xf numFmtId="0" fontId="12" fillId="0" borderId="12" xfId="48" applyFont="1" applyBorder="1" applyAlignment="1">
      <alignment horizontal="center"/>
      <protection/>
    </xf>
    <xf numFmtId="0" fontId="12" fillId="0" borderId="0" xfId="48" applyFont="1">
      <alignment/>
      <protection/>
    </xf>
    <xf numFmtId="4" fontId="16" fillId="0" borderId="12" xfId="48" applyNumberFormat="1" applyFont="1" applyBorder="1" applyProtection="1">
      <alignment/>
      <protection/>
    </xf>
    <xf numFmtId="0" fontId="14" fillId="0" borderId="41" xfId="0" applyFont="1" applyBorder="1" applyAlignment="1" applyProtection="1">
      <alignment/>
      <protection/>
    </xf>
    <xf numFmtId="0" fontId="14" fillId="0" borderId="42" xfId="0" applyFont="1" applyBorder="1" applyAlignment="1" applyProtection="1">
      <alignment/>
      <protection/>
    </xf>
    <xf numFmtId="0" fontId="12" fillId="0" borderId="14" xfId="48" applyFont="1" applyBorder="1">
      <alignment/>
      <protection/>
    </xf>
    <xf numFmtId="181" fontId="14" fillId="38" borderId="11" xfId="48" applyNumberFormat="1" applyFont="1" applyFill="1" applyBorder="1" applyProtection="1">
      <alignment/>
      <protection/>
    </xf>
    <xf numFmtId="181" fontId="14" fillId="0" borderId="12" xfId="48" applyNumberFormat="1" applyFont="1" applyFill="1" applyBorder="1" applyProtection="1">
      <alignment/>
      <protection/>
    </xf>
    <xf numFmtId="0" fontId="14" fillId="0" borderId="0" xfId="48" applyFont="1" applyAlignment="1" applyProtection="1">
      <alignment horizontal="left"/>
      <protection/>
    </xf>
    <xf numFmtId="0" fontId="49" fillId="0" borderId="10" xfId="48" applyFont="1" applyBorder="1" applyProtection="1">
      <alignment/>
      <protection locked="0"/>
    </xf>
    <xf numFmtId="181" fontId="14" fillId="39" borderId="15" xfId="48" applyNumberFormat="1" applyFont="1" applyFill="1" applyBorder="1" applyProtection="1">
      <alignment/>
      <protection/>
    </xf>
    <xf numFmtId="181" fontId="14" fillId="39" borderId="12" xfId="48" applyNumberFormat="1" applyFont="1" applyFill="1" applyBorder="1" applyProtection="1">
      <alignment/>
      <protection/>
    </xf>
    <xf numFmtId="2" fontId="26" fillId="38" borderId="39" xfId="48" applyNumberFormat="1" applyFont="1" applyFill="1" applyBorder="1" applyAlignment="1" applyProtection="1">
      <alignment horizontal="right"/>
      <protection/>
    </xf>
    <xf numFmtId="181" fontId="14" fillId="39" borderId="45" xfId="48" applyNumberFormat="1" applyFont="1" applyFill="1" applyBorder="1" applyProtection="1">
      <alignment/>
      <protection/>
    </xf>
    <xf numFmtId="2" fontId="26" fillId="0" borderId="18" xfId="48" applyNumberFormat="1" applyFont="1" applyFill="1" applyBorder="1" applyAlignment="1" applyProtection="1">
      <alignment horizontal="right"/>
      <protection/>
    </xf>
    <xf numFmtId="0" fontId="14" fillId="0" borderId="13" xfId="48" applyFont="1" applyBorder="1" applyAlignment="1" applyProtection="1">
      <alignment horizontal="left"/>
      <protection/>
    </xf>
    <xf numFmtId="0" fontId="14" fillId="37" borderId="18" xfId="48" applyFont="1" applyFill="1" applyBorder="1" applyAlignment="1" applyProtection="1">
      <alignment horizontal="center"/>
      <protection/>
    </xf>
    <xf numFmtId="181" fontId="14" fillId="39" borderId="13" xfId="48" applyNumberFormat="1" applyFont="1" applyFill="1" applyBorder="1" applyProtection="1">
      <alignment/>
      <protection/>
    </xf>
    <xf numFmtId="0" fontId="14" fillId="37" borderId="18" xfId="48" applyFont="1" applyFill="1" applyBorder="1" applyAlignment="1" applyProtection="1">
      <alignment horizontal="center"/>
      <protection locked="0"/>
    </xf>
    <xf numFmtId="0" fontId="16" fillId="0" borderId="14" xfId="48" applyFont="1" applyBorder="1" applyAlignment="1">
      <alignment horizontal="center"/>
      <protection/>
    </xf>
    <xf numFmtId="2" fontId="26" fillId="0" borderId="12" xfId="48" applyNumberFormat="1" applyFont="1" applyBorder="1" applyAlignment="1" applyProtection="1">
      <alignment horizontal="right"/>
      <protection/>
    </xf>
    <xf numFmtId="181" fontId="14" fillId="39" borderId="11" xfId="48" applyNumberFormat="1" applyFont="1" applyFill="1" applyBorder="1" applyProtection="1">
      <alignment/>
      <protection/>
    </xf>
    <xf numFmtId="181" fontId="14" fillId="0" borderId="13" xfId="48" applyNumberFormat="1" applyFont="1" applyBorder="1" applyProtection="1">
      <alignment/>
      <protection/>
    </xf>
    <xf numFmtId="0" fontId="48" fillId="0" borderId="12" xfId="48" applyFont="1" applyBorder="1" applyAlignment="1">
      <alignment horizontal="center"/>
      <protection/>
    </xf>
    <xf numFmtId="2" fontId="26" fillId="0" borderId="0" xfId="48" applyNumberFormat="1" applyFont="1" applyFill="1" applyAlignment="1" applyProtection="1">
      <alignment horizontal="right"/>
      <protection/>
    </xf>
    <xf numFmtId="0" fontId="12" fillId="0" borderId="0" xfId="48" applyFont="1" applyBorder="1">
      <alignment/>
      <protection/>
    </xf>
    <xf numFmtId="181" fontId="14" fillId="0" borderId="12" xfId="48" applyNumberFormat="1" applyFont="1" applyBorder="1" applyProtection="1">
      <alignment/>
      <protection/>
    </xf>
    <xf numFmtId="4" fontId="14" fillId="0" borderId="14" xfId="48" applyNumberFormat="1" applyFont="1" applyBorder="1" applyProtection="1">
      <alignment/>
      <protection/>
    </xf>
    <xf numFmtId="2" fontId="26" fillId="0" borderId="14" xfId="48" applyNumberFormat="1" applyFont="1" applyFill="1" applyBorder="1" applyAlignment="1" applyProtection="1">
      <alignment horizontal="right"/>
      <protection/>
    </xf>
    <xf numFmtId="4" fontId="16" fillId="0" borderId="10" xfId="48" applyNumberFormat="1" applyFont="1" applyBorder="1" applyProtection="1">
      <alignment/>
      <protection/>
    </xf>
    <xf numFmtId="4" fontId="14" fillId="38" borderId="13" xfId="48" applyNumberFormat="1" applyFont="1" applyFill="1" applyBorder="1" applyProtection="1">
      <alignment/>
      <protection/>
    </xf>
    <xf numFmtId="4" fontId="14" fillId="0" borderId="13" xfId="48" applyNumberFormat="1" applyFont="1" applyBorder="1" applyProtection="1">
      <alignment/>
      <protection/>
    </xf>
    <xf numFmtId="2" fontId="26" fillId="0" borderId="13" xfId="48" applyNumberFormat="1" applyFont="1" applyFill="1" applyBorder="1" applyAlignment="1" applyProtection="1">
      <alignment horizontal="right"/>
      <protection/>
    </xf>
    <xf numFmtId="4" fontId="16" fillId="0" borderId="0" xfId="48" applyNumberFormat="1" applyFont="1" applyBorder="1" applyProtection="1">
      <alignment/>
      <protection/>
    </xf>
    <xf numFmtId="0" fontId="49" fillId="0" borderId="14" xfId="48" applyFont="1" applyBorder="1">
      <alignment/>
      <protection/>
    </xf>
    <xf numFmtId="0" fontId="49" fillId="0" borderId="18" xfId="48" applyFont="1" applyBorder="1" applyProtection="1">
      <alignment/>
      <protection/>
    </xf>
    <xf numFmtId="0" fontId="49" fillId="0" borderId="14" xfId="48" applyFont="1" applyBorder="1" applyProtection="1">
      <alignment/>
      <protection/>
    </xf>
    <xf numFmtId="4" fontId="14" fillId="38" borderId="11" xfId="48" applyNumberFormat="1" applyFont="1" applyFill="1" applyBorder="1" applyProtection="1">
      <alignment/>
      <protection/>
    </xf>
    <xf numFmtId="4" fontId="16" fillId="0" borderId="39" xfId="48" applyNumberFormat="1" applyFont="1" applyBorder="1" applyProtection="1">
      <alignment/>
      <protection/>
    </xf>
    <xf numFmtId="0" fontId="12" fillId="0" borderId="10" xfId="48" applyFont="1" applyBorder="1" applyAlignment="1">
      <alignment horizontal="center"/>
      <protection/>
    </xf>
    <xf numFmtId="0" fontId="14" fillId="0" borderId="44" xfId="48" applyFont="1" applyBorder="1" applyProtection="1">
      <alignment/>
      <protection locked="0"/>
    </xf>
    <xf numFmtId="0" fontId="14" fillId="0" borderId="16" xfId="48" applyFont="1" applyBorder="1" applyAlignment="1" applyProtection="1">
      <alignment horizontal="center"/>
      <protection locked="0"/>
    </xf>
    <xf numFmtId="181" fontId="14" fillId="0" borderId="44" xfId="48" applyNumberFormat="1" applyFont="1" applyBorder="1" applyProtection="1">
      <alignment/>
      <protection locked="0"/>
    </xf>
    <xf numFmtId="4" fontId="14" fillId="0" borderId="17" xfId="48" applyNumberFormat="1" applyFont="1" applyBorder="1" applyProtection="1">
      <alignment/>
      <protection locked="0"/>
    </xf>
    <xf numFmtId="0" fontId="49" fillId="0" borderId="39" xfId="48" applyFont="1" applyBorder="1" applyAlignment="1" applyProtection="1">
      <alignment horizontal="left"/>
      <protection/>
    </xf>
    <xf numFmtId="181" fontId="14" fillId="0" borderId="18" xfId="48" applyNumberFormat="1" applyFont="1" applyBorder="1" applyProtection="1">
      <alignment/>
      <protection/>
    </xf>
    <xf numFmtId="0" fontId="49" fillId="0" borderId="10" xfId="48" applyFont="1" applyBorder="1" applyAlignment="1" applyProtection="1">
      <alignment horizontal="center"/>
      <protection/>
    </xf>
    <xf numFmtId="0" fontId="49" fillId="0" borderId="0" xfId="48" applyFont="1" applyBorder="1" applyAlignment="1" applyProtection="1">
      <alignment horizontal="left"/>
      <protection locked="0"/>
    </xf>
    <xf numFmtId="0" fontId="16" fillId="0" borderId="12" xfId="48" applyFont="1" applyBorder="1" applyAlignment="1">
      <alignment horizontal="center"/>
      <protection/>
    </xf>
    <xf numFmtId="0" fontId="12" fillId="0" borderId="12" xfId="48" applyFont="1" applyBorder="1">
      <alignment/>
      <protection/>
    </xf>
    <xf numFmtId="0" fontId="16" fillId="0" borderId="15" xfId="48" applyFont="1" applyBorder="1" applyAlignment="1">
      <alignment horizontal="center"/>
      <protection/>
    </xf>
    <xf numFmtId="0" fontId="49" fillId="0" borderId="0" xfId="48" applyFont="1" applyBorder="1" applyAlignment="1" applyProtection="1">
      <alignment horizontal="left"/>
      <protection/>
    </xf>
    <xf numFmtId="0" fontId="0" fillId="0" borderId="12" xfId="0" applyFont="1" applyBorder="1" applyAlignment="1">
      <alignment/>
    </xf>
    <xf numFmtId="0" fontId="49" fillId="0" borderId="0" xfId="48" applyFont="1" applyBorder="1" applyAlignment="1" applyProtection="1">
      <alignment horizontal="center"/>
      <protection/>
    </xf>
    <xf numFmtId="0" fontId="49" fillId="0" borderId="39" xfId="48" applyFont="1" applyBorder="1" applyAlignment="1" applyProtection="1">
      <alignment horizontal="center"/>
      <protection/>
    </xf>
    <xf numFmtId="4" fontId="14" fillId="37" borderId="39" xfId="48" applyNumberFormat="1" applyFont="1" applyFill="1" applyBorder="1" applyProtection="1">
      <alignment/>
      <protection locked="0"/>
    </xf>
    <xf numFmtId="0" fontId="49" fillId="0" borderId="45" xfId="48" applyFont="1" applyBorder="1" applyProtection="1">
      <alignment/>
      <protection/>
    </xf>
    <xf numFmtId="0" fontId="49" fillId="0" borderId="45" xfId="48" applyFont="1" applyBorder="1" applyProtection="1">
      <alignment/>
      <protection locked="0"/>
    </xf>
    <xf numFmtId="0" fontId="49" fillId="0" borderId="44" xfId="48" applyFont="1" applyBorder="1" applyAlignment="1" applyProtection="1">
      <alignment horizontal="left"/>
      <protection/>
    </xf>
    <xf numFmtId="0" fontId="49" fillId="0" borderId="17" xfId="48" applyFont="1" applyBorder="1" applyAlignment="1" applyProtection="1">
      <alignment horizontal="left"/>
      <protection/>
    </xf>
    <xf numFmtId="0" fontId="14" fillId="0" borderId="0" xfId="48" applyFont="1" applyAlignment="1" applyProtection="1">
      <alignment horizontal="center"/>
      <protection/>
    </xf>
    <xf numFmtId="181" fontId="14" fillId="0" borderId="0" xfId="48" applyNumberFormat="1" applyFont="1" applyProtection="1">
      <alignment/>
      <protection/>
    </xf>
    <xf numFmtId="4" fontId="14" fillId="0" borderId="0" xfId="48" applyNumberFormat="1" applyFont="1" applyProtection="1">
      <alignment/>
      <protection/>
    </xf>
    <xf numFmtId="2" fontId="26" fillId="0" borderId="0" xfId="48" applyNumberFormat="1" applyFont="1" applyAlignment="1" applyProtection="1">
      <alignment horizontal="right"/>
      <protection/>
    </xf>
    <xf numFmtId="0" fontId="14" fillId="0" borderId="43" xfId="48" applyFont="1" applyBorder="1" applyAlignment="1" applyProtection="1">
      <alignment horizontal="center"/>
      <protection/>
    </xf>
    <xf numFmtId="181" fontId="14" fillId="0" borderId="43" xfId="48" applyNumberFormat="1" applyFont="1" applyBorder="1" applyProtection="1">
      <alignment/>
      <protection/>
    </xf>
    <xf numFmtId="4" fontId="14" fillId="0" borderId="42" xfId="48" applyNumberFormat="1" applyFont="1" applyBorder="1" applyProtection="1">
      <alignment/>
      <protection/>
    </xf>
    <xf numFmtId="2" fontId="26" fillId="38" borderId="42" xfId="48" applyNumberFormat="1" applyFont="1" applyFill="1" applyBorder="1" applyAlignment="1" applyProtection="1">
      <alignment horizontal="right"/>
      <protection/>
    </xf>
    <xf numFmtId="0" fontId="14" fillId="0" borderId="16" xfId="48" applyFont="1" applyBorder="1" applyAlignment="1" applyProtection="1">
      <alignment horizontal="center"/>
      <protection/>
    </xf>
    <xf numFmtId="0" fontId="16" fillId="0" borderId="39" xfId="48" applyFont="1" applyBorder="1" applyAlignment="1" applyProtection="1">
      <alignment horizontal="left"/>
      <protection/>
    </xf>
    <xf numFmtId="0" fontId="49" fillId="0" borderId="39" xfId="48" applyFont="1" applyBorder="1">
      <alignment/>
      <protection/>
    </xf>
    <xf numFmtId="0" fontId="14" fillId="0" borderId="39" xfId="48" applyFont="1" applyBorder="1" applyAlignment="1" applyProtection="1">
      <alignment horizontal="center"/>
      <protection/>
    </xf>
    <xf numFmtId="181" fontId="14" fillId="0" borderId="39" xfId="48" applyNumberFormat="1" applyFont="1" applyBorder="1" applyProtection="1">
      <alignment/>
      <protection/>
    </xf>
    <xf numFmtId="4" fontId="14" fillId="0" borderId="11" xfId="48" applyNumberFormat="1" applyFont="1" applyBorder="1" applyProtection="1">
      <alignment/>
      <protection/>
    </xf>
    <xf numFmtId="2" fontId="26" fillId="38" borderId="11" xfId="48" applyNumberFormat="1" applyFont="1" applyFill="1" applyBorder="1" applyAlignment="1" applyProtection="1">
      <alignment horizontal="right"/>
      <protection/>
    </xf>
    <xf numFmtId="0" fontId="16" fillId="0" borderId="44" xfId="48" applyFont="1" applyBorder="1" applyProtection="1">
      <alignment/>
      <protection/>
    </xf>
    <xf numFmtId="0" fontId="14" fillId="0" borderId="44" xfId="48" applyFont="1" applyBorder="1" applyAlignment="1" applyProtection="1">
      <alignment horizontal="center"/>
      <protection/>
    </xf>
    <xf numFmtId="4" fontId="14" fillId="0" borderId="44" xfId="48" applyNumberFormat="1" applyFont="1" applyBorder="1" applyProtection="1">
      <alignment/>
      <protection/>
    </xf>
    <xf numFmtId="4" fontId="25" fillId="0" borderId="18" xfId="48" applyNumberFormat="1" applyFont="1" applyBorder="1" applyProtection="1">
      <alignment/>
      <protection locked="0"/>
    </xf>
    <xf numFmtId="181" fontId="14" fillId="0" borderId="0" xfId="48" applyNumberFormat="1" applyFont="1" applyBorder="1" applyProtection="1">
      <alignment/>
      <protection/>
    </xf>
    <xf numFmtId="0" fontId="14" fillId="0" borderId="0" xfId="0" applyFont="1" applyAlignment="1" applyProtection="1">
      <alignment horizontal="center"/>
      <protection/>
    </xf>
    <xf numFmtId="0" fontId="16" fillId="0" borderId="44" xfId="48" applyFont="1" applyBorder="1" applyAlignment="1" applyProtection="1">
      <alignment horizontal="left"/>
      <protection/>
    </xf>
    <xf numFmtId="4" fontId="18" fillId="0" borderId="18" xfId="48" applyNumberFormat="1" applyFont="1" applyBorder="1" applyProtection="1">
      <alignment/>
      <protection/>
    </xf>
    <xf numFmtId="181" fontId="14" fillId="0" borderId="45" xfId="48" applyNumberFormat="1" applyFont="1" applyBorder="1" applyAlignment="1" applyProtection="1">
      <alignment horizontal="center"/>
      <protection/>
    </xf>
    <xf numFmtId="0" fontId="49" fillId="0" borderId="0" xfId="0" applyFont="1" applyAlignment="1" applyProtection="1">
      <alignment/>
      <protection/>
    </xf>
    <xf numFmtId="0" fontId="0" fillId="0" borderId="10" xfId="0" applyFont="1" applyBorder="1" applyAlignment="1" applyProtection="1">
      <alignment/>
      <protection locked="0"/>
    </xf>
    <xf numFmtId="0" fontId="0" fillId="0" borderId="45" xfId="0" applyFont="1" applyBorder="1" applyAlignment="1" applyProtection="1">
      <alignment/>
      <protection locked="0"/>
    </xf>
    <xf numFmtId="14" fontId="19" fillId="0" borderId="0" xfId="0" applyNumberFormat="1" applyFont="1" applyBorder="1" applyAlignment="1" applyProtection="1">
      <alignment/>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Moeda [0]_Especificações FL 01, 03 e 04 " xfId="46"/>
    <cellStyle name="Neutra" xfId="47"/>
    <cellStyle name="Normal_ORÇAMENTO-HAB" xfId="48"/>
    <cellStyle name="Nota" xfId="49"/>
    <cellStyle name="Saída" xfId="50"/>
    <cellStyle name="Comma" xfId="51"/>
    <cellStyle name="Separador de milhares [0]_Especificações FL 01, 03 e 04 "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47625</xdr:colOff>
      <xdr:row>115</xdr:row>
      <xdr:rowOff>0</xdr:rowOff>
    </xdr:from>
    <xdr:to>
      <xdr:col>38</xdr:col>
      <xdr:colOff>333375</xdr:colOff>
      <xdr:row>115</xdr:row>
      <xdr:rowOff>0</xdr:rowOff>
    </xdr:to>
    <xdr:sp>
      <xdr:nvSpPr>
        <xdr:cNvPr id="1" name="Line 1"/>
        <xdr:cNvSpPr>
          <a:spLocks/>
        </xdr:cNvSpPr>
      </xdr:nvSpPr>
      <xdr:spPr>
        <a:xfrm>
          <a:off x="2057400" y="13592175"/>
          <a:ext cx="3390900" cy="0"/>
        </a:xfrm>
        <a:prstGeom prst="line">
          <a:avLst/>
        </a:prstGeom>
        <a:noFill/>
        <a:ln w="1"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142875</xdr:colOff>
      <xdr:row>6</xdr:row>
      <xdr:rowOff>228600</xdr:rowOff>
    </xdr:from>
    <xdr:to>
      <xdr:col>36</xdr:col>
      <xdr:colOff>142875</xdr:colOff>
      <xdr:row>6</xdr:row>
      <xdr:rowOff>552450</xdr:rowOff>
    </xdr:to>
    <xdr:sp>
      <xdr:nvSpPr>
        <xdr:cNvPr id="1" name="Line 9"/>
        <xdr:cNvSpPr>
          <a:spLocks/>
        </xdr:cNvSpPr>
      </xdr:nvSpPr>
      <xdr:spPr>
        <a:xfrm flipH="1">
          <a:off x="5505450" y="1143000"/>
          <a:ext cx="0" cy="323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27</xdr:col>
      <xdr:colOff>0</xdr:colOff>
      <xdr:row>6</xdr:row>
      <xdr:rowOff>228600</xdr:rowOff>
    </xdr:from>
    <xdr:to>
      <xdr:col>27</xdr:col>
      <xdr:colOff>0</xdr:colOff>
      <xdr:row>6</xdr:row>
      <xdr:rowOff>552450</xdr:rowOff>
    </xdr:to>
    <xdr:sp>
      <xdr:nvSpPr>
        <xdr:cNvPr id="2" name="Line 10"/>
        <xdr:cNvSpPr>
          <a:spLocks/>
        </xdr:cNvSpPr>
      </xdr:nvSpPr>
      <xdr:spPr>
        <a:xfrm flipH="1">
          <a:off x="4010025" y="1143000"/>
          <a:ext cx="0" cy="323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27</xdr:col>
      <xdr:colOff>9525</xdr:colOff>
      <xdr:row>6</xdr:row>
      <xdr:rowOff>542925</xdr:rowOff>
    </xdr:from>
    <xdr:to>
      <xdr:col>36</xdr:col>
      <xdr:colOff>142875</xdr:colOff>
      <xdr:row>6</xdr:row>
      <xdr:rowOff>542925</xdr:rowOff>
    </xdr:to>
    <xdr:sp>
      <xdr:nvSpPr>
        <xdr:cNvPr id="3" name="Line 11"/>
        <xdr:cNvSpPr>
          <a:spLocks/>
        </xdr:cNvSpPr>
      </xdr:nvSpPr>
      <xdr:spPr>
        <a:xfrm>
          <a:off x="4019550" y="1457325"/>
          <a:ext cx="1485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21</xdr:col>
      <xdr:colOff>142875</xdr:colOff>
      <xdr:row>41</xdr:row>
      <xdr:rowOff>238125</xdr:rowOff>
    </xdr:from>
    <xdr:to>
      <xdr:col>21</xdr:col>
      <xdr:colOff>142875</xdr:colOff>
      <xdr:row>41</xdr:row>
      <xdr:rowOff>371475</xdr:rowOff>
    </xdr:to>
    <xdr:sp>
      <xdr:nvSpPr>
        <xdr:cNvPr id="4" name="Line 14"/>
        <xdr:cNvSpPr>
          <a:spLocks/>
        </xdr:cNvSpPr>
      </xdr:nvSpPr>
      <xdr:spPr>
        <a:xfrm>
          <a:off x="3238500" y="6810375"/>
          <a:ext cx="0" cy="133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22</xdr:col>
      <xdr:colOff>0</xdr:colOff>
      <xdr:row>41</xdr:row>
      <xdr:rowOff>371475</xdr:rowOff>
    </xdr:from>
    <xdr:to>
      <xdr:col>36</xdr:col>
      <xdr:colOff>133350</xdr:colOff>
      <xdr:row>41</xdr:row>
      <xdr:rowOff>371475</xdr:rowOff>
    </xdr:to>
    <xdr:sp>
      <xdr:nvSpPr>
        <xdr:cNvPr id="5" name="Line 15"/>
        <xdr:cNvSpPr>
          <a:spLocks/>
        </xdr:cNvSpPr>
      </xdr:nvSpPr>
      <xdr:spPr>
        <a:xfrm flipV="1">
          <a:off x="3248025" y="6943725"/>
          <a:ext cx="2247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36</xdr:col>
      <xdr:colOff>133350</xdr:colOff>
      <xdr:row>41</xdr:row>
      <xdr:rowOff>228600</xdr:rowOff>
    </xdr:from>
    <xdr:to>
      <xdr:col>36</xdr:col>
      <xdr:colOff>133350</xdr:colOff>
      <xdr:row>41</xdr:row>
      <xdr:rowOff>371475</xdr:rowOff>
    </xdr:to>
    <xdr:sp>
      <xdr:nvSpPr>
        <xdr:cNvPr id="6" name="Line 16"/>
        <xdr:cNvSpPr>
          <a:spLocks/>
        </xdr:cNvSpPr>
      </xdr:nvSpPr>
      <xdr:spPr>
        <a:xfrm flipV="1">
          <a:off x="5495925" y="6800850"/>
          <a:ext cx="0" cy="142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4</xdr:row>
      <xdr:rowOff>142875</xdr:rowOff>
    </xdr:from>
    <xdr:to>
      <xdr:col>18</xdr:col>
      <xdr:colOff>371475</xdr:colOff>
      <xdr:row>4</xdr:row>
      <xdr:rowOff>142875</xdr:rowOff>
    </xdr:to>
    <xdr:sp>
      <xdr:nvSpPr>
        <xdr:cNvPr id="1" name="Line 1"/>
        <xdr:cNvSpPr>
          <a:spLocks/>
        </xdr:cNvSpPr>
      </xdr:nvSpPr>
      <xdr:spPr>
        <a:xfrm>
          <a:off x="1581150" y="962025"/>
          <a:ext cx="109251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47625</xdr:colOff>
      <xdr:row>6</xdr:row>
      <xdr:rowOff>142875</xdr:rowOff>
    </xdr:from>
    <xdr:to>
      <xdr:col>14</xdr:col>
      <xdr:colOff>0</xdr:colOff>
      <xdr:row>6</xdr:row>
      <xdr:rowOff>142875</xdr:rowOff>
    </xdr:to>
    <xdr:sp>
      <xdr:nvSpPr>
        <xdr:cNvPr id="2" name="Line 2"/>
        <xdr:cNvSpPr>
          <a:spLocks/>
        </xdr:cNvSpPr>
      </xdr:nvSpPr>
      <xdr:spPr>
        <a:xfrm flipH="1">
          <a:off x="1600200" y="1285875"/>
          <a:ext cx="8105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3</xdr:row>
      <xdr:rowOff>152400</xdr:rowOff>
    </xdr:from>
    <xdr:to>
      <xdr:col>11</xdr:col>
      <xdr:colOff>276225</xdr:colOff>
      <xdr:row>3</xdr:row>
      <xdr:rowOff>152400</xdr:rowOff>
    </xdr:to>
    <xdr:sp>
      <xdr:nvSpPr>
        <xdr:cNvPr id="3" name="Line 8"/>
        <xdr:cNvSpPr>
          <a:spLocks/>
        </xdr:cNvSpPr>
      </xdr:nvSpPr>
      <xdr:spPr>
        <a:xfrm flipV="1">
          <a:off x="1552575" y="809625"/>
          <a:ext cx="6638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352425</xdr:colOff>
      <xdr:row>7</xdr:row>
      <xdr:rowOff>123825</xdr:rowOff>
    </xdr:from>
    <xdr:to>
      <xdr:col>19</xdr:col>
      <xdr:colOff>0</xdr:colOff>
      <xdr:row>7</xdr:row>
      <xdr:rowOff>123825</xdr:rowOff>
    </xdr:to>
    <xdr:sp>
      <xdr:nvSpPr>
        <xdr:cNvPr id="4" name="Line 13"/>
        <xdr:cNvSpPr>
          <a:spLocks/>
        </xdr:cNvSpPr>
      </xdr:nvSpPr>
      <xdr:spPr>
        <a:xfrm>
          <a:off x="10058400" y="1428750"/>
          <a:ext cx="2695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0</xdr:colOff>
      <xdr:row>8</xdr:row>
      <xdr:rowOff>114300</xdr:rowOff>
    </xdr:from>
    <xdr:to>
      <xdr:col>19</xdr:col>
      <xdr:colOff>0</xdr:colOff>
      <xdr:row>8</xdr:row>
      <xdr:rowOff>114300</xdr:rowOff>
    </xdr:to>
    <xdr:sp>
      <xdr:nvSpPr>
        <xdr:cNvPr id="5" name="Line 20"/>
        <xdr:cNvSpPr>
          <a:spLocks/>
        </xdr:cNvSpPr>
      </xdr:nvSpPr>
      <xdr:spPr>
        <a:xfrm>
          <a:off x="12753975" y="15811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0</xdr:colOff>
      <xdr:row>8</xdr:row>
      <xdr:rowOff>114300</xdr:rowOff>
    </xdr:from>
    <xdr:to>
      <xdr:col>19</xdr:col>
      <xdr:colOff>0</xdr:colOff>
      <xdr:row>8</xdr:row>
      <xdr:rowOff>114300</xdr:rowOff>
    </xdr:to>
    <xdr:sp>
      <xdr:nvSpPr>
        <xdr:cNvPr id="6" name="Line 21"/>
        <xdr:cNvSpPr>
          <a:spLocks/>
        </xdr:cNvSpPr>
      </xdr:nvSpPr>
      <xdr:spPr>
        <a:xfrm>
          <a:off x="12753975" y="15811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0</xdr:colOff>
      <xdr:row>8</xdr:row>
      <xdr:rowOff>114300</xdr:rowOff>
    </xdr:from>
    <xdr:to>
      <xdr:col>19</xdr:col>
      <xdr:colOff>0</xdr:colOff>
      <xdr:row>8</xdr:row>
      <xdr:rowOff>114300</xdr:rowOff>
    </xdr:to>
    <xdr:sp>
      <xdr:nvSpPr>
        <xdr:cNvPr id="7" name="Line 23"/>
        <xdr:cNvSpPr>
          <a:spLocks/>
        </xdr:cNvSpPr>
      </xdr:nvSpPr>
      <xdr:spPr>
        <a:xfrm flipV="1">
          <a:off x="12753975" y="15811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123825</xdr:colOff>
      <xdr:row>7</xdr:row>
      <xdr:rowOff>123825</xdr:rowOff>
    </xdr:from>
    <xdr:to>
      <xdr:col>9</xdr:col>
      <xdr:colOff>466725</xdr:colOff>
      <xdr:row>7</xdr:row>
      <xdr:rowOff>123825</xdr:rowOff>
    </xdr:to>
    <xdr:sp>
      <xdr:nvSpPr>
        <xdr:cNvPr id="8" name="Line 34"/>
        <xdr:cNvSpPr>
          <a:spLocks/>
        </xdr:cNvSpPr>
      </xdr:nvSpPr>
      <xdr:spPr>
        <a:xfrm>
          <a:off x="1676400" y="1428750"/>
          <a:ext cx="5448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495300</xdr:colOff>
      <xdr:row>8</xdr:row>
      <xdr:rowOff>123825</xdr:rowOff>
    </xdr:from>
    <xdr:to>
      <xdr:col>14</xdr:col>
      <xdr:colOff>600075</xdr:colOff>
      <xdr:row>8</xdr:row>
      <xdr:rowOff>123825</xdr:rowOff>
    </xdr:to>
    <xdr:sp>
      <xdr:nvSpPr>
        <xdr:cNvPr id="9" name="Line 35"/>
        <xdr:cNvSpPr>
          <a:spLocks/>
        </xdr:cNvSpPr>
      </xdr:nvSpPr>
      <xdr:spPr>
        <a:xfrm flipV="1">
          <a:off x="8410575" y="1590675"/>
          <a:ext cx="1895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0</xdr:colOff>
      <xdr:row>8</xdr:row>
      <xdr:rowOff>142875</xdr:rowOff>
    </xdr:from>
    <xdr:to>
      <xdr:col>10</xdr:col>
      <xdr:colOff>609600</xdr:colOff>
      <xdr:row>8</xdr:row>
      <xdr:rowOff>142875</xdr:rowOff>
    </xdr:to>
    <xdr:sp>
      <xdr:nvSpPr>
        <xdr:cNvPr id="10" name="Line 38"/>
        <xdr:cNvSpPr>
          <a:spLocks/>
        </xdr:cNvSpPr>
      </xdr:nvSpPr>
      <xdr:spPr>
        <a:xfrm>
          <a:off x="2495550" y="1609725"/>
          <a:ext cx="5400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47625</xdr:colOff>
      <xdr:row>5</xdr:row>
      <xdr:rowOff>142875</xdr:rowOff>
    </xdr:from>
    <xdr:to>
      <xdr:col>18</xdr:col>
      <xdr:colOff>381000</xdr:colOff>
      <xdr:row>5</xdr:row>
      <xdr:rowOff>142875</xdr:rowOff>
    </xdr:to>
    <xdr:sp>
      <xdr:nvSpPr>
        <xdr:cNvPr id="11" name="Line 40"/>
        <xdr:cNvSpPr>
          <a:spLocks/>
        </xdr:cNvSpPr>
      </xdr:nvSpPr>
      <xdr:spPr>
        <a:xfrm>
          <a:off x="1600200" y="1123950"/>
          <a:ext cx="10915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409575</xdr:colOff>
      <xdr:row>3</xdr:row>
      <xdr:rowOff>142875</xdr:rowOff>
    </xdr:from>
    <xdr:to>
      <xdr:col>18</xdr:col>
      <xdr:colOff>333375</xdr:colOff>
      <xdr:row>3</xdr:row>
      <xdr:rowOff>142875</xdr:rowOff>
    </xdr:to>
    <xdr:sp>
      <xdr:nvSpPr>
        <xdr:cNvPr id="12" name="Line 41"/>
        <xdr:cNvSpPr>
          <a:spLocks/>
        </xdr:cNvSpPr>
      </xdr:nvSpPr>
      <xdr:spPr>
        <a:xfrm>
          <a:off x="9534525" y="800100"/>
          <a:ext cx="29337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4</xdr:row>
      <xdr:rowOff>142875</xdr:rowOff>
    </xdr:from>
    <xdr:to>
      <xdr:col>18</xdr:col>
      <xdr:colOff>371475</xdr:colOff>
      <xdr:row>4</xdr:row>
      <xdr:rowOff>142875</xdr:rowOff>
    </xdr:to>
    <xdr:sp>
      <xdr:nvSpPr>
        <xdr:cNvPr id="1" name="Line 1"/>
        <xdr:cNvSpPr>
          <a:spLocks/>
        </xdr:cNvSpPr>
      </xdr:nvSpPr>
      <xdr:spPr>
        <a:xfrm>
          <a:off x="1581150" y="962025"/>
          <a:ext cx="109251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47625</xdr:colOff>
      <xdr:row>6</xdr:row>
      <xdr:rowOff>142875</xdr:rowOff>
    </xdr:from>
    <xdr:to>
      <xdr:col>14</xdr:col>
      <xdr:colOff>0</xdr:colOff>
      <xdr:row>6</xdr:row>
      <xdr:rowOff>142875</xdr:rowOff>
    </xdr:to>
    <xdr:sp>
      <xdr:nvSpPr>
        <xdr:cNvPr id="2" name="Line 2"/>
        <xdr:cNvSpPr>
          <a:spLocks/>
        </xdr:cNvSpPr>
      </xdr:nvSpPr>
      <xdr:spPr>
        <a:xfrm flipH="1">
          <a:off x="1600200" y="1285875"/>
          <a:ext cx="8105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3</xdr:row>
      <xdr:rowOff>152400</xdr:rowOff>
    </xdr:from>
    <xdr:to>
      <xdr:col>11</xdr:col>
      <xdr:colOff>276225</xdr:colOff>
      <xdr:row>3</xdr:row>
      <xdr:rowOff>152400</xdr:rowOff>
    </xdr:to>
    <xdr:sp>
      <xdr:nvSpPr>
        <xdr:cNvPr id="3" name="Line 8"/>
        <xdr:cNvSpPr>
          <a:spLocks/>
        </xdr:cNvSpPr>
      </xdr:nvSpPr>
      <xdr:spPr>
        <a:xfrm flipV="1">
          <a:off x="1552575" y="809625"/>
          <a:ext cx="6638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352425</xdr:colOff>
      <xdr:row>7</xdr:row>
      <xdr:rowOff>123825</xdr:rowOff>
    </xdr:from>
    <xdr:to>
      <xdr:col>19</xdr:col>
      <xdr:colOff>0</xdr:colOff>
      <xdr:row>7</xdr:row>
      <xdr:rowOff>123825</xdr:rowOff>
    </xdr:to>
    <xdr:sp>
      <xdr:nvSpPr>
        <xdr:cNvPr id="4" name="Line 13"/>
        <xdr:cNvSpPr>
          <a:spLocks/>
        </xdr:cNvSpPr>
      </xdr:nvSpPr>
      <xdr:spPr>
        <a:xfrm>
          <a:off x="10058400" y="1428750"/>
          <a:ext cx="2695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0</xdr:colOff>
      <xdr:row>8</xdr:row>
      <xdr:rowOff>114300</xdr:rowOff>
    </xdr:from>
    <xdr:to>
      <xdr:col>19</xdr:col>
      <xdr:colOff>0</xdr:colOff>
      <xdr:row>8</xdr:row>
      <xdr:rowOff>114300</xdr:rowOff>
    </xdr:to>
    <xdr:sp>
      <xdr:nvSpPr>
        <xdr:cNvPr id="5" name="Line 20"/>
        <xdr:cNvSpPr>
          <a:spLocks/>
        </xdr:cNvSpPr>
      </xdr:nvSpPr>
      <xdr:spPr>
        <a:xfrm>
          <a:off x="12753975" y="15811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0</xdr:colOff>
      <xdr:row>8</xdr:row>
      <xdr:rowOff>114300</xdr:rowOff>
    </xdr:from>
    <xdr:to>
      <xdr:col>19</xdr:col>
      <xdr:colOff>0</xdr:colOff>
      <xdr:row>8</xdr:row>
      <xdr:rowOff>114300</xdr:rowOff>
    </xdr:to>
    <xdr:sp>
      <xdr:nvSpPr>
        <xdr:cNvPr id="6" name="Line 21"/>
        <xdr:cNvSpPr>
          <a:spLocks/>
        </xdr:cNvSpPr>
      </xdr:nvSpPr>
      <xdr:spPr>
        <a:xfrm>
          <a:off x="12753975" y="15811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0</xdr:colOff>
      <xdr:row>8</xdr:row>
      <xdr:rowOff>114300</xdr:rowOff>
    </xdr:from>
    <xdr:to>
      <xdr:col>19</xdr:col>
      <xdr:colOff>0</xdr:colOff>
      <xdr:row>8</xdr:row>
      <xdr:rowOff>114300</xdr:rowOff>
    </xdr:to>
    <xdr:sp>
      <xdr:nvSpPr>
        <xdr:cNvPr id="7" name="Line 23"/>
        <xdr:cNvSpPr>
          <a:spLocks/>
        </xdr:cNvSpPr>
      </xdr:nvSpPr>
      <xdr:spPr>
        <a:xfrm flipV="1">
          <a:off x="12753975" y="15811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123825</xdr:colOff>
      <xdr:row>7</xdr:row>
      <xdr:rowOff>123825</xdr:rowOff>
    </xdr:from>
    <xdr:to>
      <xdr:col>9</xdr:col>
      <xdr:colOff>466725</xdr:colOff>
      <xdr:row>7</xdr:row>
      <xdr:rowOff>123825</xdr:rowOff>
    </xdr:to>
    <xdr:sp>
      <xdr:nvSpPr>
        <xdr:cNvPr id="8" name="Line 34"/>
        <xdr:cNvSpPr>
          <a:spLocks/>
        </xdr:cNvSpPr>
      </xdr:nvSpPr>
      <xdr:spPr>
        <a:xfrm>
          <a:off x="1676400" y="1428750"/>
          <a:ext cx="5448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495300</xdr:colOff>
      <xdr:row>8</xdr:row>
      <xdr:rowOff>123825</xdr:rowOff>
    </xdr:from>
    <xdr:to>
      <xdr:col>14</xdr:col>
      <xdr:colOff>600075</xdr:colOff>
      <xdr:row>8</xdr:row>
      <xdr:rowOff>123825</xdr:rowOff>
    </xdr:to>
    <xdr:sp>
      <xdr:nvSpPr>
        <xdr:cNvPr id="9" name="Line 35"/>
        <xdr:cNvSpPr>
          <a:spLocks/>
        </xdr:cNvSpPr>
      </xdr:nvSpPr>
      <xdr:spPr>
        <a:xfrm flipV="1">
          <a:off x="8410575" y="1590675"/>
          <a:ext cx="1895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0</xdr:colOff>
      <xdr:row>8</xdr:row>
      <xdr:rowOff>142875</xdr:rowOff>
    </xdr:from>
    <xdr:to>
      <xdr:col>10</xdr:col>
      <xdr:colOff>609600</xdr:colOff>
      <xdr:row>8</xdr:row>
      <xdr:rowOff>142875</xdr:rowOff>
    </xdr:to>
    <xdr:sp>
      <xdr:nvSpPr>
        <xdr:cNvPr id="10" name="Line 38"/>
        <xdr:cNvSpPr>
          <a:spLocks/>
        </xdr:cNvSpPr>
      </xdr:nvSpPr>
      <xdr:spPr>
        <a:xfrm>
          <a:off x="2495550" y="1609725"/>
          <a:ext cx="5400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47625</xdr:colOff>
      <xdr:row>5</xdr:row>
      <xdr:rowOff>142875</xdr:rowOff>
    </xdr:from>
    <xdr:to>
      <xdr:col>18</xdr:col>
      <xdr:colOff>381000</xdr:colOff>
      <xdr:row>5</xdr:row>
      <xdr:rowOff>142875</xdr:rowOff>
    </xdr:to>
    <xdr:sp>
      <xdr:nvSpPr>
        <xdr:cNvPr id="11" name="Line 40"/>
        <xdr:cNvSpPr>
          <a:spLocks/>
        </xdr:cNvSpPr>
      </xdr:nvSpPr>
      <xdr:spPr>
        <a:xfrm>
          <a:off x="1600200" y="1123950"/>
          <a:ext cx="10915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409575</xdr:colOff>
      <xdr:row>3</xdr:row>
      <xdr:rowOff>142875</xdr:rowOff>
    </xdr:from>
    <xdr:to>
      <xdr:col>18</xdr:col>
      <xdr:colOff>333375</xdr:colOff>
      <xdr:row>3</xdr:row>
      <xdr:rowOff>142875</xdr:rowOff>
    </xdr:to>
    <xdr:sp>
      <xdr:nvSpPr>
        <xdr:cNvPr id="12" name="Line 41"/>
        <xdr:cNvSpPr>
          <a:spLocks/>
        </xdr:cNvSpPr>
      </xdr:nvSpPr>
      <xdr:spPr>
        <a:xfrm>
          <a:off x="9534525" y="800100"/>
          <a:ext cx="29337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4</xdr:row>
      <xdr:rowOff>142875</xdr:rowOff>
    </xdr:from>
    <xdr:to>
      <xdr:col>18</xdr:col>
      <xdr:colOff>371475</xdr:colOff>
      <xdr:row>4</xdr:row>
      <xdr:rowOff>142875</xdr:rowOff>
    </xdr:to>
    <xdr:sp>
      <xdr:nvSpPr>
        <xdr:cNvPr id="1" name="Line 1"/>
        <xdr:cNvSpPr>
          <a:spLocks/>
        </xdr:cNvSpPr>
      </xdr:nvSpPr>
      <xdr:spPr>
        <a:xfrm>
          <a:off x="1581150" y="962025"/>
          <a:ext cx="109251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47625</xdr:colOff>
      <xdr:row>6</xdr:row>
      <xdr:rowOff>142875</xdr:rowOff>
    </xdr:from>
    <xdr:to>
      <xdr:col>14</xdr:col>
      <xdr:colOff>0</xdr:colOff>
      <xdr:row>6</xdr:row>
      <xdr:rowOff>142875</xdr:rowOff>
    </xdr:to>
    <xdr:sp>
      <xdr:nvSpPr>
        <xdr:cNvPr id="2" name="Line 2"/>
        <xdr:cNvSpPr>
          <a:spLocks/>
        </xdr:cNvSpPr>
      </xdr:nvSpPr>
      <xdr:spPr>
        <a:xfrm flipH="1">
          <a:off x="1600200" y="1285875"/>
          <a:ext cx="8105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3</xdr:row>
      <xdr:rowOff>152400</xdr:rowOff>
    </xdr:from>
    <xdr:to>
      <xdr:col>11</xdr:col>
      <xdr:colOff>276225</xdr:colOff>
      <xdr:row>3</xdr:row>
      <xdr:rowOff>152400</xdr:rowOff>
    </xdr:to>
    <xdr:sp>
      <xdr:nvSpPr>
        <xdr:cNvPr id="3" name="Line 8"/>
        <xdr:cNvSpPr>
          <a:spLocks/>
        </xdr:cNvSpPr>
      </xdr:nvSpPr>
      <xdr:spPr>
        <a:xfrm flipV="1">
          <a:off x="1552575" y="809625"/>
          <a:ext cx="6638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352425</xdr:colOff>
      <xdr:row>8</xdr:row>
      <xdr:rowOff>0</xdr:rowOff>
    </xdr:from>
    <xdr:to>
      <xdr:col>19</xdr:col>
      <xdr:colOff>0</xdr:colOff>
      <xdr:row>8</xdr:row>
      <xdr:rowOff>0</xdr:rowOff>
    </xdr:to>
    <xdr:sp>
      <xdr:nvSpPr>
        <xdr:cNvPr id="4" name="Line 13"/>
        <xdr:cNvSpPr>
          <a:spLocks/>
        </xdr:cNvSpPr>
      </xdr:nvSpPr>
      <xdr:spPr>
        <a:xfrm>
          <a:off x="10058400" y="1466850"/>
          <a:ext cx="2695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0</xdr:colOff>
      <xdr:row>8</xdr:row>
      <xdr:rowOff>114300</xdr:rowOff>
    </xdr:from>
    <xdr:to>
      <xdr:col>19</xdr:col>
      <xdr:colOff>0</xdr:colOff>
      <xdr:row>8</xdr:row>
      <xdr:rowOff>114300</xdr:rowOff>
    </xdr:to>
    <xdr:sp>
      <xdr:nvSpPr>
        <xdr:cNvPr id="5" name="Line 20"/>
        <xdr:cNvSpPr>
          <a:spLocks/>
        </xdr:cNvSpPr>
      </xdr:nvSpPr>
      <xdr:spPr>
        <a:xfrm>
          <a:off x="12753975" y="15811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0</xdr:colOff>
      <xdr:row>8</xdr:row>
      <xdr:rowOff>114300</xdr:rowOff>
    </xdr:from>
    <xdr:to>
      <xdr:col>19</xdr:col>
      <xdr:colOff>0</xdr:colOff>
      <xdr:row>8</xdr:row>
      <xdr:rowOff>114300</xdr:rowOff>
    </xdr:to>
    <xdr:sp>
      <xdr:nvSpPr>
        <xdr:cNvPr id="6" name="Line 21"/>
        <xdr:cNvSpPr>
          <a:spLocks/>
        </xdr:cNvSpPr>
      </xdr:nvSpPr>
      <xdr:spPr>
        <a:xfrm>
          <a:off x="12753975" y="15811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0</xdr:colOff>
      <xdr:row>8</xdr:row>
      <xdr:rowOff>114300</xdr:rowOff>
    </xdr:from>
    <xdr:to>
      <xdr:col>19</xdr:col>
      <xdr:colOff>0</xdr:colOff>
      <xdr:row>8</xdr:row>
      <xdr:rowOff>114300</xdr:rowOff>
    </xdr:to>
    <xdr:sp>
      <xdr:nvSpPr>
        <xdr:cNvPr id="7" name="Line 23"/>
        <xdr:cNvSpPr>
          <a:spLocks/>
        </xdr:cNvSpPr>
      </xdr:nvSpPr>
      <xdr:spPr>
        <a:xfrm flipV="1">
          <a:off x="12753975" y="15811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123825</xdr:colOff>
      <xdr:row>7</xdr:row>
      <xdr:rowOff>123825</xdr:rowOff>
    </xdr:from>
    <xdr:to>
      <xdr:col>9</xdr:col>
      <xdr:colOff>466725</xdr:colOff>
      <xdr:row>7</xdr:row>
      <xdr:rowOff>123825</xdr:rowOff>
    </xdr:to>
    <xdr:sp>
      <xdr:nvSpPr>
        <xdr:cNvPr id="8" name="Line 34"/>
        <xdr:cNvSpPr>
          <a:spLocks/>
        </xdr:cNvSpPr>
      </xdr:nvSpPr>
      <xdr:spPr>
        <a:xfrm>
          <a:off x="1676400" y="1428750"/>
          <a:ext cx="5448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495300</xdr:colOff>
      <xdr:row>8</xdr:row>
      <xdr:rowOff>123825</xdr:rowOff>
    </xdr:from>
    <xdr:to>
      <xdr:col>14</xdr:col>
      <xdr:colOff>600075</xdr:colOff>
      <xdr:row>8</xdr:row>
      <xdr:rowOff>123825</xdr:rowOff>
    </xdr:to>
    <xdr:sp>
      <xdr:nvSpPr>
        <xdr:cNvPr id="9" name="Line 35"/>
        <xdr:cNvSpPr>
          <a:spLocks/>
        </xdr:cNvSpPr>
      </xdr:nvSpPr>
      <xdr:spPr>
        <a:xfrm flipV="1">
          <a:off x="8410575" y="1590675"/>
          <a:ext cx="1895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0</xdr:colOff>
      <xdr:row>8</xdr:row>
      <xdr:rowOff>142875</xdr:rowOff>
    </xdr:from>
    <xdr:to>
      <xdr:col>10</xdr:col>
      <xdr:colOff>609600</xdr:colOff>
      <xdr:row>8</xdr:row>
      <xdr:rowOff>142875</xdr:rowOff>
    </xdr:to>
    <xdr:sp>
      <xdr:nvSpPr>
        <xdr:cNvPr id="10" name="Line 38"/>
        <xdr:cNvSpPr>
          <a:spLocks/>
        </xdr:cNvSpPr>
      </xdr:nvSpPr>
      <xdr:spPr>
        <a:xfrm>
          <a:off x="2495550" y="1609725"/>
          <a:ext cx="5400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47625</xdr:colOff>
      <xdr:row>5</xdr:row>
      <xdr:rowOff>142875</xdr:rowOff>
    </xdr:from>
    <xdr:to>
      <xdr:col>18</xdr:col>
      <xdr:colOff>381000</xdr:colOff>
      <xdr:row>5</xdr:row>
      <xdr:rowOff>142875</xdr:rowOff>
    </xdr:to>
    <xdr:sp>
      <xdr:nvSpPr>
        <xdr:cNvPr id="11" name="Line 40"/>
        <xdr:cNvSpPr>
          <a:spLocks/>
        </xdr:cNvSpPr>
      </xdr:nvSpPr>
      <xdr:spPr>
        <a:xfrm>
          <a:off x="1600200" y="1123950"/>
          <a:ext cx="10915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409575</xdr:colOff>
      <xdr:row>3</xdr:row>
      <xdr:rowOff>142875</xdr:rowOff>
    </xdr:from>
    <xdr:to>
      <xdr:col>18</xdr:col>
      <xdr:colOff>333375</xdr:colOff>
      <xdr:row>3</xdr:row>
      <xdr:rowOff>142875</xdr:rowOff>
    </xdr:to>
    <xdr:sp>
      <xdr:nvSpPr>
        <xdr:cNvPr id="12" name="Line 41"/>
        <xdr:cNvSpPr>
          <a:spLocks/>
        </xdr:cNvSpPr>
      </xdr:nvSpPr>
      <xdr:spPr>
        <a:xfrm>
          <a:off x="9534525" y="800100"/>
          <a:ext cx="29337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4</xdr:row>
      <xdr:rowOff>142875</xdr:rowOff>
    </xdr:from>
    <xdr:to>
      <xdr:col>18</xdr:col>
      <xdr:colOff>371475</xdr:colOff>
      <xdr:row>4</xdr:row>
      <xdr:rowOff>142875</xdr:rowOff>
    </xdr:to>
    <xdr:sp>
      <xdr:nvSpPr>
        <xdr:cNvPr id="1" name="Line 1"/>
        <xdr:cNvSpPr>
          <a:spLocks/>
        </xdr:cNvSpPr>
      </xdr:nvSpPr>
      <xdr:spPr>
        <a:xfrm>
          <a:off x="1581150" y="962025"/>
          <a:ext cx="109251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47625</xdr:colOff>
      <xdr:row>6</xdr:row>
      <xdr:rowOff>142875</xdr:rowOff>
    </xdr:from>
    <xdr:to>
      <xdr:col>14</xdr:col>
      <xdr:colOff>0</xdr:colOff>
      <xdr:row>6</xdr:row>
      <xdr:rowOff>142875</xdr:rowOff>
    </xdr:to>
    <xdr:sp>
      <xdr:nvSpPr>
        <xdr:cNvPr id="2" name="Line 2"/>
        <xdr:cNvSpPr>
          <a:spLocks/>
        </xdr:cNvSpPr>
      </xdr:nvSpPr>
      <xdr:spPr>
        <a:xfrm flipH="1">
          <a:off x="1600200" y="1285875"/>
          <a:ext cx="8105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3</xdr:row>
      <xdr:rowOff>152400</xdr:rowOff>
    </xdr:from>
    <xdr:to>
      <xdr:col>11</xdr:col>
      <xdr:colOff>276225</xdr:colOff>
      <xdr:row>3</xdr:row>
      <xdr:rowOff>152400</xdr:rowOff>
    </xdr:to>
    <xdr:sp>
      <xdr:nvSpPr>
        <xdr:cNvPr id="3" name="Line 8"/>
        <xdr:cNvSpPr>
          <a:spLocks/>
        </xdr:cNvSpPr>
      </xdr:nvSpPr>
      <xdr:spPr>
        <a:xfrm flipV="1">
          <a:off x="1552575" y="809625"/>
          <a:ext cx="6638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352425</xdr:colOff>
      <xdr:row>8</xdr:row>
      <xdr:rowOff>0</xdr:rowOff>
    </xdr:from>
    <xdr:to>
      <xdr:col>19</xdr:col>
      <xdr:colOff>0</xdr:colOff>
      <xdr:row>8</xdr:row>
      <xdr:rowOff>0</xdr:rowOff>
    </xdr:to>
    <xdr:sp>
      <xdr:nvSpPr>
        <xdr:cNvPr id="4" name="Line 13"/>
        <xdr:cNvSpPr>
          <a:spLocks/>
        </xdr:cNvSpPr>
      </xdr:nvSpPr>
      <xdr:spPr>
        <a:xfrm>
          <a:off x="10058400" y="1466850"/>
          <a:ext cx="2695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0</xdr:colOff>
      <xdr:row>8</xdr:row>
      <xdr:rowOff>114300</xdr:rowOff>
    </xdr:from>
    <xdr:to>
      <xdr:col>19</xdr:col>
      <xdr:colOff>0</xdr:colOff>
      <xdr:row>8</xdr:row>
      <xdr:rowOff>114300</xdr:rowOff>
    </xdr:to>
    <xdr:sp>
      <xdr:nvSpPr>
        <xdr:cNvPr id="5" name="Line 20"/>
        <xdr:cNvSpPr>
          <a:spLocks/>
        </xdr:cNvSpPr>
      </xdr:nvSpPr>
      <xdr:spPr>
        <a:xfrm>
          <a:off x="12753975" y="15811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0</xdr:colOff>
      <xdr:row>8</xdr:row>
      <xdr:rowOff>114300</xdr:rowOff>
    </xdr:from>
    <xdr:to>
      <xdr:col>19</xdr:col>
      <xdr:colOff>0</xdr:colOff>
      <xdr:row>8</xdr:row>
      <xdr:rowOff>114300</xdr:rowOff>
    </xdr:to>
    <xdr:sp>
      <xdr:nvSpPr>
        <xdr:cNvPr id="6" name="Line 21"/>
        <xdr:cNvSpPr>
          <a:spLocks/>
        </xdr:cNvSpPr>
      </xdr:nvSpPr>
      <xdr:spPr>
        <a:xfrm>
          <a:off x="12753975" y="15811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0</xdr:colOff>
      <xdr:row>8</xdr:row>
      <xdr:rowOff>114300</xdr:rowOff>
    </xdr:from>
    <xdr:to>
      <xdr:col>19</xdr:col>
      <xdr:colOff>0</xdr:colOff>
      <xdr:row>8</xdr:row>
      <xdr:rowOff>114300</xdr:rowOff>
    </xdr:to>
    <xdr:sp>
      <xdr:nvSpPr>
        <xdr:cNvPr id="7" name="Line 23"/>
        <xdr:cNvSpPr>
          <a:spLocks/>
        </xdr:cNvSpPr>
      </xdr:nvSpPr>
      <xdr:spPr>
        <a:xfrm flipV="1">
          <a:off x="12753975" y="15811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123825</xdr:colOff>
      <xdr:row>7</xdr:row>
      <xdr:rowOff>123825</xdr:rowOff>
    </xdr:from>
    <xdr:to>
      <xdr:col>9</xdr:col>
      <xdr:colOff>466725</xdr:colOff>
      <xdr:row>7</xdr:row>
      <xdr:rowOff>123825</xdr:rowOff>
    </xdr:to>
    <xdr:sp>
      <xdr:nvSpPr>
        <xdr:cNvPr id="8" name="Line 34"/>
        <xdr:cNvSpPr>
          <a:spLocks/>
        </xdr:cNvSpPr>
      </xdr:nvSpPr>
      <xdr:spPr>
        <a:xfrm>
          <a:off x="1676400" y="1428750"/>
          <a:ext cx="5448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495300</xdr:colOff>
      <xdr:row>8</xdr:row>
      <xdr:rowOff>123825</xdr:rowOff>
    </xdr:from>
    <xdr:to>
      <xdr:col>14</xdr:col>
      <xdr:colOff>600075</xdr:colOff>
      <xdr:row>8</xdr:row>
      <xdr:rowOff>123825</xdr:rowOff>
    </xdr:to>
    <xdr:sp>
      <xdr:nvSpPr>
        <xdr:cNvPr id="9" name="Line 35"/>
        <xdr:cNvSpPr>
          <a:spLocks/>
        </xdr:cNvSpPr>
      </xdr:nvSpPr>
      <xdr:spPr>
        <a:xfrm flipV="1">
          <a:off x="8410575" y="1590675"/>
          <a:ext cx="1895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0</xdr:colOff>
      <xdr:row>8</xdr:row>
      <xdr:rowOff>142875</xdr:rowOff>
    </xdr:from>
    <xdr:to>
      <xdr:col>10</xdr:col>
      <xdr:colOff>609600</xdr:colOff>
      <xdr:row>8</xdr:row>
      <xdr:rowOff>142875</xdr:rowOff>
    </xdr:to>
    <xdr:sp>
      <xdr:nvSpPr>
        <xdr:cNvPr id="10" name="Line 38"/>
        <xdr:cNvSpPr>
          <a:spLocks/>
        </xdr:cNvSpPr>
      </xdr:nvSpPr>
      <xdr:spPr>
        <a:xfrm>
          <a:off x="2495550" y="1609725"/>
          <a:ext cx="5400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47625</xdr:colOff>
      <xdr:row>5</xdr:row>
      <xdr:rowOff>142875</xdr:rowOff>
    </xdr:from>
    <xdr:to>
      <xdr:col>18</xdr:col>
      <xdr:colOff>381000</xdr:colOff>
      <xdr:row>5</xdr:row>
      <xdr:rowOff>142875</xdr:rowOff>
    </xdr:to>
    <xdr:sp>
      <xdr:nvSpPr>
        <xdr:cNvPr id="11" name="Line 40"/>
        <xdr:cNvSpPr>
          <a:spLocks/>
        </xdr:cNvSpPr>
      </xdr:nvSpPr>
      <xdr:spPr>
        <a:xfrm>
          <a:off x="1600200" y="1123950"/>
          <a:ext cx="10915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409575</xdr:colOff>
      <xdr:row>3</xdr:row>
      <xdr:rowOff>142875</xdr:rowOff>
    </xdr:from>
    <xdr:to>
      <xdr:col>18</xdr:col>
      <xdr:colOff>333375</xdr:colOff>
      <xdr:row>3</xdr:row>
      <xdr:rowOff>142875</xdr:rowOff>
    </xdr:to>
    <xdr:sp>
      <xdr:nvSpPr>
        <xdr:cNvPr id="12" name="Line 41"/>
        <xdr:cNvSpPr>
          <a:spLocks/>
        </xdr:cNvSpPr>
      </xdr:nvSpPr>
      <xdr:spPr>
        <a:xfrm>
          <a:off x="9534525" y="800100"/>
          <a:ext cx="29337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geocities.com/marcio_sander/CE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specificações FL 01, 03 e 04 "/>
      <sheetName val="Especificações FL 02"/>
      <sheetName val="Orçamento"/>
      <sheetName val="Espelho"/>
      <sheetName val="Cronog"/>
      <sheetName val="Cronog-fl.02"/>
      <sheetName val="Cronog-fl.03"/>
      <sheetName val="Cronog-fl.04"/>
    </sheetNames>
  </externalBook>
</externalLink>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W224"/>
  <sheetViews>
    <sheetView showGridLines="0" zoomScale="120" zoomScaleNormal="120" zoomScalePageLayoutView="0" workbookViewId="0" topLeftCell="A22">
      <selection activeCell="AG113" sqref="AG113"/>
    </sheetView>
  </sheetViews>
  <sheetFormatPr defaultColWidth="11.421875" defaultRowHeight="12.75"/>
  <cols>
    <col min="1" max="1" width="0.9921875" style="0" customWidth="1"/>
    <col min="2" max="2" width="0.85546875" style="0" customWidth="1"/>
    <col min="3" max="6" width="2.7109375" style="0" customWidth="1"/>
    <col min="7" max="7" width="0.5625" style="0" customWidth="1"/>
    <col min="8" max="9" width="2.7109375" style="0" customWidth="1"/>
    <col min="10" max="10" width="3.421875" style="0" customWidth="1"/>
    <col min="11" max="11" width="3.57421875" style="0" customWidth="1"/>
    <col min="12" max="12" width="0.71875" style="0" customWidth="1"/>
    <col min="13" max="13" width="0.2890625" style="0" customWidth="1"/>
    <col min="14" max="14" width="0.71875" style="0" customWidth="1"/>
    <col min="15" max="16" width="2.7109375" style="0" customWidth="1"/>
    <col min="17" max="17" width="0.42578125" style="0" customWidth="1"/>
    <col min="18" max="18" width="4.8515625" style="0" customWidth="1"/>
    <col min="19" max="19" width="3.28125" style="0" customWidth="1"/>
    <col min="20" max="21" width="2.7109375" style="0" customWidth="1"/>
    <col min="22" max="22" width="0.42578125" style="0" customWidth="1"/>
    <col min="23" max="24" width="2.7109375" style="0" customWidth="1"/>
    <col min="25" max="25" width="0.42578125" style="0" customWidth="1"/>
    <col min="26" max="26" width="2.7109375" style="0" customWidth="1"/>
    <col min="27" max="27" width="0.71875" style="0" customWidth="1"/>
    <col min="28" max="28" width="1.28515625" style="0" customWidth="1"/>
    <col min="29" max="30" width="0.5625" style="0" customWidth="1"/>
    <col min="31" max="31" width="2.421875" style="0" customWidth="1"/>
    <col min="32" max="32" width="1.7109375" style="0" customWidth="1"/>
    <col min="33" max="33" width="2.8515625" style="0" customWidth="1"/>
    <col min="34" max="34" width="2.7109375" style="0" customWidth="1"/>
    <col min="35" max="35" width="0.71875" style="0" customWidth="1"/>
    <col min="36" max="36" width="2.28125" style="0" customWidth="1"/>
    <col min="37" max="37" width="0.5625" style="0" customWidth="1"/>
    <col min="38" max="38" width="4.421875" style="0" customWidth="1"/>
    <col min="39" max="39" width="5.7109375" style="0" customWidth="1"/>
    <col min="40" max="40" width="0.85546875" style="0" customWidth="1"/>
  </cols>
  <sheetData>
    <row r="1" spans="1:40" s="97" customFormat="1" ht="9.75" customHeight="1">
      <c r="A1"/>
      <c r="K1"/>
      <c r="L1"/>
      <c r="M1"/>
      <c r="N1"/>
      <c r="O1"/>
      <c r="P1"/>
      <c r="Q1"/>
      <c r="R1"/>
      <c r="S1"/>
      <c r="T1" s="99" t="s">
        <v>2</v>
      </c>
      <c r="U1" s="98"/>
      <c r="V1" s="98"/>
      <c r="W1" s="98"/>
      <c r="X1" s="98"/>
      <c r="Y1" s="98"/>
      <c r="Z1" s="100"/>
      <c r="AA1" s="98"/>
      <c r="AB1" s="99" t="s">
        <v>3</v>
      </c>
      <c r="AC1" s="98"/>
      <c r="AD1" s="98"/>
      <c r="AE1" s="98"/>
      <c r="AF1"/>
      <c r="AG1"/>
      <c r="AH1"/>
      <c r="AI1"/>
      <c r="AJ1" s="100"/>
      <c r="AK1" s="98"/>
      <c r="AL1" s="101" t="s">
        <v>4</v>
      </c>
      <c r="AM1" s="98"/>
      <c r="AN1" s="100"/>
    </row>
    <row r="2" spans="1:40" ht="9.75" customHeight="1">
      <c r="A2" s="93"/>
      <c r="C2" s="418" t="s">
        <v>0</v>
      </c>
      <c r="E2" t="s">
        <v>1</v>
      </c>
      <c r="T2" s="103"/>
      <c r="U2" s="104"/>
      <c r="V2" s="104"/>
      <c r="W2" s="104"/>
      <c r="X2" s="104"/>
      <c r="Y2" s="104"/>
      <c r="Z2" s="105"/>
      <c r="AA2" s="93"/>
      <c r="AB2" s="103"/>
      <c r="AC2" s="104"/>
      <c r="AD2" s="104"/>
      <c r="AE2" s="104"/>
      <c r="AF2" s="104"/>
      <c r="AG2" s="104"/>
      <c r="AH2" s="104"/>
      <c r="AI2" s="104"/>
      <c r="AJ2" s="105"/>
      <c r="AK2" s="93"/>
      <c r="AL2" s="103"/>
      <c r="AM2" s="104"/>
      <c r="AN2" s="105"/>
    </row>
    <row r="3" spans="1:40" ht="5.25" customHeight="1">
      <c r="A3" s="93"/>
      <c r="T3" s="93"/>
      <c r="U3" s="93"/>
      <c r="V3" s="93"/>
      <c r="W3" s="93"/>
      <c r="X3" s="93"/>
      <c r="Y3" s="93"/>
      <c r="Z3" s="93"/>
      <c r="AA3" s="93"/>
      <c r="AB3" s="93"/>
      <c r="AC3" s="93"/>
      <c r="AD3" s="93"/>
      <c r="AE3" s="93"/>
      <c r="AF3" s="93"/>
      <c r="AG3" s="93"/>
      <c r="AH3" s="93"/>
      <c r="AI3" s="93"/>
      <c r="AJ3" s="93"/>
      <c r="AK3" s="93"/>
      <c r="AL3" s="93"/>
      <c r="AM3" s="93"/>
      <c r="AN3" s="93"/>
    </row>
    <row r="4" spans="1:40" s="97" customFormat="1" ht="12" customHeight="1">
      <c r="A4" s="98"/>
      <c r="B4" s="107"/>
      <c r="C4" s="107"/>
      <c r="D4" s="107"/>
      <c r="E4" s="107"/>
      <c r="F4" s="228" t="s">
        <v>5</v>
      </c>
      <c r="G4" s="229"/>
      <c r="H4"/>
      <c r="T4" s="107"/>
      <c r="U4" s="230"/>
      <c r="V4" s="230"/>
      <c r="W4" s="107"/>
      <c r="X4" s="107"/>
      <c r="Y4" s="107"/>
      <c r="Z4" s="107"/>
      <c r="AA4" s="107"/>
      <c r="AB4" s="107"/>
      <c r="AC4" s="107"/>
      <c r="AD4" s="107"/>
      <c r="AE4" s="107"/>
      <c r="AF4" s="107"/>
      <c r="AG4" s="107"/>
      <c r="AH4" s="107"/>
      <c r="AI4" s="107"/>
      <c r="AJ4" s="107"/>
      <c r="AK4" s="107"/>
      <c r="AL4" s="107"/>
      <c r="AM4" s="107"/>
      <c r="AN4" s="107"/>
    </row>
    <row r="5" spans="1:40" ht="3" customHeight="1">
      <c r="A5" s="93"/>
      <c r="X5" s="231"/>
      <c r="Y5" s="231"/>
      <c r="Z5" s="231"/>
      <c r="AA5" s="231"/>
      <c r="AB5" s="231"/>
      <c r="AC5" s="231"/>
      <c r="AD5" s="231"/>
      <c r="AE5" s="231"/>
      <c r="AF5" s="231"/>
      <c r="AG5" s="231"/>
      <c r="AH5" s="231"/>
      <c r="AI5" s="231"/>
      <c r="AJ5" s="231"/>
      <c r="AK5" s="231"/>
      <c r="AL5" s="231"/>
      <c r="AM5" s="231"/>
      <c r="AN5" s="231"/>
    </row>
    <row r="6" spans="1:40" s="97" customFormat="1" ht="9.75" customHeight="1">
      <c r="A6" s="98"/>
      <c r="B6" s="108"/>
      <c r="C6" s="108"/>
      <c r="D6" s="108"/>
      <c r="E6" s="108"/>
      <c r="F6" s="108"/>
      <c r="G6" s="108"/>
      <c r="H6" s="108"/>
      <c r="I6" s="108"/>
      <c r="J6" s="108"/>
      <c r="K6" s="108"/>
      <c r="L6" s="108"/>
      <c r="M6" s="108"/>
      <c r="N6" s="108"/>
      <c r="O6" s="108"/>
      <c r="P6" s="108"/>
      <c r="Q6" s="108"/>
      <c r="R6" s="108"/>
      <c r="S6" s="108"/>
      <c r="T6" s="232" t="s">
        <v>6</v>
      </c>
      <c r="U6" s="108"/>
      <c r="V6" s="108"/>
      <c r="W6" s="108"/>
      <c r="X6" s="108"/>
      <c r="Y6" s="108"/>
      <c r="Z6" s="108"/>
      <c r="AA6" s="108"/>
      <c r="AB6" s="108"/>
      <c r="AC6" s="108"/>
      <c r="AD6" s="108"/>
      <c r="AE6" s="110"/>
      <c r="AF6" s="108"/>
      <c r="AG6" s="108"/>
      <c r="AH6" s="108"/>
      <c r="AI6" s="108"/>
      <c r="AJ6" s="108"/>
      <c r="AK6" s="108"/>
      <c r="AL6" s="108"/>
      <c r="AM6" s="108"/>
      <c r="AN6" s="108"/>
    </row>
    <row r="7" spans="1:30" ht="11.25" customHeight="1">
      <c r="A7" s="93"/>
      <c r="B7" t="s">
        <v>7</v>
      </c>
      <c r="P7" s="93"/>
      <c r="Q7" s="93"/>
      <c r="R7" s="93"/>
      <c r="S7" s="93"/>
      <c r="X7" s="93"/>
      <c r="Y7" s="93"/>
      <c r="Z7" s="93"/>
      <c r="AA7" s="93"/>
      <c r="AB7" s="93"/>
      <c r="AC7" s="93"/>
      <c r="AD7" s="93"/>
    </row>
    <row r="8" spans="1:40" ht="3" customHeight="1">
      <c r="A8" s="93"/>
      <c r="P8" s="93"/>
      <c r="Q8" s="93"/>
      <c r="R8" s="93"/>
      <c r="S8" s="93"/>
      <c r="W8" s="93"/>
      <c r="X8" s="93"/>
      <c r="Y8" s="93"/>
      <c r="Z8" s="93"/>
      <c r="AA8" s="93"/>
      <c r="AB8" s="93"/>
      <c r="AC8" s="93"/>
      <c r="AD8" s="93"/>
      <c r="AE8" s="93"/>
      <c r="AF8" s="93"/>
      <c r="AG8" s="93"/>
      <c r="AH8" s="93"/>
      <c r="AI8" s="93"/>
      <c r="AJ8" s="93"/>
      <c r="AK8" s="93"/>
      <c r="AL8" s="93"/>
      <c r="AM8" s="93"/>
      <c r="AN8" s="93"/>
    </row>
    <row r="9" spans="1:40" s="97" customFormat="1" ht="9" customHeight="1">
      <c r="A9" s="98"/>
      <c r="B9" s="99" t="s">
        <v>8</v>
      </c>
      <c r="C9"/>
      <c r="D9" s="98"/>
      <c r="E9" s="98"/>
      <c r="F9"/>
      <c r="G9"/>
      <c r="H9"/>
      <c r="I9" s="98"/>
      <c r="J9" s="98"/>
      <c r="K9" s="98"/>
      <c r="L9" s="98"/>
      <c r="M9" s="98"/>
      <c r="N9" s="98"/>
      <c r="O9" s="98"/>
      <c r="P9" s="98"/>
      <c r="Q9" s="98"/>
      <c r="R9" s="98"/>
      <c r="S9" s="98"/>
      <c r="T9" s="98"/>
      <c r="U9" s="98"/>
      <c r="V9" s="98"/>
      <c r="W9" s="233"/>
      <c r="X9" s="98"/>
      <c r="Y9" s="98"/>
      <c r="Z9" s="112" t="s">
        <v>9</v>
      </c>
      <c r="AA9" s="234"/>
      <c r="AB9" s="98"/>
      <c r="AC9" s="98"/>
      <c r="AD9" s="98"/>
      <c r="AE9" s="98"/>
      <c r="AF9" s="98"/>
      <c r="AG9" s="98"/>
      <c r="AH9" s="98"/>
      <c r="AI9" s="98"/>
      <c r="AJ9" s="98"/>
      <c r="AK9" s="98"/>
      <c r="AL9" s="98"/>
      <c r="AM9" s="98"/>
      <c r="AN9" s="98"/>
    </row>
    <row r="10" spans="1:40" ht="9.75" customHeight="1">
      <c r="A10" s="93"/>
      <c r="B10" s="103"/>
      <c r="C10" s="104"/>
      <c r="D10" s="104"/>
      <c r="E10" s="104"/>
      <c r="F10" s="104"/>
      <c r="G10" s="104"/>
      <c r="H10" s="104"/>
      <c r="I10" s="104"/>
      <c r="J10" s="104"/>
      <c r="K10" s="104"/>
      <c r="L10" s="104"/>
      <c r="M10" s="104"/>
      <c r="N10" s="104"/>
      <c r="O10" s="104"/>
      <c r="P10" s="104"/>
      <c r="Q10" s="104"/>
      <c r="R10" s="104"/>
      <c r="S10" s="104"/>
      <c r="T10" s="104"/>
      <c r="U10" s="104"/>
      <c r="V10" s="104"/>
      <c r="W10" s="105"/>
      <c r="X10" s="93"/>
      <c r="Y10" s="93"/>
      <c r="Z10" s="235"/>
      <c r="AA10" s="113" t="s">
        <v>10</v>
      </c>
      <c r="AB10" s="93"/>
      <c r="AC10" s="93"/>
      <c r="AD10" s="93"/>
      <c r="AF10" s="93"/>
      <c r="AG10" s="93"/>
      <c r="AH10" s="93"/>
      <c r="AI10" s="93"/>
      <c r="AJ10" s="235" t="s">
        <v>786</v>
      </c>
      <c r="AK10" s="113" t="s">
        <v>11</v>
      </c>
      <c r="AM10" s="93"/>
      <c r="AN10" s="93"/>
    </row>
    <row r="11" spans="1:40" ht="9" customHeight="1">
      <c r="A11" s="93"/>
      <c r="C11" s="93"/>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row>
    <row r="12" spans="1:40" s="97" customFormat="1" ht="9" customHeight="1">
      <c r="A12" s="98"/>
      <c r="B12" s="101" t="s">
        <v>12</v>
      </c>
      <c r="C12"/>
      <c r="D12" s="98"/>
      <c r="E12" s="98"/>
      <c r="F12" s="98"/>
      <c r="G12" s="98"/>
      <c r="H12" s="98"/>
      <c r="I12" s="98"/>
      <c r="J12" s="98"/>
      <c r="K12" s="98"/>
      <c r="L12" s="98"/>
      <c r="M12" s="98"/>
      <c r="N12" s="98"/>
      <c r="O12" s="98"/>
      <c r="P12" s="98"/>
      <c r="Q12" s="98"/>
      <c r="R12" s="98"/>
      <c r="S12" s="98"/>
      <c r="T12" s="98"/>
      <c r="U12" s="98"/>
      <c r="V12" s="98"/>
      <c r="W12" s="100"/>
      <c r="X12" s="98"/>
      <c r="Y12" s="98"/>
      <c r="Z12" s="98"/>
      <c r="AA12" s="98"/>
      <c r="AB12" s="98"/>
      <c r="AC12" s="98"/>
      <c r="AD12" s="98"/>
      <c r="AE12" s="98"/>
      <c r="AF12" s="93"/>
      <c r="AG12" s="93"/>
      <c r="AH12" s="98"/>
      <c r="AI12" s="98"/>
      <c r="AJ12" s="98"/>
      <c r="AK12" s="98"/>
      <c r="AL12" s="98"/>
      <c r="AM12" s="98"/>
      <c r="AN12" s="98"/>
    </row>
    <row r="13" spans="1:40" ht="9.75" customHeight="1">
      <c r="A13" s="93"/>
      <c r="B13" s="103"/>
      <c r="C13" s="420" t="s">
        <v>848</v>
      </c>
      <c r="D13" s="420"/>
      <c r="E13" s="420"/>
      <c r="F13" s="420"/>
      <c r="G13" s="420"/>
      <c r="H13" s="420"/>
      <c r="I13" s="420"/>
      <c r="J13" s="420"/>
      <c r="K13" s="420"/>
      <c r="L13" s="420"/>
      <c r="M13" s="420"/>
      <c r="N13" s="420"/>
      <c r="O13" s="420"/>
      <c r="P13" s="104"/>
      <c r="Q13" s="104"/>
      <c r="R13" s="104"/>
      <c r="S13" s="104"/>
      <c r="T13" s="104"/>
      <c r="U13" s="104"/>
      <c r="V13" s="104"/>
      <c r="W13" s="105"/>
      <c r="X13" s="93"/>
      <c r="Y13" s="93"/>
      <c r="Z13" s="235"/>
      <c r="AA13" s="113" t="s">
        <v>13</v>
      </c>
      <c r="AB13" s="93"/>
      <c r="AC13" s="93"/>
      <c r="AD13" s="93"/>
      <c r="AF13" s="93"/>
      <c r="AG13" s="93"/>
      <c r="AH13" s="93"/>
      <c r="AI13" s="93"/>
      <c r="AJ13" s="235"/>
      <c r="AK13" s="113" t="s">
        <v>14</v>
      </c>
      <c r="AM13" s="93"/>
      <c r="AN13" s="93"/>
    </row>
    <row r="14" s="93" customFormat="1" ht="9.75" customHeight="1"/>
    <row r="15" spans="1:40" s="97" customFormat="1" ht="9" customHeight="1">
      <c r="A15" s="98"/>
      <c r="B15" s="99" t="s">
        <v>15</v>
      </c>
      <c r="C15"/>
      <c r="D15" s="98"/>
      <c r="E15" s="98"/>
      <c r="F15" s="98"/>
      <c r="G15" s="98"/>
      <c r="H15" s="98"/>
      <c r="I15" s="98"/>
      <c r="J15" s="98"/>
      <c r="K15" s="98"/>
      <c r="L15" s="98"/>
      <c r="M15" s="98"/>
      <c r="N15" s="98"/>
      <c r="O15" s="98"/>
      <c r="P15" s="98"/>
      <c r="Q15" s="98"/>
      <c r="R15" s="98"/>
      <c r="S15" s="98"/>
      <c r="T15" s="98"/>
      <c r="U15" s="100"/>
      <c r="V15" s="98"/>
      <c r="W15" s="101" t="s">
        <v>16</v>
      </c>
      <c r="X15" s="98"/>
      <c r="Y15" s="98"/>
      <c r="Z15" s="315"/>
      <c r="AA15"/>
      <c r="AB15" s="100"/>
      <c r="AC15" s="98"/>
      <c r="AD15" s="101" t="s">
        <v>17</v>
      </c>
      <c r="AE15"/>
      <c r="AF15" s="98"/>
      <c r="AG15" s="98"/>
      <c r="AH15" s="98"/>
      <c r="AI15" s="98"/>
      <c r="AJ15" s="98"/>
      <c r="AK15" s="115"/>
      <c r="AL15" s="101" t="s">
        <v>18</v>
      </c>
      <c r="AM15" s="98"/>
      <c r="AN15" s="100"/>
    </row>
    <row r="16" spans="1:40" ht="9.75" customHeight="1">
      <c r="A16" s="93"/>
      <c r="B16" s="103"/>
      <c r="C16" s="420" t="s">
        <v>835</v>
      </c>
      <c r="D16" s="420"/>
      <c r="E16" s="420"/>
      <c r="F16" s="420"/>
      <c r="G16" s="420"/>
      <c r="H16" s="420"/>
      <c r="I16" s="420"/>
      <c r="J16" s="420"/>
      <c r="K16" s="104"/>
      <c r="L16" s="104"/>
      <c r="M16" s="104"/>
      <c r="N16" s="104"/>
      <c r="O16" s="104"/>
      <c r="P16" s="104"/>
      <c r="Q16" s="104"/>
      <c r="R16" s="104"/>
      <c r="S16" s="439"/>
      <c r="T16" s="439"/>
      <c r="U16" s="440"/>
      <c r="V16" s="441"/>
      <c r="W16" s="422" t="s">
        <v>854</v>
      </c>
      <c r="X16" s="420"/>
      <c r="Y16" s="420"/>
      <c r="Z16" s="439"/>
      <c r="AA16" s="104"/>
      <c r="AB16" s="105"/>
      <c r="AC16" s="93"/>
      <c r="AD16" s="103"/>
      <c r="AE16" s="104"/>
      <c r="AF16" s="104"/>
      <c r="AG16" s="104"/>
      <c r="AH16" s="104"/>
      <c r="AI16" s="104"/>
      <c r="AJ16" s="104"/>
      <c r="AK16" s="94"/>
      <c r="AL16" s="103"/>
      <c r="AM16" s="104"/>
      <c r="AN16" s="105"/>
    </row>
    <row r="17" spans="1:40" ht="7.5" customHeight="1">
      <c r="A17" s="93"/>
      <c r="C17" s="93"/>
      <c r="D17" s="93"/>
      <c r="E17" s="93"/>
      <c r="F17" s="93"/>
      <c r="G17" s="93"/>
      <c r="H17" s="93"/>
      <c r="I17" s="93"/>
      <c r="J17" s="93"/>
      <c r="K17" s="93"/>
      <c r="L17" s="93"/>
      <c r="M17" s="93"/>
      <c r="N17" s="93"/>
      <c r="O17" s="93"/>
      <c r="P17" s="93"/>
      <c r="Q17" s="93"/>
      <c r="R17" s="93"/>
      <c r="S17" s="434"/>
      <c r="T17" s="434"/>
      <c r="U17" s="434"/>
      <c r="V17" s="434"/>
      <c r="W17" s="434"/>
      <c r="X17" s="434"/>
      <c r="Y17" s="434"/>
      <c r="Z17" s="315"/>
      <c r="AB17" s="93"/>
      <c r="AC17" s="93"/>
      <c r="AD17" s="93"/>
      <c r="AF17" s="93"/>
      <c r="AG17" s="93"/>
      <c r="AH17" s="93"/>
      <c r="AI17" s="93"/>
      <c r="AJ17" s="93"/>
      <c r="AK17" s="93"/>
      <c r="AL17" s="93"/>
      <c r="AM17" s="93"/>
      <c r="AN17" s="93"/>
    </row>
    <row r="18" spans="1:40" s="97" customFormat="1" ht="9.75" customHeight="1">
      <c r="A18" s="98"/>
      <c r="B18" s="101" t="s">
        <v>19</v>
      </c>
      <c r="C18"/>
      <c r="D18" s="98"/>
      <c r="E18" s="98"/>
      <c r="F18" s="98"/>
      <c r="G18" s="98"/>
      <c r="H18" s="98"/>
      <c r="I18" s="98"/>
      <c r="J18" s="98"/>
      <c r="K18" s="98"/>
      <c r="L18" s="98"/>
      <c r="M18" s="98"/>
      <c r="N18" s="98"/>
      <c r="O18" s="98"/>
      <c r="P18" s="100"/>
      <c r="Q18" s="98"/>
      <c r="R18" s="101" t="s">
        <v>20</v>
      </c>
      <c r="S18" s="98"/>
      <c r="T18" s="98"/>
      <c r="U18" s="98"/>
      <c r="V18" s="98"/>
      <c r="W18" s="98"/>
      <c r="X18" s="98"/>
      <c r="Y18" s="98"/>
      <c r="Z18" s="315"/>
      <c r="AA18"/>
      <c r="AB18" s="100"/>
      <c r="AC18" s="98"/>
      <c r="AD18" s="101" t="s">
        <v>21</v>
      </c>
      <c r="AE18"/>
      <c r="AF18" s="98"/>
      <c r="AG18" s="98"/>
      <c r="AH18" s="98"/>
      <c r="AI18" s="98"/>
      <c r="AJ18" s="98"/>
      <c r="AK18" s="115"/>
      <c r="AL18" s="101" t="s">
        <v>22</v>
      </c>
      <c r="AM18" s="98"/>
      <c r="AN18" s="100"/>
    </row>
    <row r="19" spans="1:40" ht="9.75" customHeight="1">
      <c r="A19" s="93"/>
      <c r="B19" s="103"/>
      <c r="C19" s="420" t="s">
        <v>836</v>
      </c>
      <c r="D19" s="420"/>
      <c r="E19" s="420"/>
      <c r="F19" s="420"/>
      <c r="G19" s="420"/>
      <c r="H19" s="420"/>
      <c r="I19" s="420"/>
      <c r="J19" s="420"/>
      <c r="K19" s="420"/>
      <c r="L19" s="420"/>
      <c r="M19" s="420"/>
      <c r="N19" s="420"/>
      <c r="O19" s="420"/>
      <c r="P19" s="421"/>
      <c r="Q19" s="92"/>
      <c r="R19" s="103"/>
      <c r="S19" s="420" t="s">
        <v>855</v>
      </c>
      <c r="T19" s="420"/>
      <c r="U19" s="420"/>
      <c r="V19" s="439"/>
      <c r="W19" s="439"/>
      <c r="X19" s="439"/>
      <c r="Y19" s="439"/>
      <c r="Z19" s="439"/>
      <c r="AA19" s="104"/>
      <c r="AB19" s="105"/>
      <c r="AC19" s="93"/>
      <c r="AD19" s="103"/>
      <c r="AE19" s="420" t="s">
        <v>837</v>
      </c>
      <c r="AF19" s="420"/>
      <c r="AG19" s="420"/>
      <c r="AH19" s="420"/>
      <c r="AI19" s="104"/>
      <c r="AJ19" s="104"/>
      <c r="AK19" s="94"/>
      <c r="AL19" s="422" t="s">
        <v>783</v>
      </c>
      <c r="AM19" s="104"/>
      <c r="AN19" s="105"/>
    </row>
    <row r="20" s="116" customFormat="1" ht="6" customHeight="1">
      <c r="A20" s="236"/>
    </row>
    <row r="21" spans="1:40" s="116" customFormat="1" ht="9.75" customHeight="1">
      <c r="A21" s="236"/>
      <c r="B21" s="237"/>
      <c r="C21" s="238" t="s">
        <v>23</v>
      </c>
      <c r="D21" s="236"/>
      <c r="E21" s="236"/>
      <c r="F21" s="236"/>
      <c r="G21" s="236"/>
      <c r="H21" s="236"/>
      <c r="I21" s="236"/>
      <c r="J21" s="236"/>
      <c r="K21" s="239"/>
      <c r="L21" s="97"/>
      <c r="M21"/>
      <c r="N21" s="101"/>
      <c r="O21" s="238" t="s">
        <v>24</v>
      </c>
      <c r="P21" s="236"/>
      <c r="Q21"/>
      <c r="R21"/>
      <c r="S21" s="236"/>
      <c r="T21" s="236"/>
      <c r="U21" s="236"/>
      <c r="V21" s="236"/>
      <c r="W21" s="236"/>
      <c r="X21" s="236"/>
      <c r="Y21" s="236"/>
      <c r="Z21" s="236"/>
      <c r="AA21" s="239"/>
      <c r="AC21" s="237"/>
      <c r="AD21" s="238" t="s">
        <v>25</v>
      </c>
      <c r="AE21" s="236"/>
      <c r="AF21" s="236"/>
      <c r="AG21" s="236"/>
      <c r="AH21" s="236"/>
      <c r="AI21" s="236"/>
      <c r="AJ21" s="236"/>
      <c r="AK21" s="236"/>
      <c r="AL21" s="236"/>
      <c r="AM21"/>
      <c r="AN21" s="233"/>
    </row>
    <row r="22" spans="1:40" s="116" customFormat="1" ht="9.75" customHeight="1">
      <c r="A22" s="236"/>
      <c r="B22" s="237"/>
      <c r="C22" s="98" t="s">
        <v>26</v>
      </c>
      <c r="D22" s="236"/>
      <c r="E22" s="236"/>
      <c r="F22" s="236"/>
      <c r="G22" s="236"/>
      <c r="H22" s="236"/>
      <c r="I22" s="236"/>
      <c r="J22" s="236"/>
      <c r="K22" s="239"/>
      <c r="L22" s="97"/>
      <c r="M22"/>
      <c r="N22" s="101"/>
      <c r="O22" s="98" t="s">
        <v>27</v>
      </c>
      <c r="P22" s="236"/>
      <c r="Q22"/>
      <c r="R22"/>
      <c r="S22" s="236"/>
      <c r="T22" s="236"/>
      <c r="U22" s="236"/>
      <c r="V22" s="236"/>
      <c r="W22" s="236"/>
      <c r="X22" s="236"/>
      <c r="Y22" s="236"/>
      <c r="Z22" s="236"/>
      <c r="AA22" s="239"/>
      <c r="AC22" s="237"/>
      <c r="AD22" s="98" t="s">
        <v>28</v>
      </c>
      <c r="AE22" s="236"/>
      <c r="AF22" s="236"/>
      <c r="AG22" s="236"/>
      <c r="AH22" s="236"/>
      <c r="AI22" s="236"/>
      <c r="AJ22" s="236"/>
      <c r="AK22" s="236"/>
      <c r="AL22" s="236"/>
      <c r="AM22"/>
      <c r="AN22" s="233"/>
    </row>
    <row r="23" spans="1:40" s="97" customFormat="1" ht="9.75" customHeight="1">
      <c r="A23" s="98"/>
      <c r="B23" s="101"/>
      <c r="C23" s="112" t="s">
        <v>29</v>
      </c>
      <c r="D23" s="98"/>
      <c r="E23" s="98"/>
      <c r="F23" s="98"/>
      <c r="G23" s="98"/>
      <c r="H23" s="112" t="s">
        <v>30</v>
      </c>
      <c r="I23" s="98"/>
      <c r="J23" s="93"/>
      <c r="K23" s="233"/>
      <c r="M23"/>
      <c r="N23" s="101"/>
      <c r="O23" s="112" t="s">
        <v>31</v>
      </c>
      <c r="P23" s="93"/>
      <c r="Q23"/>
      <c r="R23"/>
      <c r="S23" s="240" t="s">
        <v>32</v>
      </c>
      <c r="T23" s="93"/>
      <c r="U23"/>
      <c r="V23"/>
      <c r="W23"/>
      <c r="X23" s="240"/>
      <c r="Y23" s="98"/>
      <c r="Z23" s="98"/>
      <c r="AA23" s="100"/>
      <c r="AC23" s="101"/>
      <c r="AD23" s="240" t="s">
        <v>33</v>
      </c>
      <c r="AE23" s="93"/>
      <c r="AF23" s="93"/>
      <c r="AG23" s="98"/>
      <c r="AH23" s="98"/>
      <c r="AI23" s="98"/>
      <c r="AJ23" s="240" t="s">
        <v>34</v>
      </c>
      <c r="AK23" s="98"/>
      <c r="AL23" s="98"/>
      <c r="AM23" s="416" t="s">
        <v>816</v>
      </c>
      <c r="AN23" s="233"/>
    </row>
    <row r="24" spans="1:40" ht="9.75" customHeight="1">
      <c r="A24" s="93"/>
      <c r="B24" s="92"/>
      <c r="C24" s="370"/>
      <c r="D24" s="241" t="s">
        <v>35</v>
      </c>
      <c r="E24" s="98"/>
      <c r="F24" s="98"/>
      <c r="G24" s="98"/>
      <c r="H24" s="242" t="s">
        <v>146</v>
      </c>
      <c r="I24" s="98" t="s">
        <v>36</v>
      </c>
      <c r="J24" s="93"/>
      <c r="K24" s="233"/>
      <c r="L24" s="97"/>
      <c r="N24" s="101"/>
      <c r="O24" s="242"/>
      <c r="P24" s="113" t="s">
        <v>37</v>
      </c>
      <c r="S24" s="242"/>
      <c r="T24" s="98" t="s">
        <v>38</v>
      </c>
      <c r="U24" s="93"/>
      <c r="X24" s="98"/>
      <c r="Y24" s="98"/>
      <c r="Z24" s="98"/>
      <c r="AA24" s="100"/>
      <c r="AB24" s="98"/>
      <c r="AC24" s="101"/>
      <c r="AD24" s="243"/>
      <c r="AE24" s="372"/>
      <c r="AF24" s="98" t="s">
        <v>39</v>
      </c>
      <c r="AG24" s="98"/>
      <c r="AH24" s="98"/>
      <c r="AI24" s="244">
        <v>1</v>
      </c>
      <c r="AJ24" s="245"/>
      <c r="AK24" s="98" t="s">
        <v>40</v>
      </c>
      <c r="AL24" s="93"/>
      <c r="AM24" s="419"/>
      <c r="AN24" s="233"/>
    </row>
    <row r="25" spans="1:40" s="97" customFormat="1" ht="9.75" customHeight="1">
      <c r="A25" s="98"/>
      <c r="B25" s="101"/>
      <c r="C25" s="370" t="s">
        <v>786</v>
      </c>
      <c r="D25" s="241" t="s">
        <v>41</v>
      </c>
      <c r="E25" s="98"/>
      <c r="F25" s="98"/>
      <c r="G25" s="98"/>
      <c r="H25" s="242" t="s">
        <v>146</v>
      </c>
      <c r="I25" s="98" t="s">
        <v>42</v>
      </c>
      <c r="J25" s="434"/>
      <c r="K25" s="233"/>
      <c r="M25"/>
      <c r="N25" s="101"/>
      <c r="O25" s="242"/>
      <c r="P25" s="113" t="s">
        <v>43</v>
      </c>
      <c r="Q25"/>
      <c r="R25"/>
      <c r="S25" s="242"/>
      <c r="T25" s="98" t="s">
        <v>44</v>
      </c>
      <c r="U25" s="93"/>
      <c r="V25"/>
      <c r="W25"/>
      <c r="X25" s="98"/>
      <c r="Y25" s="98"/>
      <c r="Z25" s="98"/>
      <c r="AA25" s="100"/>
      <c r="AC25" s="101"/>
      <c r="AD25" s="243"/>
      <c r="AE25" s="372">
        <v>1</v>
      </c>
      <c r="AF25" s="162" t="s">
        <v>45</v>
      </c>
      <c r="AG25" s="246"/>
      <c r="AH25" s="246"/>
      <c r="AI25" s="244">
        <v>2</v>
      </c>
      <c r="AJ25" s="245"/>
      <c r="AK25" s="247" t="s">
        <v>46</v>
      </c>
      <c r="AL25" s="93"/>
      <c r="AM25"/>
      <c r="AN25" s="233"/>
    </row>
    <row r="26" spans="1:40" ht="9.75" customHeight="1">
      <c r="A26" s="93"/>
      <c r="B26" s="92"/>
      <c r="C26" s="370" t="s">
        <v>786</v>
      </c>
      <c r="D26" s="98" t="s">
        <v>47</v>
      </c>
      <c r="E26" s="98"/>
      <c r="F26" s="98"/>
      <c r="G26" s="98"/>
      <c r="H26" s="242" t="s">
        <v>786</v>
      </c>
      <c r="I26" s="98" t="s">
        <v>48</v>
      </c>
      <c r="J26" s="93"/>
      <c r="K26" s="233"/>
      <c r="L26" s="97"/>
      <c r="N26" s="101"/>
      <c r="O26" s="242" t="s">
        <v>786</v>
      </c>
      <c r="P26" s="113" t="s">
        <v>49</v>
      </c>
      <c r="S26" s="242" t="s">
        <v>786</v>
      </c>
      <c r="T26" s="241" t="s">
        <v>50</v>
      </c>
      <c r="U26" s="93"/>
      <c r="X26" s="98"/>
      <c r="Y26" s="98"/>
      <c r="Z26" s="98"/>
      <c r="AA26" s="100"/>
      <c r="AB26" s="97"/>
      <c r="AC26" s="101"/>
      <c r="AD26" s="243"/>
      <c r="AE26" s="372">
        <v>1</v>
      </c>
      <c r="AF26" s="98" t="s">
        <v>51</v>
      </c>
      <c r="AG26" s="98"/>
      <c r="AH26" s="98"/>
      <c r="AI26" s="244">
        <v>3</v>
      </c>
      <c r="AJ26" s="245"/>
      <c r="AK26" s="98" t="s">
        <v>52</v>
      </c>
      <c r="AL26" s="93"/>
      <c r="AN26" s="233"/>
    </row>
    <row r="27" spans="1:40" s="97" customFormat="1" ht="9.75" customHeight="1">
      <c r="A27" s="98"/>
      <c r="B27" s="101"/>
      <c r="C27" s="370" t="s">
        <v>786</v>
      </c>
      <c r="D27" s="98" t="s">
        <v>53</v>
      </c>
      <c r="E27" s="98"/>
      <c r="F27" s="98"/>
      <c r="G27" s="98"/>
      <c r="H27" s="242" t="s">
        <v>786</v>
      </c>
      <c r="I27" s="98" t="s">
        <v>54</v>
      </c>
      <c r="J27" s="93"/>
      <c r="K27" s="233"/>
      <c r="M27"/>
      <c r="N27" s="101"/>
      <c r="O27" s="242"/>
      <c r="P27" s="98"/>
      <c r="Q27"/>
      <c r="R27"/>
      <c r="S27" s="242"/>
      <c r="T27" s="98" t="s">
        <v>55</v>
      </c>
      <c r="U27" s="93"/>
      <c r="V27"/>
      <c r="W27"/>
      <c r="X27" s="98"/>
      <c r="Y27" s="98"/>
      <c r="Z27" s="98"/>
      <c r="AA27" s="100"/>
      <c r="AC27" s="101"/>
      <c r="AD27" s="243"/>
      <c r="AE27" s="372">
        <v>2</v>
      </c>
      <c r="AF27" s="98" t="s">
        <v>56</v>
      </c>
      <c r="AG27" s="98"/>
      <c r="AH27" s="98"/>
      <c r="AI27" s="244">
        <v>4</v>
      </c>
      <c r="AJ27" s="245"/>
      <c r="AK27" s="98" t="s">
        <v>57</v>
      </c>
      <c r="AL27" s="93"/>
      <c r="AM27"/>
      <c r="AN27" s="233"/>
    </row>
    <row r="28" spans="1:40" s="97" customFormat="1" ht="9.75" customHeight="1">
      <c r="A28" s="98"/>
      <c r="B28" s="101"/>
      <c r="C28" s="370"/>
      <c r="D28" s="98"/>
      <c r="E28" s="98"/>
      <c r="F28" s="98"/>
      <c r="G28" s="98"/>
      <c r="H28" s="242"/>
      <c r="I28" s="98"/>
      <c r="J28" s="93"/>
      <c r="K28" s="233"/>
      <c r="M28"/>
      <c r="N28" s="101"/>
      <c r="O28" s="98"/>
      <c r="P28" s="98"/>
      <c r="Q28"/>
      <c r="R28"/>
      <c r="S28" s="242"/>
      <c r="T28" s="98" t="s">
        <v>58</v>
      </c>
      <c r="U28" s="93"/>
      <c r="V28"/>
      <c r="W28"/>
      <c r="X28" s="93"/>
      <c r="Y28" s="98"/>
      <c r="Z28" s="98"/>
      <c r="AA28" s="100"/>
      <c r="AC28" s="101"/>
      <c r="AD28" s="248"/>
      <c r="AE28" s="372">
        <v>1</v>
      </c>
      <c r="AF28" s="162" t="s">
        <v>59</v>
      </c>
      <c r="AG28" s="246"/>
      <c r="AH28" s="246"/>
      <c r="AI28" s="249">
        <v>5</v>
      </c>
      <c r="AJ28" s="245"/>
      <c r="AK28" s="188" t="s">
        <v>60</v>
      </c>
      <c r="AL28" s="93"/>
      <c r="AM28"/>
      <c r="AN28" s="233"/>
    </row>
    <row r="29" spans="1:40" s="97" customFormat="1" ht="2.25" customHeight="1">
      <c r="A29" s="98"/>
      <c r="B29" s="92"/>
      <c r="C29" s="93"/>
      <c r="D29" s="93"/>
      <c r="E29" s="93"/>
      <c r="F29" s="93"/>
      <c r="G29" s="93"/>
      <c r="H29" s="93"/>
      <c r="I29" s="93"/>
      <c r="J29" s="93"/>
      <c r="K29" s="233"/>
      <c r="M29"/>
      <c r="N29" s="101"/>
      <c r="O29" s="98"/>
      <c r="P29" s="98"/>
      <c r="Q29"/>
      <c r="R29"/>
      <c r="S29" s="250"/>
      <c r="T29" s="98"/>
      <c r="U29" s="93"/>
      <c r="V29"/>
      <c r="W29"/>
      <c r="X29" s="93"/>
      <c r="Y29" s="98"/>
      <c r="Z29" s="98"/>
      <c r="AA29" s="100"/>
      <c r="AC29" s="101"/>
      <c r="AD29" s="251"/>
      <c r="AE29" s="373"/>
      <c r="AF29" s="162"/>
      <c r="AG29" s="246"/>
      <c r="AH29" s="246"/>
      <c r="AI29" s="156"/>
      <c r="AJ29" s="150"/>
      <c r="AK29" s="188"/>
      <c r="AL29" s="93"/>
      <c r="AM29"/>
      <c r="AN29" s="233"/>
    </row>
    <row r="30" spans="1:40" ht="9.75" customHeight="1">
      <c r="A30" s="93"/>
      <c r="B30" s="92"/>
      <c r="K30" s="233"/>
      <c r="N30" s="92"/>
      <c r="P30" s="93"/>
      <c r="Q30" s="93"/>
      <c r="R30" s="93"/>
      <c r="S30" s="252"/>
      <c r="T30" s="98" t="s">
        <v>61</v>
      </c>
      <c r="U30" s="93"/>
      <c r="X30" s="93"/>
      <c r="Y30" s="93"/>
      <c r="Z30" s="93"/>
      <c r="AA30" s="233"/>
      <c r="AC30" s="92"/>
      <c r="AD30" s="253"/>
      <c r="AE30" s="435">
        <v>8</v>
      </c>
      <c r="AF30" s="98" t="s">
        <v>62</v>
      </c>
      <c r="AG30" s="98"/>
      <c r="AH30" s="98"/>
      <c r="AI30" s="254">
        <v>6</v>
      </c>
      <c r="AJ30" s="255"/>
      <c r="AK30" s="98" t="s">
        <v>63</v>
      </c>
      <c r="AL30" s="93"/>
      <c r="AN30" s="233"/>
    </row>
    <row r="31" spans="1:40" ht="9.75" customHeight="1">
      <c r="A31" s="93"/>
      <c r="B31" s="92"/>
      <c r="K31" s="233"/>
      <c r="N31" s="92"/>
      <c r="P31" s="93"/>
      <c r="Q31" s="93"/>
      <c r="R31" s="93"/>
      <c r="S31" s="242"/>
      <c r="T31" s="241" t="s">
        <v>64</v>
      </c>
      <c r="U31" s="93"/>
      <c r="X31" s="93"/>
      <c r="Y31" s="93"/>
      <c r="Z31" s="93"/>
      <c r="AA31" s="233"/>
      <c r="AC31" s="92"/>
      <c r="AD31" s="248"/>
      <c r="AE31" s="372">
        <v>7</v>
      </c>
      <c r="AF31" s="198" t="s">
        <v>826</v>
      </c>
      <c r="AI31" s="249">
        <v>7</v>
      </c>
      <c r="AJ31" s="245"/>
      <c r="AL31" s="416" t="s">
        <v>860</v>
      </c>
      <c r="AN31" s="233"/>
    </row>
    <row r="32" spans="1:40" ht="9.75" customHeight="1">
      <c r="A32" s="93"/>
      <c r="B32" s="92"/>
      <c r="K32" s="233"/>
      <c r="N32" s="92"/>
      <c r="P32" s="93"/>
      <c r="Q32" s="93"/>
      <c r="R32" s="93"/>
      <c r="S32" s="242" t="s">
        <v>786</v>
      </c>
      <c r="T32" s="98" t="s">
        <v>65</v>
      </c>
      <c r="U32" s="93"/>
      <c r="X32" s="93"/>
      <c r="Y32" s="93"/>
      <c r="Z32" s="93"/>
      <c r="AA32" s="233"/>
      <c r="AC32" s="92"/>
      <c r="AD32" s="248"/>
      <c r="AE32" s="372"/>
      <c r="AI32" s="249">
        <v>8</v>
      </c>
      <c r="AJ32" s="245"/>
      <c r="AL32" t="s">
        <v>817</v>
      </c>
      <c r="AN32" s="256"/>
    </row>
    <row r="33" spans="1:40" ht="9.75" customHeight="1">
      <c r="A33" s="93"/>
      <c r="B33" s="92"/>
      <c r="K33" s="233"/>
      <c r="N33" s="92"/>
      <c r="P33" s="93"/>
      <c r="Q33" s="93"/>
      <c r="R33" s="93"/>
      <c r="S33" s="371"/>
      <c r="T33" s="93"/>
      <c r="U33" s="93"/>
      <c r="X33" s="93"/>
      <c r="Y33" s="93"/>
      <c r="Z33" s="93"/>
      <c r="AA33" s="233"/>
      <c r="AC33" s="92"/>
      <c r="AN33" s="256"/>
    </row>
    <row r="34" spans="1:40" ht="3.75" customHeight="1">
      <c r="A34" s="93"/>
      <c r="B34" s="103"/>
      <c r="C34" s="104"/>
      <c r="D34" s="104"/>
      <c r="E34" s="104"/>
      <c r="F34" s="104"/>
      <c r="G34" s="104"/>
      <c r="H34" s="104"/>
      <c r="I34" s="104"/>
      <c r="J34" s="104"/>
      <c r="K34" s="105"/>
      <c r="N34" s="103"/>
      <c r="O34" s="104"/>
      <c r="P34" s="104"/>
      <c r="Q34" s="104"/>
      <c r="R34" s="104"/>
      <c r="S34" s="104"/>
      <c r="T34" s="104"/>
      <c r="U34" s="104"/>
      <c r="V34" s="104"/>
      <c r="W34" s="104"/>
      <c r="X34" s="104"/>
      <c r="Y34" s="104"/>
      <c r="Z34" s="104"/>
      <c r="AA34" s="105"/>
      <c r="AC34" s="103"/>
      <c r="AD34" s="104"/>
      <c r="AE34" s="104"/>
      <c r="AF34" s="104"/>
      <c r="AG34" s="104"/>
      <c r="AH34" s="104"/>
      <c r="AI34" s="104"/>
      <c r="AJ34" s="104"/>
      <c r="AK34" s="104"/>
      <c r="AL34" s="104"/>
      <c r="AM34" s="104"/>
      <c r="AN34" s="258"/>
    </row>
    <row r="35" spans="1:40" ht="3" customHeight="1">
      <c r="A35" s="93"/>
      <c r="B35" s="93"/>
      <c r="C35" s="93"/>
      <c r="D35" s="93"/>
      <c r="E35" s="93"/>
      <c r="F35" s="93"/>
      <c r="G35" s="93"/>
      <c r="H35" s="93"/>
      <c r="I35" s="93"/>
      <c r="J35" s="93"/>
      <c r="K35" s="93"/>
      <c r="N35" s="93"/>
      <c r="O35" s="93"/>
      <c r="P35" s="93"/>
      <c r="Q35" s="93"/>
      <c r="R35" s="93"/>
      <c r="S35" s="93"/>
      <c r="T35" s="93"/>
      <c r="U35" s="93"/>
      <c r="V35" s="93"/>
      <c r="W35" s="93"/>
      <c r="X35" s="93"/>
      <c r="Y35" s="93"/>
      <c r="Z35" s="93"/>
      <c r="AA35" s="93"/>
      <c r="AC35" s="93"/>
      <c r="AD35" s="93"/>
      <c r="AE35" s="93"/>
      <c r="AF35" s="93"/>
      <c r="AG35" s="93"/>
      <c r="AH35" s="93"/>
      <c r="AI35" s="93"/>
      <c r="AJ35" s="93"/>
      <c r="AK35" s="93"/>
      <c r="AL35" s="93"/>
      <c r="AM35" s="93"/>
      <c r="AN35" s="114"/>
    </row>
    <row r="36" spans="1:2" ht="12" customHeight="1">
      <c r="A36" s="93"/>
      <c r="B36" s="259" t="s">
        <v>66</v>
      </c>
    </row>
    <row r="37" spans="1:11" ht="9.75" customHeight="1">
      <c r="A37" s="93"/>
      <c r="C37" s="260" t="s">
        <v>67</v>
      </c>
      <c r="J37" s="98"/>
      <c r="K37" s="98"/>
    </row>
    <row r="38" spans="1:34" ht="6.75" customHeight="1">
      <c r="A38" s="93"/>
      <c r="B38" s="101"/>
      <c r="C38" s="240" t="s">
        <v>33</v>
      </c>
      <c r="D38" s="98"/>
      <c r="E38" s="98"/>
      <c r="F38" s="100"/>
      <c r="G38" s="98"/>
      <c r="H38" s="240" t="s">
        <v>34</v>
      </c>
      <c r="I38" s="98"/>
      <c r="K38" s="188"/>
      <c r="L38" s="98"/>
      <c r="M38" s="98"/>
      <c r="N38" s="98"/>
      <c r="O38" s="98"/>
      <c r="P38" s="98"/>
      <c r="Q38" s="98"/>
      <c r="R38" s="98"/>
      <c r="S38" s="98"/>
      <c r="T38" s="98"/>
      <c r="U38" s="98"/>
      <c r="V38" s="98"/>
      <c r="W38" s="98"/>
      <c r="X38" s="98"/>
      <c r="Y38" s="98"/>
      <c r="Z38" s="261"/>
      <c r="AA38" s="261"/>
      <c r="AB38" s="98"/>
      <c r="AC38" s="98"/>
      <c r="AD38" s="98"/>
      <c r="AE38" s="98"/>
      <c r="AF38" s="98"/>
      <c r="AG38" s="98"/>
      <c r="AH38" s="98"/>
    </row>
    <row r="39" spans="1:40" s="97" customFormat="1" ht="9.75" customHeight="1">
      <c r="A39" s="98"/>
      <c r="B39" s="262"/>
      <c r="C39" s="263">
        <v>20</v>
      </c>
      <c r="D39" s="188" t="s">
        <v>68</v>
      </c>
      <c r="E39" s="188"/>
      <c r="F39" s="264"/>
      <c r="G39" s="188"/>
      <c r="H39" s="188"/>
      <c r="I39" s="263">
        <v>1</v>
      </c>
      <c r="J39" s="188" t="s">
        <v>69</v>
      </c>
      <c r="K39" s="98"/>
      <c r="L39" s="188"/>
      <c r="M39" s="188"/>
      <c r="N39" s="188"/>
      <c r="O39" s="188"/>
      <c r="P39" s="263">
        <v>7</v>
      </c>
      <c r="Q39" s="188"/>
      <c r="R39" s="98" t="s">
        <v>70</v>
      </c>
      <c r="S39" s="188"/>
      <c r="T39" s="188"/>
      <c r="U39" s="188"/>
      <c r="V39" s="188"/>
      <c r="W39" s="263">
        <v>13</v>
      </c>
      <c r="X39" s="98" t="s">
        <v>71</v>
      </c>
      <c r="Y39" s="188"/>
      <c r="Z39" s="188"/>
      <c r="AA39" s="188"/>
      <c r="AB39" s="188"/>
      <c r="AC39" s="188"/>
      <c r="AD39" s="188"/>
      <c r="AE39" s="188"/>
      <c r="AF39" s="188"/>
      <c r="AG39" s="188"/>
      <c r="AH39" s="263">
        <v>19</v>
      </c>
      <c r="AI39" s="247" t="s">
        <v>72</v>
      </c>
      <c r="AJ39"/>
      <c r="AK39" s="188"/>
      <c r="AL39" s="98"/>
      <c r="AM39" s="98"/>
      <c r="AN39" s="100"/>
    </row>
    <row r="40" spans="1:40" s="120" customFormat="1" ht="9" customHeight="1">
      <c r="A40" s="188"/>
      <c r="B40" s="101"/>
      <c r="C40" s="252">
        <v>16</v>
      </c>
      <c r="D40" s="98" t="s">
        <v>73</v>
      </c>
      <c r="E40" s="98"/>
      <c r="F40" s="100"/>
      <c r="G40" s="98"/>
      <c r="H40" s="98"/>
      <c r="I40" s="252">
        <v>2</v>
      </c>
      <c r="J40" s="98" t="s">
        <v>74</v>
      </c>
      <c r="K40" s="98"/>
      <c r="L40" s="98"/>
      <c r="M40" s="98"/>
      <c r="N40" s="98"/>
      <c r="O40" s="98"/>
      <c r="P40" s="252">
        <v>8</v>
      </c>
      <c r="Q40" s="98"/>
      <c r="R40" s="98" t="s">
        <v>75</v>
      </c>
      <c r="S40" s="98"/>
      <c r="T40" s="98"/>
      <c r="U40" s="98"/>
      <c r="V40" s="98"/>
      <c r="W40" s="252">
        <v>14</v>
      </c>
      <c r="X40" s="247" t="s">
        <v>76</v>
      </c>
      <c r="Y40" s="98"/>
      <c r="Z40" s="98"/>
      <c r="AA40" s="98"/>
      <c r="AB40" s="98"/>
      <c r="AC40" s="98"/>
      <c r="AD40" s="98"/>
      <c r="AE40" s="98"/>
      <c r="AF40" s="98"/>
      <c r="AG40" s="98"/>
      <c r="AH40" s="242">
        <v>20</v>
      </c>
      <c r="AI40" s="247" t="s">
        <v>852</v>
      </c>
      <c r="AJ40"/>
      <c r="AK40" s="98"/>
      <c r="AL40"/>
      <c r="AM40" s="188"/>
      <c r="AN40" s="264"/>
    </row>
    <row r="41" spans="1:40" s="97" customFormat="1" ht="9" customHeight="1">
      <c r="A41" s="98"/>
      <c r="B41" s="101"/>
      <c r="C41" s="252"/>
      <c r="D41" s="98" t="s">
        <v>77</v>
      </c>
      <c r="E41" s="98"/>
      <c r="F41" s="100"/>
      <c r="G41" s="98"/>
      <c r="H41" s="98"/>
      <c r="I41" s="252">
        <v>3</v>
      </c>
      <c r="J41" s="98" t="s">
        <v>57</v>
      </c>
      <c r="K41" s="247"/>
      <c r="L41" s="98"/>
      <c r="M41" s="98"/>
      <c r="N41" s="98"/>
      <c r="O41" s="98"/>
      <c r="P41" s="252">
        <v>9</v>
      </c>
      <c r="Q41" s="98"/>
      <c r="R41" s="247" t="s">
        <v>63</v>
      </c>
      <c r="S41" s="98"/>
      <c r="T41" s="98"/>
      <c r="U41" s="98"/>
      <c r="V41" s="98"/>
      <c r="W41" s="252">
        <v>15</v>
      </c>
      <c r="X41" s="98" t="s">
        <v>78</v>
      </c>
      <c r="Y41" s="98"/>
      <c r="Z41" s="98"/>
      <c r="AA41" s="98"/>
      <c r="AB41" s="98"/>
      <c r="AC41" s="98"/>
      <c r="AD41" s="98"/>
      <c r="AE41" s="98"/>
      <c r="AF41" s="98"/>
      <c r="AG41" s="98"/>
      <c r="AH41" s="242">
        <v>21</v>
      </c>
      <c r="AI41"/>
      <c r="AJ41"/>
      <c r="AK41" s="98"/>
      <c r="AL41"/>
      <c r="AM41" s="98"/>
      <c r="AN41" s="100"/>
    </row>
    <row r="42" spans="1:40" s="97" customFormat="1" ht="9" customHeight="1">
      <c r="A42" s="98"/>
      <c r="B42" s="262"/>
      <c r="C42" s="369">
        <v>16</v>
      </c>
      <c r="D42" s="247" t="s">
        <v>79</v>
      </c>
      <c r="E42" s="247"/>
      <c r="F42" s="265"/>
      <c r="G42" s="188"/>
      <c r="H42" s="247"/>
      <c r="I42" s="266">
        <v>4</v>
      </c>
      <c r="J42" s="247" t="s">
        <v>80</v>
      </c>
      <c r="K42" s="98"/>
      <c r="L42" s="247"/>
      <c r="M42" s="247"/>
      <c r="N42" s="247"/>
      <c r="O42" s="247"/>
      <c r="P42" s="266">
        <v>10</v>
      </c>
      <c r="Q42" s="188"/>
      <c r="R42" s="98" t="s">
        <v>81</v>
      </c>
      <c r="S42" s="247"/>
      <c r="T42" s="247"/>
      <c r="U42" s="247"/>
      <c r="V42" s="247"/>
      <c r="W42" s="266">
        <v>16</v>
      </c>
      <c r="X42" s="188" t="s">
        <v>82</v>
      </c>
      <c r="Y42" s="188"/>
      <c r="Z42" s="247"/>
      <c r="AA42" s="247"/>
      <c r="AB42" s="247"/>
      <c r="AC42" s="247"/>
      <c r="AD42" s="247"/>
      <c r="AE42" s="247"/>
      <c r="AF42" s="247"/>
      <c r="AG42" s="247"/>
      <c r="AH42" s="267">
        <v>22</v>
      </c>
      <c r="AI42"/>
      <c r="AJ42" s="98"/>
      <c r="AK42" s="98"/>
      <c r="AL42"/>
      <c r="AM42" s="98"/>
      <c r="AN42" s="100"/>
    </row>
    <row r="43" spans="1:40" s="97" customFormat="1" ht="9" customHeight="1">
      <c r="A43" s="98"/>
      <c r="B43" s="262"/>
      <c r="C43" s="369"/>
      <c r="D43" s="98" t="s">
        <v>83</v>
      </c>
      <c r="E43" s="247"/>
      <c r="F43" s="265"/>
      <c r="G43" s="188"/>
      <c r="H43" s="247"/>
      <c r="I43" s="252">
        <v>5</v>
      </c>
      <c r="J43" s="98" t="s">
        <v>84</v>
      </c>
      <c r="K43" s="98"/>
      <c r="L43" s="247"/>
      <c r="M43" s="247"/>
      <c r="N43" s="247"/>
      <c r="O43" s="247"/>
      <c r="P43" s="252">
        <v>11</v>
      </c>
      <c r="Q43" s="188"/>
      <c r="R43" s="188" t="s">
        <v>85</v>
      </c>
      <c r="S43" s="247"/>
      <c r="T43" s="247"/>
      <c r="U43" s="247"/>
      <c r="V43" s="247"/>
      <c r="W43" s="252">
        <v>17</v>
      </c>
      <c r="X43" s="98" t="s">
        <v>86</v>
      </c>
      <c r="Y43" s="98"/>
      <c r="Z43" s="247"/>
      <c r="AA43" s="247"/>
      <c r="AB43" s="247"/>
      <c r="AC43" s="247"/>
      <c r="AD43" s="247"/>
      <c r="AE43" s="247"/>
      <c r="AF43" s="247"/>
      <c r="AG43" s="247"/>
      <c r="AH43" s="242">
        <v>23</v>
      </c>
      <c r="AI43" s="98"/>
      <c r="AJ43"/>
      <c r="AK43"/>
      <c r="AL43"/>
      <c r="AM43" s="98"/>
      <c r="AN43" s="100"/>
    </row>
    <row r="44" spans="1:40" s="97" customFormat="1" ht="9" customHeight="1">
      <c r="A44" s="98"/>
      <c r="B44" s="262"/>
      <c r="C44" s="369">
        <v>16</v>
      </c>
      <c r="D44" s="247" t="s">
        <v>87</v>
      </c>
      <c r="E44" s="247"/>
      <c r="F44" s="265"/>
      <c r="G44" s="188"/>
      <c r="H44" s="247"/>
      <c r="I44" s="242">
        <v>6</v>
      </c>
      <c r="J44" s="188" t="s">
        <v>88</v>
      </c>
      <c r="K44" s="98"/>
      <c r="L44" s="247"/>
      <c r="M44" s="247"/>
      <c r="N44" s="247"/>
      <c r="O44" s="247"/>
      <c r="P44" s="242">
        <v>12</v>
      </c>
      <c r="Q44" s="188"/>
      <c r="R44" s="98" t="s">
        <v>89</v>
      </c>
      <c r="S44" s="247"/>
      <c r="T44" s="247"/>
      <c r="U44" s="247"/>
      <c r="V44" s="247"/>
      <c r="W44" s="242">
        <v>18</v>
      </c>
      <c r="X44" s="98" t="s">
        <v>90</v>
      </c>
      <c r="Y44" s="98"/>
      <c r="Z44" s="247"/>
      <c r="AA44" s="247"/>
      <c r="AB44" s="247"/>
      <c r="AC44" s="247"/>
      <c r="AD44" s="247"/>
      <c r="AE44" s="247"/>
      <c r="AF44" s="247"/>
      <c r="AG44" s="247"/>
      <c r="AH44" s="242">
        <v>24</v>
      </c>
      <c r="AI44" s="98"/>
      <c r="AJ44" s="98"/>
      <c r="AK44" s="98"/>
      <c r="AL44" s="98"/>
      <c r="AM44" s="98"/>
      <c r="AN44" s="100"/>
    </row>
    <row r="45" spans="1:40" s="120" customFormat="1" ht="9" customHeight="1">
      <c r="A45" s="188"/>
      <c r="B45" s="101"/>
      <c r="C45" s="252"/>
      <c r="D45"/>
      <c r="E45" s="98"/>
      <c r="F45" s="100"/>
      <c r="G45" s="98"/>
      <c r="H45" s="98"/>
      <c r="I45"/>
      <c r="J45" s="98"/>
      <c r="K45" s="98"/>
      <c r="L45" s="98"/>
      <c r="M45" s="98"/>
      <c r="N45" s="98"/>
      <c r="O45" s="98"/>
      <c r="P45"/>
      <c r="Q45" s="98"/>
      <c r="R45"/>
      <c r="S45" s="98"/>
      <c r="T45" s="98"/>
      <c r="U45" s="98"/>
      <c r="V45" s="98"/>
      <c r="W45"/>
      <c r="X45"/>
      <c r="Y45" s="98"/>
      <c r="Z45" s="98"/>
      <c r="AA45" s="98"/>
      <c r="AB45" s="98"/>
      <c r="AC45" s="98"/>
      <c r="AD45" s="98"/>
      <c r="AE45" s="98"/>
      <c r="AF45" s="98"/>
      <c r="AG45" s="98"/>
      <c r="AH45"/>
      <c r="AI45" s="188"/>
      <c r="AJ45"/>
      <c r="AK45" s="188"/>
      <c r="AL45" s="188"/>
      <c r="AM45" s="188"/>
      <c r="AN45" s="264"/>
    </row>
    <row r="46" spans="1:40" s="97" customFormat="1" ht="3" customHeight="1">
      <c r="A46" s="98"/>
      <c r="B46" s="268"/>
      <c r="C46" s="269"/>
      <c r="D46" s="269"/>
      <c r="E46" s="269"/>
      <c r="F46" s="270"/>
      <c r="G46" s="269"/>
      <c r="H46" s="269"/>
      <c r="I46" s="269"/>
      <c r="J46" s="104"/>
      <c r="K46" s="104"/>
      <c r="L46" s="269"/>
      <c r="M46" s="269"/>
      <c r="N46" s="269"/>
      <c r="O46" s="269"/>
      <c r="P46" s="269"/>
      <c r="Q46" s="269"/>
      <c r="R46" s="269"/>
      <c r="S46" s="269"/>
      <c r="T46" s="269"/>
      <c r="U46" s="269"/>
      <c r="V46" s="269"/>
      <c r="W46" s="269"/>
      <c r="X46" s="269"/>
      <c r="Y46" s="269"/>
      <c r="Z46" s="269"/>
      <c r="AA46" s="269"/>
      <c r="AB46" s="269"/>
      <c r="AC46" s="269"/>
      <c r="AD46" s="269"/>
      <c r="AE46" s="269"/>
      <c r="AF46" s="269"/>
      <c r="AG46" s="269"/>
      <c r="AH46" s="269"/>
      <c r="AI46" s="269"/>
      <c r="AJ46" s="271"/>
      <c r="AK46" s="104"/>
      <c r="AL46" s="104"/>
      <c r="AM46" s="104"/>
      <c r="AN46" s="105"/>
    </row>
    <row r="47" spans="1:40" s="97" customFormat="1" ht="3" customHeight="1">
      <c r="A47" s="98"/>
      <c r="B47" s="93"/>
      <c r="C47" s="113"/>
      <c r="D47" s="93"/>
      <c r="E47" s="93"/>
      <c r="F47" s="93"/>
      <c r="G47" s="93"/>
      <c r="H47" s="93"/>
      <c r="I47" s="93"/>
      <c r="J47" s="98"/>
      <c r="K47" s="98"/>
      <c r="L47" s="93"/>
      <c r="M47" s="93"/>
      <c r="N47" s="93"/>
      <c r="O47" s="93"/>
      <c r="P47" s="93"/>
      <c r="Q47" s="93"/>
      <c r="R47" s="93"/>
      <c r="S47" s="93"/>
      <c r="T47" s="93"/>
      <c r="U47" s="93"/>
      <c r="V47" s="93"/>
      <c r="W47" s="93"/>
      <c r="X47" s="93"/>
      <c r="Y47" s="93"/>
      <c r="Z47" s="93"/>
      <c r="AA47" s="93"/>
      <c r="AB47" s="93"/>
      <c r="AC47" s="93"/>
      <c r="AD47" s="93"/>
      <c r="AE47" s="93"/>
      <c r="AF47" s="93"/>
      <c r="AG47" s="93"/>
      <c r="AH47" s="93"/>
      <c r="AI47" s="98"/>
      <c r="AJ47" s="188"/>
      <c r="AK47" s="93"/>
      <c r="AL47" s="93"/>
      <c r="AM47" s="93"/>
      <c r="AN47" s="93"/>
    </row>
    <row r="48" spans="1:40" s="97" customFormat="1" ht="12" customHeight="1">
      <c r="A48" s="98"/>
      <c r="B48" s="240" t="s">
        <v>91</v>
      </c>
      <c r="C48" s="113"/>
      <c r="D48" s="93"/>
      <c r="E48" s="93"/>
      <c r="F48" s="98" t="s">
        <v>67</v>
      </c>
      <c r="G48" s="93"/>
      <c r="H48" s="93"/>
      <c r="I48" s="93"/>
      <c r="J48" s="98"/>
      <c r="K48" s="98"/>
      <c r="L48" s="93"/>
      <c r="M48" s="93"/>
      <c r="N48" s="93"/>
      <c r="O48" s="93"/>
      <c r="P48" s="93"/>
      <c r="Q48" s="93"/>
      <c r="R48" s="93"/>
      <c r="S48" s="93"/>
      <c r="T48" s="93"/>
      <c r="U48" s="93"/>
      <c r="V48" s="93"/>
      <c r="W48" s="93"/>
      <c r="X48" s="93"/>
      <c r="Y48" s="93"/>
      <c r="Z48" s="93"/>
      <c r="AA48" s="93"/>
      <c r="AB48" s="93"/>
      <c r="AC48" s="93"/>
      <c r="AD48" s="93"/>
      <c r="AE48" s="93"/>
      <c r="AF48" s="93"/>
      <c r="AG48" s="93"/>
      <c r="AH48" s="93"/>
      <c r="AI48" s="98"/>
      <c r="AJ48" s="188"/>
      <c r="AK48" s="93"/>
      <c r="AL48" s="93"/>
      <c r="AM48" s="93"/>
      <c r="AN48" s="93"/>
    </row>
    <row r="49" spans="1:40" ht="9" customHeight="1">
      <c r="A49" s="93"/>
      <c r="B49" s="92"/>
      <c r="C49" s="259"/>
      <c r="D49" s="98"/>
      <c r="E49" s="98"/>
      <c r="G49" s="98"/>
      <c r="H49" s="188"/>
      <c r="I49" s="98"/>
      <c r="K49" s="188"/>
      <c r="L49" s="98"/>
      <c r="M49" s="98"/>
      <c r="N49" s="98"/>
      <c r="O49" s="98"/>
      <c r="P49" s="98"/>
      <c r="Q49" s="98"/>
      <c r="R49" s="98"/>
      <c r="S49" s="98"/>
      <c r="T49" s="100"/>
      <c r="U49" s="240" t="s">
        <v>34</v>
      </c>
      <c r="V49" s="98"/>
      <c r="W49" s="98"/>
      <c r="X49" s="98"/>
      <c r="Y49" s="98"/>
      <c r="Z49" s="98"/>
      <c r="AA49" s="98"/>
      <c r="AB49" s="98"/>
      <c r="AC49" s="98"/>
      <c r="AD49" s="98"/>
      <c r="AE49" s="98"/>
      <c r="AF49" s="98"/>
      <c r="AG49" s="98"/>
      <c r="AH49" s="98"/>
      <c r="AI49" s="98"/>
      <c r="AJ49" s="98"/>
      <c r="AK49" s="98"/>
      <c r="AL49" s="98"/>
      <c r="AM49" s="98"/>
      <c r="AN49" s="100"/>
    </row>
    <row r="50" spans="1:40" s="97" customFormat="1" ht="11.25" customHeight="1">
      <c r="A50" s="98"/>
      <c r="B50" s="262"/>
      <c r="C50" s="263">
        <v>1</v>
      </c>
      <c r="D50" s="188" t="s">
        <v>92</v>
      </c>
      <c r="E50" s="188"/>
      <c r="F50" s="188"/>
      <c r="G50" s="188"/>
      <c r="H50" s="188"/>
      <c r="I50" s="263">
        <v>1</v>
      </c>
      <c r="J50" s="188" t="s">
        <v>93</v>
      </c>
      <c r="K50" s="188"/>
      <c r="L50" s="188"/>
      <c r="M50" s="188"/>
      <c r="N50" s="188"/>
      <c r="O50" s="188"/>
      <c r="P50" s="263"/>
      <c r="Q50" s="188"/>
      <c r="R50" s="188"/>
      <c r="S50" s="188"/>
      <c r="T50" s="264"/>
      <c r="U50" s="188"/>
      <c r="V50" s="188"/>
      <c r="W50" s="263">
        <v>1</v>
      </c>
      <c r="X50" s="188" t="s">
        <v>94</v>
      </c>
      <c r="Y50" s="188"/>
      <c r="Z50" s="188"/>
      <c r="AA50" s="188"/>
      <c r="AB50" s="188"/>
      <c r="AC50" s="188"/>
      <c r="AD50" s="188"/>
      <c r="AE50" s="188"/>
      <c r="AF50" s="188"/>
      <c r="AG50" s="188"/>
      <c r="AH50" s="263">
        <v>6</v>
      </c>
      <c r="AI50" s="98" t="s">
        <v>95</v>
      </c>
      <c r="AJ50" s="188"/>
      <c r="AK50" s="188"/>
      <c r="AL50" s="188"/>
      <c r="AM50" s="188"/>
      <c r="AN50" s="264"/>
    </row>
    <row r="51" spans="1:40" s="120" customFormat="1" ht="11.25" customHeight="1">
      <c r="A51" s="188"/>
      <c r="B51" s="101">
        <v>6</v>
      </c>
      <c r="C51" s="252">
        <v>7</v>
      </c>
      <c r="D51" s="98" t="s">
        <v>96</v>
      </c>
      <c r="E51" s="98"/>
      <c r="F51" s="98"/>
      <c r="G51" s="98"/>
      <c r="H51" s="98"/>
      <c r="I51" s="242"/>
      <c r="J51" s="188" t="s">
        <v>97</v>
      </c>
      <c r="K51" s="188"/>
      <c r="L51" s="98"/>
      <c r="M51" s="98"/>
      <c r="N51" s="98"/>
      <c r="O51" s="98"/>
      <c r="P51" s="242"/>
      <c r="Q51" s="98"/>
      <c r="R51" s="188"/>
      <c r="S51" s="188"/>
      <c r="T51" s="100"/>
      <c r="U51" s="98"/>
      <c r="V51" s="98"/>
      <c r="W51" s="242">
        <v>2</v>
      </c>
      <c r="X51" s="261" t="s">
        <v>98</v>
      </c>
      <c r="Y51" s="98"/>
      <c r="Z51" s="98"/>
      <c r="AA51" s="98"/>
      <c r="AB51" s="98"/>
      <c r="AC51" s="98"/>
      <c r="AD51" s="98"/>
      <c r="AE51" s="98"/>
      <c r="AF51" s="98"/>
      <c r="AG51" s="98"/>
      <c r="AH51" s="263">
        <v>7</v>
      </c>
      <c r="AI51" s="272" t="s">
        <v>99</v>
      </c>
      <c r="AJ51"/>
      <c r="AK51" s="98"/>
      <c r="AL51" s="98"/>
      <c r="AM51" s="98"/>
      <c r="AN51" s="100"/>
    </row>
    <row r="52" spans="1:40" s="97" customFormat="1" ht="11.25" customHeight="1">
      <c r="A52" s="98"/>
      <c r="B52" s="262">
        <v>2</v>
      </c>
      <c r="C52" s="252">
        <v>3</v>
      </c>
      <c r="D52" s="188" t="s">
        <v>100</v>
      </c>
      <c r="E52" s="188"/>
      <c r="F52" s="188"/>
      <c r="G52" s="188"/>
      <c r="H52" s="188"/>
      <c r="I52" s="242"/>
      <c r="J52" s="188" t="s">
        <v>101</v>
      </c>
      <c r="K52" s="188"/>
      <c r="L52" s="188"/>
      <c r="M52" s="188"/>
      <c r="N52" s="188"/>
      <c r="O52" s="188"/>
      <c r="P52" s="242"/>
      <c r="Q52" s="188"/>
      <c r="R52" s="188"/>
      <c r="S52" s="188"/>
      <c r="T52" s="264"/>
      <c r="U52" s="188"/>
      <c r="V52" s="188"/>
      <c r="W52" s="242">
        <v>3</v>
      </c>
      <c r="X52" s="188" t="s">
        <v>102</v>
      </c>
      <c r="Y52" s="188"/>
      <c r="Z52" s="188"/>
      <c r="AA52" s="188"/>
      <c r="AB52" s="188"/>
      <c r="AC52" s="188"/>
      <c r="AD52" s="188"/>
      <c r="AE52" s="188"/>
      <c r="AF52" s="188"/>
      <c r="AG52" s="188"/>
      <c r="AH52" s="263">
        <v>8</v>
      </c>
      <c r="AI52" s="98" t="s">
        <v>103</v>
      </c>
      <c r="AJ52" s="273"/>
      <c r="AK52" s="188"/>
      <c r="AL52" s="188"/>
      <c r="AM52" s="188"/>
      <c r="AN52" s="264"/>
    </row>
    <row r="53" spans="1:40" s="120" customFormat="1" ht="11.25" customHeight="1">
      <c r="A53" s="188"/>
      <c r="B53" s="101"/>
      <c r="C53" s="369"/>
      <c r="D53" s="98" t="s">
        <v>104</v>
      </c>
      <c r="E53" s="98"/>
      <c r="F53" s="98"/>
      <c r="G53" s="98"/>
      <c r="H53" s="234"/>
      <c r="I53" s="274"/>
      <c r="J53" s="188" t="s">
        <v>105</v>
      </c>
      <c r="K53" s="188"/>
      <c r="L53" s="98"/>
      <c r="M53" s="98"/>
      <c r="N53" s="98"/>
      <c r="O53" s="98"/>
      <c r="P53" s="274"/>
      <c r="Q53" s="98"/>
      <c r="R53" s="188"/>
      <c r="S53" s="188"/>
      <c r="T53" s="100"/>
      <c r="U53" s="98"/>
      <c r="V53" s="98"/>
      <c r="W53" s="274">
        <v>4</v>
      </c>
      <c r="X53" s="188" t="s">
        <v>106</v>
      </c>
      <c r="Y53" s="98"/>
      <c r="Z53" s="98"/>
      <c r="AA53" s="98"/>
      <c r="AB53" s="98"/>
      <c r="AC53" s="98"/>
      <c r="AD53" s="98"/>
      <c r="AE53" s="98"/>
      <c r="AF53" s="98"/>
      <c r="AG53" s="98"/>
      <c r="AH53" s="263">
        <v>9</v>
      </c>
      <c r="AI53"/>
      <c r="AJ53"/>
      <c r="AK53" s="188"/>
      <c r="AL53" s="188"/>
      <c r="AM53" s="188"/>
      <c r="AN53" s="264"/>
    </row>
    <row r="54" spans="1:40" s="97" customFormat="1" ht="11.25" customHeight="1">
      <c r="A54" s="98"/>
      <c r="B54" s="262"/>
      <c r="C54" s="252"/>
      <c r="D54" s="188" t="s">
        <v>107</v>
      </c>
      <c r="E54" s="188"/>
      <c r="F54" s="188"/>
      <c r="G54" s="188"/>
      <c r="H54" s="275"/>
      <c r="I54" s="242"/>
      <c r="J54" s="188" t="s">
        <v>108</v>
      </c>
      <c r="K54" s="188"/>
      <c r="L54" s="188"/>
      <c r="M54" s="188"/>
      <c r="N54" s="188"/>
      <c r="O54" s="188"/>
      <c r="P54" s="242"/>
      <c r="Q54" s="188"/>
      <c r="R54" s="273"/>
      <c r="S54" s="188"/>
      <c r="T54" s="264"/>
      <c r="U54" s="188"/>
      <c r="V54" s="188"/>
      <c r="W54" s="242">
        <v>5</v>
      </c>
      <c r="X54" s="188" t="s">
        <v>85</v>
      </c>
      <c r="Y54" s="188"/>
      <c r="Z54" s="188"/>
      <c r="AA54" s="188"/>
      <c r="AB54" s="188"/>
      <c r="AC54" s="188"/>
      <c r="AD54" s="188"/>
      <c r="AE54" s="188"/>
      <c r="AF54" s="188"/>
      <c r="AG54" s="188"/>
      <c r="AH54" s="242">
        <v>10</v>
      </c>
      <c r="AI54" s="188"/>
      <c r="AJ54"/>
      <c r="AK54" s="188"/>
      <c r="AL54" s="188"/>
      <c r="AM54" s="188"/>
      <c r="AN54" s="264"/>
    </row>
    <row r="55" spans="1:40" s="120" customFormat="1" ht="4.5" customHeight="1">
      <c r="A55" s="188"/>
      <c r="B55" s="268"/>
      <c r="C55" s="276"/>
      <c r="D55" s="269"/>
      <c r="E55" s="269"/>
      <c r="F55" s="269"/>
      <c r="G55" s="269"/>
      <c r="H55" s="276"/>
      <c r="I55" s="269"/>
      <c r="J55" s="271"/>
      <c r="K55" s="271"/>
      <c r="L55" s="269"/>
      <c r="M55" s="269"/>
      <c r="N55" s="269"/>
      <c r="O55" s="269"/>
      <c r="P55" s="276"/>
      <c r="Q55" s="269"/>
      <c r="R55" s="271"/>
      <c r="S55" s="269"/>
      <c r="T55" s="270"/>
      <c r="U55" s="269"/>
      <c r="V55" s="269"/>
      <c r="W55" s="269"/>
      <c r="X55" s="276"/>
      <c r="Y55" s="269"/>
      <c r="Z55" s="271"/>
      <c r="AA55" s="271"/>
      <c r="AB55" s="269"/>
      <c r="AC55" s="269"/>
      <c r="AD55" s="269"/>
      <c r="AE55" s="269"/>
      <c r="AF55" s="269"/>
      <c r="AG55" s="269"/>
      <c r="AH55" s="269"/>
      <c r="AI55" s="269"/>
      <c r="AJ55" s="271"/>
      <c r="AK55" s="271"/>
      <c r="AL55" s="271"/>
      <c r="AM55" s="271"/>
      <c r="AN55" s="277"/>
    </row>
    <row r="56" spans="1:40" s="97" customFormat="1" ht="15" customHeight="1">
      <c r="A56" s="98"/>
      <c r="B56" s="278" t="s">
        <v>109</v>
      </c>
      <c r="C56" s="259"/>
      <c r="D56" s="188"/>
      <c r="E56" s="188"/>
      <c r="F56"/>
      <c r="G56" s="188"/>
      <c r="H56"/>
      <c r="I56" s="188"/>
      <c r="J56" s="188" t="s">
        <v>110</v>
      </c>
      <c r="K56" s="188"/>
      <c r="L56" s="188"/>
      <c r="M56" s="188"/>
      <c r="N56" s="188"/>
      <c r="O56" s="188"/>
      <c r="P56" s="279"/>
      <c r="Q56" s="188"/>
      <c r="R56" s="188"/>
      <c r="S56" s="113"/>
      <c r="T56" s="113"/>
      <c r="U56"/>
      <c r="V56" s="113"/>
      <c r="W56"/>
      <c r="X56" s="275"/>
      <c r="Y56" s="188"/>
      <c r="Z56" s="98"/>
      <c r="AA56" s="98"/>
      <c r="AB56" s="113"/>
      <c r="AC56" s="113"/>
      <c r="AD56" s="113"/>
      <c r="AE56" s="113"/>
      <c r="AF56" s="113"/>
      <c r="AG56" s="113"/>
      <c r="AH56" s="113"/>
      <c r="AI56" s="98"/>
      <c r="AJ56" s="188"/>
      <c r="AK56" s="188"/>
      <c r="AL56" s="188"/>
      <c r="AM56" s="188"/>
      <c r="AN56" s="188"/>
    </row>
    <row r="57" spans="1:40" s="120" customFormat="1" ht="11.25" customHeight="1">
      <c r="A57" s="188"/>
      <c r="B57" s="101"/>
      <c r="C57" s="93"/>
      <c r="D57" s="98"/>
      <c r="E57" s="98"/>
      <c r="F57" s="280" t="s">
        <v>111</v>
      </c>
      <c r="G57" s="281"/>
      <c r="H57" s="282"/>
      <c r="I57" s="281"/>
      <c r="J57" s="283"/>
      <c r="K57" s="188"/>
      <c r="L57" s="93"/>
      <c r="M57" s="93"/>
      <c r="N57" s="93"/>
      <c r="O57" s="281" t="s">
        <v>112</v>
      </c>
      <c r="P57" s="281"/>
      <c r="Q57" s="281"/>
      <c r="R57" s="280"/>
      <c r="S57" s="281"/>
      <c r="T57" s="281"/>
      <c r="U57" s="98"/>
      <c r="V57" s="98"/>
      <c r="W57"/>
      <c r="X57" s="284" t="s">
        <v>113</v>
      </c>
      <c r="Y57" s="98"/>
      <c r="Z57" s="113"/>
      <c r="AA57" s="113"/>
      <c r="AB57" s="98"/>
      <c r="AC57" s="98"/>
      <c r="AD57" s="98"/>
      <c r="AE57" s="98"/>
      <c r="AF57" s="93"/>
      <c r="AG57" s="93"/>
      <c r="AH57" s="98" t="s">
        <v>114</v>
      </c>
      <c r="AI57" s="98"/>
      <c r="AJ57" s="98"/>
      <c r="AK57" s="188"/>
      <c r="AL57" s="188"/>
      <c r="AM57" s="188"/>
      <c r="AN57" s="285"/>
    </row>
    <row r="58" spans="1:40" s="97" customFormat="1" ht="6" customHeight="1">
      <c r="A58" s="98"/>
      <c r="B58" s="101"/>
      <c r="C58" s="93"/>
      <c r="D58" s="98"/>
      <c r="E58" s="98"/>
      <c r="F58" s="261"/>
      <c r="G58" s="98"/>
      <c r="H58" s="128"/>
      <c r="I58" s="98"/>
      <c r="J58" s="188"/>
      <c r="K58" s="188"/>
      <c r="L58" s="98"/>
      <c r="M58" s="98"/>
      <c r="N58" s="98"/>
      <c r="O58" s="98"/>
      <c r="P58" s="286"/>
      <c r="Q58" s="98"/>
      <c r="R58" s="113"/>
      <c r="S58" s="98"/>
      <c r="T58" s="98"/>
      <c r="U58" s="98"/>
      <c r="V58" s="98"/>
      <c r="W58" s="98"/>
      <c r="X58" s="286"/>
      <c r="Y58" s="98"/>
      <c r="Z58" s="113"/>
      <c r="AA58" s="113"/>
      <c r="AB58" s="98"/>
      <c r="AC58" s="98"/>
      <c r="AD58" s="98"/>
      <c r="AE58" s="98"/>
      <c r="AF58" s="98"/>
      <c r="AG58" s="98"/>
      <c r="AH58" s="98"/>
      <c r="AI58" s="113"/>
      <c r="AJ58" s="188"/>
      <c r="AK58" s="188"/>
      <c r="AL58" s="188"/>
      <c r="AM58" s="93"/>
      <c r="AN58" s="285"/>
    </row>
    <row r="59" spans="1:40" s="97" customFormat="1" ht="9" customHeight="1">
      <c r="A59" s="98"/>
      <c r="B59" s="262"/>
      <c r="C59" s="188" t="s">
        <v>115</v>
      </c>
      <c r="D59" s="93"/>
      <c r="E59" s="188"/>
      <c r="F59" s="103"/>
      <c r="G59" s="104"/>
      <c r="H59" s="417" t="s">
        <v>792</v>
      </c>
      <c r="I59" s="104"/>
      <c r="J59" s="104"/>
      <c r="K59" s="104"/>
      <c r="L59" s="105"/>
      <c r="M59" s="188"/>
      <c r="N59" s="188"/>
      <c r="O59" s="287"/>
      <c r="P59" s="288"/>
      <c r="Q59" s="271" t="s">
        <v>793</v>
      </c>
      <c r="R59" s="289"/>
      <c r="S59" s="271"/>
      <c r="T59" s="277"/>
      <c r="U59" s="188"/>
      <c r="V59" s="188"/>
      <c r="W59" s="275"/>
      <c r="X59" s="290" t="s">
        <v>116</v>
      </c>
      <c r="Y59" s="188"/>
      <c r="Z59" s="188"/>
      <c r="AA59" s="188"/>
      <c r="AB59" s="188"/>
      <c r="AC59" s="188"/>
      <c r="AD59" s="188"/>
      <c r="AE59" s="188"/>
      <c r="AF59" s="287"/>
      <c r="AG59" s="271"/>
      <c r="AH59" s="271" t="s">
        <v>832</v>
      </c>
      <c r="AI59" s="269"/>
      <c r="AJ59" s="271"/>
      <c r="AK59" s="271"/>
      <c r="AL59" s="271"/>
      <c r="AM59" s="277"/>
      <c r="AN59" s="291"/>
    </row>
    <row r="60" spans="2:40" s="188" customFormat="1" ht="5.25" customHeight="1">
      <c r="B60" s="262"/>
      <c r="D60" s="93"/>
      <c r="H60" s="423"/>
      <c r="I60" s="275"/>
      <c r="K60" s="98"/>
      <c r="P60" s="275"/>
      <c r="R60" s="113"/>
      <c r="W60" s="275"/>
      <c r="X60" s="290"/>
      <c r="AI60" s="98"/>
      <c r="AN60" s="291"/>
    </row>
    <row r="61" spans="2:40" s="188" customFormat="1" ht="9" customHeight="1">
      <c r="B61" s="101"/>
      <c r="C61" s="98" t="s">
        <v>117</v>
      </c>
      <c r="D61" s="93"/>
      <c r="E61" s="98"/>
      <c r="F61" s="103"/>
      <c r="G61" s="104"/>
      <c r="H61" s="417" t="s">
        <v>792</v>
      </c>
      <c r="I61" s="104"/>
      <c r="J61" s="104"/>
      <c r="K61" s="104"/>
      <c r="L61" s="105"/>
      <c r="M61" s="98"/>
      <c r="N61" s="98"/>
      <c r="O61" s="268"/>
      <c r="P61" s="276"/>
      <c r="Q61" s="269"/>
      <c r="R61" s="269" t="s">
        <v>793</v>
      </c>
      <c r="S61" s="269"/>
      <c r="T61" s="270"/>
      <c r="U61" s="98"/>
      <c r="V61" s="98"/>
      <c r="W61" s="286"/>
      <c r="X61" s="98" t="s">
        <v>118</v>
      </c>
      <c r="Y61" s="98"/>
      <c r="Z61" s="98"/>
      <c r="AA61" s="98"/>
      <c r="AB61" s="98"/>
      <c r="AC61" s="98"/>
      <c r="AD61" s="98"/>
      <c r="AE61" s="98"/>
      <c r="AF61" s="287"/>
      <c r="AG61" s="271"/>
      <c r="AH61" s="271"/>
      <c r="AI61" s="269"/>
      <c r="AJ61" s="271"/>
      <c r="AK61" s="271"/>
      <c r="AL61" s="271"/>
      <c r="AM61" s="277"/>
      <c r="AN61" s="285"/>
    </row>
    <row r="62" spans="2:40" s="98" customFormat="1" ht="5.25" customHeight="1">
      <c r="B62" s="101"/>
      <c r="D62" s="93"/>
      <c r="H62" s="424"/>
      <c r="I62" s="286"/>
      <c r="K62" s="188"/>
      <c r="P62" s="286"/>
      <c r="W62" s="286"/>
      <c r="AI62" s="188"/>
      <c r="AN62" s="285"/>
    </row>
    <row r="63" spans="2:40" s="98" customFormat="1" ht="9" customHeight="1">
      <c r="B63" s="262"/>
      <c r="C63" s="188" t="s">
        <v>119</v>
      </c>
      <c r="D63" s="93"/>
      <c r="E63" s="188"/>
      <c r="F63" s="103"/>
      <c r="G63" s="104"/>
      <c r="H63" s="417" t="s">
        <v>792</v>
      </c>
      <c r="I63" s="104"/>
      <c r="J63" s="104"/>
      <c r="K63" s="104"/>
      <c r="L63" s="105"/>
      <c r="M63" s="188"/>
      <c r="N63" s="188"/>
      <c r="O63" s="287"/>
      <c r="P63" s="276"/>
      <c r="Q63" s="271"/>
      <c r="R63" s="271" t="s">
        <v>793</v>
      </c>
      <c r="S63" s="271"/>
      <c r="T63" s="277"/>
      <c r="U63" s="188"/>
      <c r="V63" s="188"/>
      <c r="W63" s="286"/>
      <c r="X63" s="98" t="s">
        <v>120</v>
      </c>
      <c r="Y63" s="188"/>
      <c r="Z63" s="188"/>
      <c r="AA63" s="188"/>
      <c r="AB63" s="188"/>
      <c r="AC63" s="188"/>
      <c r="AD63" s="188"/>
      <c r="AE63" s="188"/>
      <c r="AF63" s="287"/>
      <c r="AG63" s="271"/>
      <c r="AH63" s="271" t="s">
        <v>153</v>
      </c>
      <c r="AI63" s="269"/>
      <c r="AJ63" s="271"/>
      <c r="AK63" s="271"/>
      <c r="AL63" s="271"/>
      <c r="AM63" s="277"/>
      <c r="AN63" s="291"/>
    </row>
    <row r="64" spans="2:40" s="188" customFormat="1" ht="3.75" customHeight="1">
      <c r="B64" s="262"/>
      <c r="D64" s="93"/>
      <c r="H64" s="425"/>
      <c r="I64" s="286"/>
      <c r="K64" s="98"/>
      <c r="P64" s="286"/>
      <c r="W64" s="286"/>
      <c r="AI64" s="98"/>
      <c r="AN64" s="291"/>
    </row>
    <row r="65" spans="2:40" s="188" customFormat="1" ht="9" customHeight="1">
      <c r="B65" s="101"/>
      <c r="C65" s="261" t="s">
        <v>121</v>
      </c>
      <c r="D65" s="93"/>
      <c r="E65" s="98"/>
      <c r="F65" s="103"/>
      <c r="G65" s="104"/>
      <c r="H65" s="417" t="s">
        <v>792</v>
      </c>
      <c r="I65" s="104"/>
      <c r="J65" s="104"/>
      <c r="K65" s="104"/>
      <c r="L65" s="105"/>
      <c r="M65" s="98"/>
      <c r="N65" s="98"/>
      <c r="O65" s="268"/>
      <c r="P65" s="292"/>
      <c r="Q65" s="269"/>
      <c r="R65" s="269" t="s">
        <v>793</v>
      </c>
      <c r="S65" s="269"/>
      <c r="T65" s="270"/>
      <c r="U65" s="98"/>
      <c r="V65" s="98"/>
      <c r="W65" s="293"/>
      <c r="X65" s="188" t="s">
        <v>122</v>
      </c>
      <c r="Y65" s="98"/>
      <c r="Z65" s="98"/>
      <c r="AA65" s="98"/>
      <c r="AB65" s="98"/>
      <c r="AC65" s="98"/>
      <c r="AD65" s="98"/>
      <c r="AE65" s="98"/>
      <c r="AF65" s="287"/>
      <c r="AG65" s="271"/>
      <c r="AH65" s="271"/>
      <c r="AI65" s="269"/>
      <c r="AJ65" s="271"/>
      <c r="AK65" s="271"/>
      <c r="AL65" s="271"/>
      <c r="AM65" s="277"/>
      <c r="AN65" s="285"/>
    </row>
    <row r="66" spans="2:40" s="98" customFormat="1" ht="4.5" customHeight="1">
      <c r="B66" s="101"/>
      <c r="D66" s="93"/>
      <c r="H66" s="424"/>
      <c r="I66" s="293"/>
      <c r="K66" s="188"/>
      <c r="P66" s="293"/>
      <c r="W66" s="293"/>
      <c r="AI66" s="188"/>
      <c r="AN66" s="285"/>
    </row>
    <row r="67" spans="2:40" s="98" customFormat="1" ht="9" customHeight="1">
      <c r="B67" s="262"/>
      <c r="C67" s="273" t="s">
        <v>123</v>
      </c>
      <c r="D67" s="93"/>
      <c r="E67" s="188"/>
      <c r="F67" s="103"/>
      <c r="G67" s="104"/>
      <c r="H67" s="417" t="s">
        <v>792</v>
      </c>
      <c r="I67" s="104"/>
      <c r="J67" s="104"/>
      <c r="K67" s="104"/>
      <c r="L67" s="105"/>
      <c r="M67" s="188"/>
      <c r="N67" s="188"/>
      <c r="O67" s="287"/>
      <c r="P67" s="276"/>
      <c r="Q67" s="271"/>
      <c r="R67" s="271" t="s">
        <v>793</v>
      </c>
      <c r="S67" s="271"/>
      <c r="T67" s="277"/>
      <c r="U67" s="188"/>
      <c r="V67" s="188"/>
      <c r="W67" s="286"/>
      <c r="X67"/>
      <c r="Y67" s="188"/>
      <c r="Z67" s="188"/>
      <c r="AA67" s="188"/>
      <c r="AB67" s="188"/>
      <c r="AC67" s="188"/>
      <c r="AD67" s="188"/>
      <c r="AE67" s="188"/>
      <c r="AF67" s="287"/>
      <c r="AG67" s="271"/>
      <c r="AH67" s="271"/>
      <c r="AI67" s="269"/>
      <c r="AJ67" s="271"/>
      <c r="AK67" s="271"/>
      <c r="AL67" s="271"/>
      <c r="AM67" s="277"/>
      <c r="AN67" s="291"/>
    </row>
    <row r="68" spans="2:40" s="188" customFormat="1" ht="4.5" customHeight="1">
      <c r="B68" s="262"/>
      <c r="K68" s="93"/>
      <c r="AI68" s="98"/>
      <c r="AN68" s="291"/>
    </row>
    <row r="69" spans="1:40" s="120" customFormat="1" ht="9" customHeight="1">
      <c r="A69" s="188"/>
      <c r="B69" s="92"/>
      <c r="C69" s="294"/>
      <c r="D69" s="294"/>
      <c r="E69" s="93"/>
      <c r="F69" s="103"/>
      <c r="G69" s="104"/>
      <c r="H69" s="104"/>
      <c r="I69" s="104"/>
      <c r="J69" s="104"/>
      <c r="K69" s="104"/>
      <c r="L69" s="105"/>
      <c r="M69" s="93"/>
      <c r="N69" s="93"/>
      <c r="O69" s="103"/>
      <c r="P69" s="104"/>
      <c r="Q69" s="104"/>
      <c r="R69" s="104"/>
      <c r="S69" s="104"/>
      <c r="T69" s="105"/>
      <c r="U69" s="93"/>
      <c r="V69" s="93"/>
      <c r="W69" s="93"/>
      <c r="X69" s="294"/>
      <c r="Y69" s="294"/>
      <c r="Z69" s="294"/>
      <c r="AA69" s="294"/>
      <c r="AB69" s="294"/>
      <c r="AC69" s="294"/>
      <c r="AD69" s="294"/>
      <c r="AE69" s="93"/>
      <c r="AF69" s="287"/>
      <c r="AG69" s="271"/>
      <c r="AH69" s="271"/>
      <c r="AI69" s="269"/>
      <c r="AJ69" s="271"/>
      <c r="AK69" s="271"/>
      <c r="AL69" s="271"/>
      <c r="AM69" s="277"/>
      <c r="AN69" s="256"/>
    </row>
    <row r="70" spans="2:40" s="93" customFormat="1" ht="9" customHeight="1">
      <c r="B70" s="103"/>
      <c r="C70" s="104"/>
      <c r="D70" s="104"/>
      <c r="E70" s="104"/>
      <c r="F70" s="104"/>
      <c r="G70" s="104"/>
      <c r="H70" s="104"/>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4"/>
      <c r="AF70" s="104"/>
      <c r="AG70" s="104"/>
      <c r="AH70" s="104"/>
      <c r="AI70" s="271"/>
      <c r="AJ70" s="104"/>
      <c r="AK70" s="104"/>
      <c r="AL70" s="104"/>
      <c r="AM70" s="104"/>
      <c r="AN70" s="258"/>
    </row>
    <row r="71" spans="35:40" s="93" customFormat="1" ht="5.25" customHeight="1">
      <c r="AI71" s="188"/>
      <c r="AN71" s="114"/>
    </row>
    <row r="72" spans="1:35" ht="12" customHeight="1">
      <c r="A72" s="93"/>
      <c r="B72" t="s">
        <v>124</v>
      </c>
      <c r="AI72" s="93"/>
    </row>
    <row r="73" spans="1:40" ht="11.25" customHeight="1">
      <c r="A73" s="93"/>
      <c r="B73" s="92"/>
      <c r="C73" s="113" t="s">
        <v>125</v>
      </c>
      <c r="D73" s="93"/>
      <c r="E73" s="93"/>
      <c r="F73" s="93"/>
      <c r="G73" s="93"/>
      <c r="H73" s="93"/>
      <c r="I73" s="93"/>
      <c r="J73" s="93"/>
      <c r="K73" s="284"/>
      <c r="L73" s="93"/>
      <c r="M73" s="93"/>
      <c r="N73" s="93"/>
      <c r="O73" s="93"/>
      <c r="P73" s="93"/>
      <c r="Q73" s="93"/>
      <c r="R73" s="93"/>
      <c r="S73" s="93"/>
      <c r="T73" s="93"/>
      <c r="U73" s="93"/>
      <c r="V73" s="93"/>
      <c r="W73" s="93"/>
      <c r="X73" s="284" t="s">
        <v>126</v>
      </c>
      <c r="Y73" s="93"/>
      <c r="Z73" s="93"/>
      <c r="AA73" s="93"/>
      <c r="AB73" s="93"/>
      <c r="AC73" s="93"/>
      <c r="AD73" s="93"/>
      <c r="AE73" s="93"/>
      <c r="AF73" s="93"/>
      <c r="AG73" s="93"/>
      <c r="AH73" s="93"/>
      <c r="AI73" s="93"/>
      <c r="AJ73" s="93"/>
      <c r="AK73" s="93"/>
      <c r="AL73" s="93"/>
      <c r="AM73" s="93"/>
      <c r="AN73" s="233"/>
    </row>
    <row r="74" spans="1:40" ht="11.25" customHeight="1">
      <c r="A74" s="93"/>
      <c r="B74" s="295"/>
      <c r="C74" s="284" t="s">
        <v>127</v>
      </c>
      <c r="D74" s="113"/>
      <c r="E74" s="113"/>
      <c r="F74" s="113"/>
      <c r="G74" s="113"/>
      <c r="H74" s="113"/>
      <c r="I74" s="284" t="s">
        <v>128</v>
      </c>
      <c r="J74" s="93"/>
      <c r="K74" s="113"/>
      <c r="L74" s="113"/>
      <c r="M74" s="113"/>
      <c r="N74" s="113"/>
      <c r="O74" s="113"/>
      <c r="P74" s="284" t="s">
        <v>129</v>
      </c>
      <c r="Q74" s="113"/>
      <c r="R74" s="93"/>
      <c r="S74" s="113"/>
      <c r="T74" s="113"/>
      <c r="U74" s="113"/>
      <c r="V74" s="113"/>
      <c r="W74" s="113"/>
      <c r="X74" s="113" t="s">
        <v>130</v>
      </c>
      <c r="Y74" s="113"/>
      <c r="Z74" s="113"/>
      <c r="AA74" s="113"/>
      <c r="AB74" s="113"/>
      <c r="AC74" s="113"/>
      <c r="AD74" s="113"/>
      <c r="AE74" s="113"/>
      <c r="AF74" s="113"/>
      <c r="AG74" s="113"/>
      <c r="AH74" s="113" t="s">
        <v>34</v>
      </c>
      <c r="AI74" s="93"/>
      <c r="AJ74" s="113"/>
      <c r="AK74" s="113"/>
      <c r="AL74" s="113"/>
      <c r="AM74" s="113"/>
      <c r="AN74" s="296"/>
    </row>
    <row r="75" spans="1:40" s="260" customFormat="1" ht="11.25" customHeight="1">
      <c r="A75" s="113"/>
      <c r="B75" s="295"/>
      <c r="C75" s="371" t="s">
        <v>786</v>
      </c>
      <c r="D75" s="113" t="s">
        <v>57</v>
      </c>
      <c r="E75" s="113"/>
      <c r="F75" s="113"/>
      <c r="G75" s="113"/>
      <c r="H75" s="113"/>
      <c r="I75" s="371" t="s">
        <v>146</v>
      </c>
      <c r="J75" s="113" t="s">
        <v>131</v>
      </c>
      <c r="K75" s="113"/>
      <c r="L75" s="113"/>
      <c r="M75" s="113"/>
      <c r="N75" s="113"/>
      <c r="O75" s="113"/>
      <c r="P75" s="371"/>
      <c r="Q75" s="113" t="s">
        <v>88</v>
      </c>
      <c r="R75" s="113"/>
      <c r="S75" s="93"/>
      <c r="T75" s="113"/>
      <c r="U75" s="113"/>
      <c r="V75" s="113"/>
      <c r="W75" s="113"/>
      <c r="X75" s="298" t="s">
        <v>132</v>
      </c>
      <c r="Y75" s="299"/>
      <c r="Z75" s="299"/>
      <c r="AA75" s="299"/>
      <c r="AB75" s="299"/>
      <c r="AC75" s="299"/>
      <c r="AD75" s="299"/>
      <c r="AE75" s="299"/>
      <c r="AF75" s="299"/>
      <c r="AG75" s="299"/>
      <c r="AH75" s="298" t="s">
        <v>817</v>
      </c>
      <c r="AI75" s="436"/>
      <c r="AJ75" s="299"/>
      <c r="AK75" s="299"/>
      <c r="AL75" s="299"/>
      <c r="AM75" s="300"/>
      <c r="AN75" s="233"/>
    </row>
    <row r="76" spans="1:40" s="260" customFormat="1" ht="11.25" customHeight="1">
      <c r="A76" s="113"/>
      <c r="B76" s="295"/>
      <c r="C76" s="371"/>
      <c r="D76" s="113" t="s">
        <v>52</v>
      </c>
      <c r="E76" s="113"/>
      <c r="F76" s="113"/>
      <c r="G76" s="113"/>
      <c r="H76" s="113"/>
      <c r="I76" s="371" t="s">
        <v>786</v>
      </c>
      <c r="J76" s="113" t="s">
        <v>70</v>
      </c>
      <c r="K76" s="113"/>
      <c r="L76" s="113"/>
      <c r="M76" s="113"/>
      <c r="N76" s="113"/>
      <c r="O76" s="113"/>
      <c r="P76" s="371" t="s">
        <v>786</v>
      </c>
      <c r="Q76" s="113" t="s">
        <v>133</v>
      </c>
      <c r="R76" s="113"/>
      <c r="S76" s="93"/>
      <c r="T76" s="113"/>
      <c r="U76" s="113"/>
      <c r="V76" s="113"/>
      <c r="W76" s="113"/>
      <c r="X76" s="298" t="s">
        <v>134</v>
      </c>
      <c r="Y76" s="299"/>
      <c r="Z76" s="299"/>
      <c r="AA76" s="299"/>
      <c r="AB76" s="299"/>
      <c r="AC76" s="299"/>
      <c r="AD76" s="299"/>
      <c r="AE76" s="299"/>
      <c r="AF76" s="299"/>
      <c r="AG76" s="299"/>
      <c r="AH76" s="298" t="s">
        <v>794</v>
      </c>
      <c r="AI76" s="113"/>
      <c r="AJ76" s="299"/>
      <c r="AK76" s="299"/>
      <c r="AL76" s="299"/>
      <c r="AM76" s="300"/>
      <c r="AN76" s="233"/>
    </row>
    <row r="77" spans="1:40" s="260" customFormat="1" ht="11.25" customHeight="1">
      <c r="A77" s="113"/>
      <c r="B77" s="295"/>
      <c r="C77" s="371"/>
      <c r="D77" s="113" t="s">
        <v>85</v>
      </c>
      <c r="E77" s="113"/>
      <c r="F77" s="113"/>
      <c r="G77" s="113"/>
      <c r="H77" s="113"/>
      <c r="I77" s="371"/>
      <c r="J77" s="113" t="s">
        <v>57</v>
      </c>
      <c r="K77" s="113"/>
      <c r="L77" s="113"/>
      <c r="M77" s="113"/>
      <c r="N77" s="113"/>
      <c r="O77" s="113"/>
      <c r="P77" s="371"/>
      <c r="Q77" s="113" t="s">
        <v>135</v>
      </c>
      <c r="R77" s="113"/>
      <c r="S77" s="93"/>
      <c r="T77" s="113"/>
      <c r="U77" s="113"/>
      <c r="V77" s="113"/>
      <c r="W77" s="113"/>
      <c r="X77" s="298" t="s">
        <v>136</v>
      </c>
      <c r="Y77" s="299"/>
      <c r="Z77" s="299"/>
      <c r="AA77" s="299"/>
      <c r="AB77" s="299"/>
      <c r="AC77" s="299"/>
      <c r="AD77" s="299"/>
      <c r="AE77" s="299"/>
      <c r="AF77" s="299"/>
      <c r="AG77" s="299"/>
      <c r="AH77" s="298" t="s">
        <v>795</v>
      </c>
      <c r="AI77" s="299"/>
      <c r="AJ77" s="299"/>
      <c r="AK77" s="299"/>
      <c r="AL77" s="299"/>
      <c r="AM77" s="300"/>
      <c r="AN77" s="233"/>
    </row>
    <row r="78" spans="1:40" s="260" customFormat="1" ht="11.25" customHeight="1">
      <c r="A78" s="113"/>
      <c r="B78" s="295"/>
      <c r="C78" s="371"/>
      <c r="D78" s="113" t="s">
        <v>88</v>
      </c>
      <c r="E78" s="113"/>
      <c r="F78" s="113"/>
      <c r="G78" s="113"/>
      <c r="H78" s="113"/>
      <c r="I78" s="371"/>
      <c r="J78" s="113" t="s">
        <v>71</v>
      </c>
      <c r="K78" s="113"/>
      <c r="L78" s="113"/>
      <c r="M78" s="113"/>
      <c r="N78" s="113"/>
      <c r="O78" s="113"/>
      <c r="P78" s="371"/>
      <c r="Q78" s="113" t="s">
        <v>68</v>
      </c>
      <c r="R78" s="113"/>
      <c r="S78" s="93"/>
      <c r="T78" s="113"/>
      <c r="U78" s="113"/>
      <c r="V78" s="113"/>
      <c r="W78" s="113"/>
      <c r="X78" s="298" t="s">
        <v>137</v>
      </c>
      <c r="Y78" s="299"/>
      <c r="Z78" s="299"/>
      <c r="AA78" s="299"/>
      <c r="AB78" s="299"/>
      <c r="AC78" s="299"/>
      <c r="AD78" s="299"/>
      <c r="AE78" s="299"/>
      <c r="AF78" s="299"/>
      <c r="AG78" s="299"/>
      <c r="AH78" s="298" t="s">
        <v>817</v>
      </c>
      <c r="AI78" s="299"/>
      <c r="AJ78" s="299"/>
      <c r="AK78" s="299"/>
      <c r="AL78" s="299"/>
      <c r="AM78" s="300"/>
      <c r="AN78" s="233"/>
    </row>
    <row r="79" spans="1:40" s="260" customFormat="1" ht="11.25" customHeight="1">
      <c r="A79" s="113"/>
      <c r="B79" s="295"/>
      <c r="C79" s="371"/>
      <c r="D79" s="113"/>
      <c r="E79" s="113"/>
      <c r="F79" s="113"/>
      <c r="G79" s="113"/>
      <c r="H79" s="113"/>
      <c r="I79" s="371"/>
      <c r="J79" s="113" t="s">
        <v>88</v>
      </c>
      <c r="K79" s="113"/>
      <c r="L79" s="113"/>
      <c r="M79" s="113"/>
      <c r="N79" s="113"/>
      <c r="O79" s="113"/>
      <c r="P79" s="371" t="s">
        <v>146</v>
      </c>
      <c r="Q79" s="113"/>
      <c r="R79" s="113" t="s">
        <v>817</v>
      </c>
      <c r="S79" s="93"/>
      <c r="T79" s="113"/>
      <c r="U79" s="113"/>
      <c r="V79" s="113"/>
      <c r="W79" s="113"/>
      <c r="X79" s="298" t="s">
        <v>65</v>
      </c>
      <c r="Y79" s="299"/>
      <c r="Z79" s="299"/>
      <c r="AA79" s="299"/>
      <c r="AB79" s="299"/>
      <c r="AC79" s="299"/>
      <c r="AD79" s="299"/>
      <c r="AE79" s="299"/>
      <c r="AF79" s="299"/>
      <c r="AG79" s="299"/>
      <c r="AH79" s="298" t="s">
        <v>796</v>
      </c>
      <c r="AI79" s="299"/>
      <c r="AJ79" s="299"/>
      <c r="AK79" s="299"/>
      <c r="AL79" s="299"/>
      <c r="AM79" s="300"/>
      <c r="AN79" s="233"/>
    </row>
    <row r="80" spans="1:40" s="260" customFormat="1" ht="11.25" customHeight="1">
      <c r="A80" s="113"/>
      <c r="B80" s="295"/>
      <c r="C80" s="371"/>
      <c r="D80" s="113"/>
      <c r="E80" s="113"/>
      <c r="F80" s="113"/>
      <c r="G80" s="113"/>
      <c r="H80" s="113"/>
      <c r="I80" s="371"/>
      <c r="J80" s="113" t="s">
        <v>138</v>
      </c>
      <c r="K80" s="113"/>
      <c r="L80" s="113"/>
      <c r="M80" s="113"/>
      <c r="N80" s="113"/>
      <c r="O80" s="113"/>
      <c r="P80" s="371"/>
      <c r="Q80" s="113"/>
      <c r="R80" s="113"/>
      <c r="S80" s="113"/>
      <c r="T80" s="113"/>
      <c r="U80" s="113"/>
      <c r="V80" s="113"/>
      <c r="W80" s="113"/>
      <c r="X80" s="298" t="s">
        <v>139</v>
      </c>
      <c r="Y80" s="299"/>
      <c r="Z80" s="299"/>
      <c r="AA80" s="299"/>
      <c r="AB80" s="299"/>
      <c r="AC80" s="299"/>
      <c r="AD80" s="299"/>
      <c r="AE80" s="299"/>
      <c r="AF80" s="299"/>
      <c r="AG80" s="299"/>
      <c r="AH80" s="298" t="s">
        <v>796</v>
      </c>
      <c r="AI80" s="299"/>
      <c r="AJ80" s="299"/>
      <c r="AK80" s="299"/>
      <c r="AL80" s="299"/>
      <c r="AM80" s="300"/>
      <c r="AN80" s="233"/>
    </row>
    <row r="81" spans="1:40" s="260" customFormat="1" ht="3" customHeight="1">
      <c r="A81" s="113"/>
      <c r="B81" s="301"/>
      <c r="C81" s="289"/>
      <c r="D81" s="289"/>
      <c r="E81" s="289"/>
      <c r="F81" s="289"/>
      <c r="G81" s="289"/>
      <c r="H81" s="289"/>
      <c r="I81" s="289"/>
      <c r="J81" s="289"/>
      <c r="K81" s="104"/>
      <c r="L81" s="289"/>
      <c r="M81" s="289"/>
      <c r="N81" s="289"/>
      <c r="O81" s="289"/>
      <c r="P81" s="289"/>
      <c r="Q81" s="289"/>
      <c r="R81" s="289"/>
      <c r="S81" s="289"/>
      <c r="T81" s="289"/>
      <c r="U81" s="289"/>
      <c r="V81" s="289"/>
      <c r="W81" s="289"/>
      <c r="X81" s="289"/>
      <c r="Y81" s="289"/>
      <c r="Z81" s="289"/>
      <c r="AA81" s="289"/>
      <c r="AB81" s="289"/>
      <c r="AC81" s="289"/>
      <c r="AD81" s="289"/>
      <c r="AE81" s="289"/>
      <c r="AF81" s="289"/>
      <c r="AG81" s="289"/>
      <c r="AH81" s="289"/>
      <c r="AI81" s="289"/>
      <c r="AJ81" s="289"/>
      <c r="AK81" s="289"/>
      <c r="AL81" s="289"/>
      <c r="AM81" s="289"/>
      <c r="AN81" s="302"/>
    </row>
    <row r="82" spans="1:40" s="260" customFormat="1" ht="3" customHeight="1">
      <c r="A82" s="113"/>
      <c r="B82" s="113"/>
      <c r="C82" s="113"/>
      <c r="D82" s="113"/>
      <c r="E82" s="113"/>
      <c r="F82" s="113"/>
      <c r="G82" s="113"/>
      <c r="H82" s="113"/>
      <c r="I82" s="113"/>
      <c r="J82" s="113"/>
      <c r="K82" s="9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3"/>
      <c r="AL82" s="113"/>
      <c r="AM82" s="113"/>
      <c r="AN82" s="113"/>
    </row>
    <row r="83" spans="1:40" s="260" customFormat="1" ht="9" customHeight="1">
      <c r="A83" s="113"/>
      <c r="B83" s="113"/>
      <c r="C83" s="113"/>
      <c r="D83" s="113"/>
      <c r="E83" s="113"/>
      <c r="F83" s="113"/>
      <c r="G83" s="113"/>
      <c r="H83" s="113"/>
      <c r="I83" s="113"/>
      <c r="J83" s="113"/>
      <c r="K83" s="9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13"/>
      <c r="AM83" s="113"/>
      <c r="AN83" s="113"/>
    </row>
    <row r="84" spans="1:40" s="260" customFormat="1" ht="3" customHeight="1">
      <c r="A84" s="113"/>
      <c r="B84" s="113"/>
      <c r="C84" s="113"/>
      <c r="D84" s="113"/>
      <c r="E84" s="113"/>
      <c r="F84" s="113"/>
      <c r="G84" s="113"/>
      <c r="H84" s="113"/>
      <c r="I84" s="113"/>
      <c r="J84" s="113"/>
      <c r="K84" s="9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c r="AN84" s="113"/>
    </row>
    <row r="85" ht="11.25" customHeight="1">
      <c r="B85" t="s">
        <v>140</v>
      </c>
    </row>
    <row r="86" spans="2:40" s="260" customFormat="1" ht="11.25" customHeight="1">
      <c r="B86" s="295"/>
      <c r="C86" s="284" t="s">
        <v>141</v>
      </c>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c r="AN86" s="296"/>
    </row>
    <row r="87" spans="2:40" s="260" customFormat="1" ht="11.25" customHeight="1">
      <c r="B87" s="295"/>
      <c r="C87" s="113" t="s">
        <v>142</v>
      </c>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c r="AN87" s="296"/>
    </row>
    <row r="88" spans="1:49" s="113" customFormat="1" ht="11.25" customHeight="1">
      <c r="A88" s="260"/>
      <c r="B88" s="295"/>
      <c r="F88" s="113" t="s">
        <v>34</v>
      </c>
      <c r="O88" s="113" t="s">
        <v>143</v>
      </c>
      <c r="AN88" s="296"/>
      <c r="AO88" s="260"/>
      <c r="AP88" s="260"/>
      <c r="AQ88" s="260"/>
      <c r="AR88" s="260"/>
      <c r="AS88" s="260"/>
      <c r="AT88" s="260"/>
      <c r="AU88" s="260"/>
      <c r="AV88" s="260"/>
      <c r="AW88" s="260"/>
    </row>
    <row r="89" spans="2:40" s="260" customFormat="1" ht="11.25" customHeight="1">
      <c r="B89" s="295"/>
      <c r="C89" s="113" t="s">
        <v>144</v>
      </c>
      <c r="D89" s="113"/>
      <c r="E89" s="113"/>
      <c r="F89" s="301"/>
      <c r="G89" s="289" t="s">
        <v>791</v>
      </c>
      <c r="H89" s="289"/>
      <c r="I89" s="289"/>
      <c r="J89" s="289"/>
      <c r="K89" s="289"/>
      <c r="L89" s="302"/>
      <c r="M89" s="113"/>
      <c r="N89" s="113"/>
      <c r="O89" s="301" t="s">
        <v>797</v>
      </c>
      <c r="P89" s="289"/>
      <c r="Q89" s="289"/>
      <c r="R89" s="289"/>
      <c r="S89" s="289"/>
      <c r="T89" s="289"/>
      <c r="U89" s="289"/>
      <c r="V89" s="289"/>
      <c r="W89" s="289"/>
      <c r="X89" s="289"/>
      <c r="Y89" s="289"/>
      <c r="Z89" s="289"/>
      <c r="AA89" s="289"/>
      <c r="AB89" s="289"/>
      <c r="AC89" s="289"/>
      <c r="AD89" s="289"/>
      <c r="AE89" s="289"/>
      <c r="AF89" s="289"/>
      <c r="AG89" s="289"/>
      <c r="AH89" s="289"/>
      <c r="AI89" s="289"/>
      <c r="AJ89" s="289"/>
      <c r="AK89" s="289"/>
      <c r="AL89" s="289"/>
      <c r="AM89" s="289"/>
      <c r="AN89" s="302"/>
    </row>
    <row r="90" spans="1:49" s="113" customFormat="1" ht="11.25" customHeight="1">
      <c r="A90" s="260"/>
      <c r="B90" s="295"/>
      <c r="AN90" s="296"/>
      <c r="AO90" s="260"/>
      <c r="AP90" s="260"/>
      <c r="AQ90" s="260"/>
      <c r="AR90" s="260"/>
      <c r="AS90" s="260"/>
      <c r="AT90" s="260"/>
      <c r="AU90" s="260"/>
      <c r="AV90" s="260"/>
      <c r="AW90" s="260"/>
    </row>
    <row r="91" spans="2:40" s="260" customFormat="1" ht="11.25" customHeight="1">
      <c r="B91" s="295"/>
      <c r="C91" s="113" t="s">
        <v>145</v>
      </c>
      <c r="D91" s="113"/>
      <c r="E91" s="113"/>
      <c r="F91" s="301"/>
      <c r="G91" s="289"/>
      <c r="H91" s="289" t="s">
        <v>798</v>
      </c>
      <c r="I91" s="289"/>
      <c r="J91" s="289"/>
      <c r="K91" s="289"/>
      <c r="L91" s="302"/>
      <c r="M91" s="113"/>
      <c r="N91" s="113"/>
      <c r="O91" s="301" t="s">
        <v>799</v>
      </c>
      <c r="P91" s="289"/>
      <c r="Q91" s="289"/>
      <c r="R91" s="289"/>
      <c r="S91" s="289"/>
      <c r="T91" s="289"/>
      <c r="U91" s="289"/>
      <c r="V91" s="289"/>
      <c r="W91" s="289"/>
      <c r="X91" s="289"/>
      <c r="Y91" s="289"/>
      <c r="Z91" s="289"/>
      <c r="AA91" s="289"/>
      <c r="AB91" s="289"/>
      <c r="AC91" s="289"/>
      <c r="AD91" s="289"/>
      <c r="AE91" s="289"/>
      <c r="AF91" s="289"/>
      <c r="AG91" s="289"/>
      <c r="AH91" s="289"/>
      <c r="AI91" s="289"/>
      <c r="AJ91" s="289"/>
      <c r="AK91" s="289"/>
      <c r="AL91" s="289"/>
      <c r="AM91" s="289"/>
      <c r="AN91" s="302"/>
    </row>
    <row r="92" spans="1:49" s="113" customFormat="1" ht="11.25" customHeight="1">
      <c r="A92" s="260"/>
      <c r="B92" s="295"/>
      <c r="P92" s="113" t="s">
        <v>146</v>
      </c>
      <c r="AN92" s="296"/>
      <c r="AO92" s="260"/>
      <c r="AP92" s="260"/>
      <c r="AQ92" s="260"/>
      <c r="AR92" s="260"/>
      <c r="AS92" s="260"/>
      <c r="AT92" s="260"/>
      <c r="AU92" s="260"/>
      <c r="AV92" s="260"/>
      <c r="AW92" s="260"/>
    </row>
    <row r="93" spans="2:40" s="260" customFormat="1" ht="11.25" customHeight="1">
      <c r="B93" s="295"/>
      <c r="C93" s="113" t="s">
        <v>147</v>
      </c>
      <c r="D93" s="113"/>
      <c r="E93" s="113"/>
      <c r="F93" s="301"/>
      <c r="G93" s="289"/>
      <c r="H93" s="289" t="s">
        <v>800</v>
      </c>
      <c r="I93" s="289"/>
      <c r="J93" s="289"/>
      <c r="K93" s="289"/>
      <c r="L93" s="302"/>
      <c r="M93" s="113"/>
      <c r="N93" s="113"/>
      <c r="O93" s="301" t="s">
        <v>801</v>
      </c>
      <c r="P93" s="289"/>
      <c r="Q93" s="289"/>
      <c r="R93" s="289"/>
      <c r="S93" s="289"/>
      <c r="T93" s="289"/>
      <c r="U93" s="289"/>
      <c r="V93" s="289"/>
      <c r="W93" s="289"/>
      <c r="X93" s="289"/>
      <c r="Y93" s="289"/>
      <c r="Z93" s="289"/>
      <c r="AA93" s="289"/>
      <c r="AB93" s="289"/>
      <c r="AC93" s="289"/>
      <c r="AD93" s="289"/>
      <c r="AE93" s="289"/>
      <c r="AF93" s="289"/>
      <c r="AG93" s="289"/>
      <c r="AH93" s="289"/>
      <c r="AI93" s="289"/>
      <c r="AJ93" s="289"/>
      <c r="AK93" s="289"/>
      <c r="AL93" s="289"/>
      <c r="AM93" s="289"/>
      <c r="AN93" s="302"/>
    </row>
    <row r="94" spans="1:49" s="113" customFormat="1" ht="11.25" customHeight="1">
      <c r="A94" s="260"/>
      <c r="B94" s="295"/>
      <c r="AN94" s="296"/>
      <c r="AO94" s="260"/>
      <c r="AP94" s="260"/>
      <c r="AQ94" s="260"/>
      <c r="AR94" s="260"/>
      <c r="AS94" s="260"/>
      <c r="AT94" s="260"/>
      <c r="AU94" s="260"/>
      <c r="AV94" s="260"/>
      <c r="AW94" s="260"/>
    </row>
    <row r="95" spans="2:40" s="260" customFormat="1" ht="11.25" customHeight="1">
      <c r="B95" s="295"/>
      <c r="C95" s="113" t="s">
        <v>148</v>
      </c>
      <c r="D95" s="113"/>
      <c r="E95" s="113"/>
      <c r="F95" s="301"/>
      <c r="G95" s="289"/>
      <c r="H95" s="289" t="s">
        <v>802</v>
      </c>
      <c r="I95" s="289"/>
      <c r="J95" s="289"/>
      <c r="K95" s="289"/>
      <c r="L95" s="302"/>
      <c r="M95" s="113"/>
      <c r="N95" s="113"/>
      <c r="O95" s="301" t="s">
        <v>801</v>
      </c>
      <c r="P95" s="289"/>
      <c r="Q95" s="289"/>
      <c r="R95" s="289"/>
      <c r="S95" s="289"/>
      <c r="T95" s="289"/>
      <c r="U95" s="289"/>
      <c r="V95" s="289"/>
      <c r="W95" s="289"/>
      <c r="X95" s="289"/>
      <c r="Y95" s="289"/>
      <c r="Z95" s="289"/>
      <c r="AA95" s="289"/>
      <c r="AB95" s="289"/>
      <c r="AC95" s="289"/>
      <c r="AD95" s="289"/>
      <c r="AE95" s="289"/>
      <c r="AF95" s="289"/>
      <c r="AG95" s="289"/>
      <c r="AH95" s="289"/>
      <c r="AI95" s="289"/>
      <c r="AJ95" s="289"/>
      <c r="AK95" s="289"/>
      <c r="AL95" s="289"/>
      <c r="AM95" s="289"/>
      <c r="AN95" s="302"/>
    </row>
    <row r="96" spans="1:49" s="113" customFormat="1" ht="11.25" customHeight="1">
      <c r="A96" s="260"/>
      <c r="B96" s="295"/>
      <c r="AN96" s="296"/>
      <c r="AO96" s="260"/>
      <c r="AP96" s="260"/>
      <c r="AQ96" s="260"/>
      <c r="AR96" s="260"/>
      <c r="AS96" s="260"/>
      <c r="AT96" s="260"/>
      <c r="AU96" s="260"/>
      <c r="AV96" s="260"/>
      <c r="AW96" s="260"/>
    </row>
    <row r="97" spans="2:44" s="260" customFormat="1" ht="11.25" customHeight="1">
      <c r="B97" s="303" t="s">
        <v>149</v>
      </c>
      <c r="C97" s="113"/>
      <c r="D97" s="113"/>
      <c r="E97" s="113"/>
      <c r="F97" s="93"/>
      <c r="G97" s="93"/>
      <c r="H97" s="93"/>
      <c r="I97" s="93"/>
      <c r="J97" s="93"/>
      <c r="K97" s="93"/>
      <c r="L97" s="93"/>
      <c r="M97" s="93"/>
      <c r="N97" s="93"/>
      <c r="O97" s="93"/>
      <c r="P97" s="93"/>
      <c r="Q97" s="93"/>
      <c r="R97" s="93"/>
      <c r="S97" s="93"/>
      <c r="T97" s="93"/>
      <c r="U97" s="93"/>
      <c r="V97" s="93"/>
      <c r="W97" s="93"/>
      <c r="X97" s="93"/>
      <c r="Y97" s="93"/>
      <c r="Z97" s="93"/>
      <c r="AA97" s="93"/>
      <c r="AB97" s="93"/>
      <c r="AC97" s="93"/>
      <c r="AD97" s="93"/>
      <c r="AE97" s="93"/>
      <c r="AF97" s="93"/>
      <c r="AG97" s="93"/>
      <c r="AH97" s="93"/>
      <c r="AI97" s="93"/>
      <c r="AJ97" s="93"/>
      <c r="AK97" s="93"/>
      <c r="AL97" s="93"/>
      <c r="AM97" s="93"/>
      <c r="AN97" s="233"/>
      <c r="AO97"/>
      <c r="AP97"/>
      <c r="AQ97"/>
      <c r="AR97"/>
    </row>
    <row r="98" spans="1:49" s="113" customFormat="1" ht="11.25" customHeight="1">
      <c r="A98" s="260"/>
      <c r="B98" s="295"/>
      <c r="H98" s="93"/>
      <c r="I98"/>
      <c r="J98" s="304" t="s">
        <v>150</v>
      </c>
      <c r="K98"/>
      <c r="O98"/>
      <c r="P98" s="304" t="s">
        <v>151</v>
      </c>
      <c r="R98"/>
      <c r="S98"/>
      <c r="T98" s="93"/>
      <c r="U98" s="304" t="s">
        <v>152</v>
      </c>
      <c r="W98"/>
      <c r="X98"/>
      <c r="Y98"/>
      <c r="Z98" s="93"/>
      <c r="AA98" s="93"/>
      <c r="AD98"/>
      <c r="AE98" s="304" t="s">
        <v>153</v>
      </c>
      <c r="AH98" s="93"/>
      <c r="AI98" s="93"/>
      <c r="AJ98" s="304" t="s">
        <v>154</v>
      </c>
      <c r="AN98" s="296"/>
      <c r="AO98" s="260"/>
      <c r="AP98" s="260"/>
      <c r="AQ98" s="260"/>
      <c r="AR98" s="260"/>
      <c r="AS98" s="260"/>
      <c r="AT98" s="260"/>
      <c r="AU98" s="260"/>
      <c r="AV98" s="260"/>
      <c r="AW98" s="260"/>
    </row>
    <row r="99" spans="2:40" s="260" customFormat="1" ht="11.25" customHeight="1">
      <c r="B99" s="303" t="s">
        <v>148</v>
      </c>
      <c r="C99" s="284"/>
      <c r="D99" s="113"/>
      <c r="E99" s="113"/>
      <c r="F99" s="113"/>
      <c r="G99" s="113"/>
      <c r="H99" s="93"/>
      <c r="I99"/>
      <c r="J99" s="371">
        <v>13</v>
      </c>
      <c r="K99" s="315"/>
      <c r="L99" s="113"/>
      <c r="M99" s="113"/>
      <c r="N99" s="113"/>
      <c r="O99" s="315"/>
      <c r="P99" s="371">
        <v>4</v>
      </c>
      <c r="Q99" s="113"/>
      <c r="R99" s="315"/>
      <c r="S99" s="315"/>
      <c r="T99" s="434"/>
      <c r="U99" s="371">
        <v>6</v>
      </c>
      <c r="V99" s="113"/>
      <c r="W99" s="315"/>
      <c r="X99" s="315"/>
      <c r="Y99" s="315"/>
      <c r="Z99" s="434"/>
      <c r="AA99" s="434"/>
      <c r="AB99" s="113"/>
      <c r="AC99" s="113"/>
      <c r="AD99" s="298"/>
      <c r="AE99" s="372">
        <v>6</v>
      </c>
      <c r="AF99" s="113"/>
      <c r="AG99" s="113"/>
      <c r="AH99" s="434"/>
      <c r="AI99" s="434"/>
      <c r="AJ99" s="437">
        <v>3</v>
      </c>
      <c r="AK99" s="438"/>
      <c r="AL99" s="113"/>
      <c r="AM99" s="113"/>
      <c r="AN99" s="296"/>
    </row>
    <row r="100" spans="1:49" s="113" customFormat="1" ht="11.25" customHeight="1">
      <c r="A100" s="260"/>
      <c r="B100" s="303" t="s">
        <v>147</v>
      </c>
      <c r="C100" s="284"/>
      <c r="H100" s="93"/>
      <c r="I100"/>
      <c r="J100" s="371">
        <v>3</v>
      </c>
      <c r="K100" s="315"/>
      <c r="O100" s="315"/>
      <c r="P100" s="371">
        <v>1</v>
      </c>
      <c r="R100" s="315"/>
      <c r="S100" s="315"/>
      <c r="T100" s="434"/>
      <c r="U100" s="371">
        <v>1</v>
      </c>
      <c r="W100" s="315"/>
      <c r="X100" s="315"/>
      <c r="Y100" s="315"/>
      <c r="Z100" s="434"/>
      <c r="AA100" s="434"/>
      <c r="AD100" s="298"/>
      <c r="AE100" s="372">
        <v>3</v>
      </c>
      <c r="AH100" s="434"/>
      <c r="AI100" s="434"/>
      <c r="AJ100" s="437">
        <v>1</v>
      </c>
      <c r="AK100" s="438"/>
      <c r="AN100" s="296"/>
      <c r="AO100" s="260"/>
      <c r="AP100" s="260"/>
      <c r="AQ100" s="260"/>
      <c r="AR100" s="260"/>
      <c r="AS100" s="260"/>
      <c r="AT100" s="260"/>
      <c r="AU100" s="260"/>
      <c r="AV100" s="260"/>
      <c r="AW100" s="260"/>
    </row>
    <row r="101" spans="2:40" s="260" customFormat="1" ht="11.25" customHeight="1">
      <c r="B101" s="303" t="s">
        <v>155</v>
      </c>
      <c r="C101" s="284"/>
      <c r="D101" s="113"/>
      <c r="E101" s="113"/>
      <c r="F101" s="113"/>
      <c r="G101" s="113"/>
      <c r="H101" s="93"/>
      <c r="I101"/>
      <c r="J101" s="371">
        <v>3</v>
      </c>
      <c r="K101" s="315"/>
      <c r="L101" s="113"/>
      <c r="M101" s="113"/>
      <c r="N101" s="113"/>
      <c r="O101" s="315"/>
      <c r="P101" s="371">
        <v>1</v>
      </c>
      <c r="Q101" s="113"/>
      <c r="R101" s="315"/>
      <c r="S101" s="315"/>
      <c r="T101" s="434"/>
      <c r="U101" s="371">
        <v>2</v>
      </c>
      <c r="V101" s="113"/>
      <c r="W101" s="315"/>
      <c r="X101" s="315"/>
      <c r="Y101" s="315"/>
      <c r="Z101" s="434"/>
      <c r="AA101" s="434"/>
      <c r="AB101" s="113"/>
      <c r="AC101" s="113"/>
      <c r="AD101" s="298"/>
      <c r="AE101" s="372">
        <v>6</v>
      </c>
      <c r="AF101" s="113"/>
      <c r="AG101" s="113"/>
      <c r="AH101" s="434"/>
      <c r="AI101" s="434"/>
      <c r="AJ101" s="437">
        <v>1</v>
      </c>
      <c r="AK101" s="438"/>
      <c r="AL101" s="113"/>
      <c r="AM101" s="113"/>
      <c r="AN101" s="296"/>
    </row>
    <row r="102" spans="1:49" s="113" customFormat="1" ht="11.25" customHeight="1">
      <c r="A102" s="260"/>
      <c r="B102" s="295"/>
      <c r="J102" s="315"/>
      <c r="O102" s="315"/>
      <c r="AJ102" s="113" t="s">
        <v>146</v>
      </c>
      <c r="AN102" s="296"/>
      <c r="AO102" s="260"/>
      <c r="AP102" s="260"/>
      <c r="AQ102" s="260"/>
      <c r="AR102" s="260"/>
      <c r="AS102" s="260"/>
      <c r="AT102" s="260"/>
      <c r="AU102" s="260"/>
      <c r="AV102" s="260"/>
      <c r="AW102" s="260"/>
    </row>
    <row r="103" spans="2:40" s="260" customFormat="1" ht="11.25" customHeight="1">
      <c r="B103" s="303" t="s">
        <v>156</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3"/>
      <c r="AL103" s="113"/>
      <c r="AM103" s="113"/>
      <c r="AN103" s="296"/>
    </row>
    <row r="104" spans="1:49" s="113" customFormat="1" ht="11.25" customHeight="1">
      <c r="A104" s="260"/>
      <c r="B104" s="295"/>
      <c r="AA104" s="305" t="s">
        <v>157</v>
      </c>
      <c r="AB104" s="306"/>
      <c r="AC104" s="306"/>
      <c r="AD104" s="306"/>
      <c r="AE104" s="306"/>
      <c r="AF104" s="306"/>
      <c r="AG104" s="305" t="s">
        <v>158</v>
      </c>
      <c r="AH104" s="306"/>
      <c r="AI104" s="306"/>
      <c r="AJ104" s="306"/>
      <c r="AK104" s="307"/>
      <c r="AL104" s="306" t="s">
        <v>159</v>
      </c>
      <c r="AM104" s="307"/>
      <c r="AN104" s="233"/>
      <c r="AO104" s="260"/>
      <c r="AP104" s="260"/>
      <c r="AQ104" s="260"/>
      <c r="AR104" s="260"/>
      <c r="AS104" s="260"/>
      <c r="AT104" s="260"/>
      <c r="AU104" s="260"/>
      <c r="AV104" s="260"/>
      <c r="AW104" s="260"/>
    </row>
    <row r="105" spans="2:40" s="260" customFormat="1" ht="11.25" customHeight="1">
      <c r="B105" s="295" t="s">
        <v>160</v>
      </c>
      <c r="C105" s="113"/>
      <c r="D105" s="113"/>
      <c r="E105" s="113"/>
      <c r="F105" s="113"/>
      <c r="G105" s="113"/>
      <c r="H105" s="93"/>
      <c r="I105" s="297" t="s">
        <v>786</v>
      </c>
      <c r="J105" s="113" t="s">
        <v>161</v>
      </c>
      <c r="K105" s="93"/>
      <c r="L105" s="93"/>
      <c r="M105" s="113"/>
      <c r="N105" s="93"/>
      <c r="O105" s="297"/>
      <c r="P105" s="113" t="s">
        <v>162</v>
      </c>
      <c r="Q105" s="113"/>
      <c r="R105" s="113"/>
      <c r="S105" s="93"/>
      <c r="T105" s="93"/>
      <c r="U105" s="297"/>
      <c r="V105" s="113" t="s">
        <v>163</v>
      </c>
      <c r="W105" s="113"/>
      <c r="X105" s="113"/>
      <c r="Y105" s="113"/>
      <c r="Z105" s="113"/>
      <c r="AA105" s="305" t="s">
        <v>164</v>
      </c>
      <c r="AB105" s="306"/>
      <c r="AC105" s="306"/>
      <c r="AD105" s="306"/>
      <c r="AE105" s="306"/>
      <c r="AF105" s="306"/>
      <c r="AG105" s="305"/>
      <c r="AH105" s="306"/>
      <c r="AI105" s="306"/>
      <c r="AJ105" s="306"/>
      <c r="AK105" s="307"/>
      <c r="AL105" s="306"/>
      <c r="AM105" s="307"/>
      <c r="AN105" s="233"/>
    </row>
    <row r="106" spans="1:49" s="113" customFormat="1" ht="11.25" customHeight="1">
      <c r="A106" s="260"/>
      <c r="B106" s="295"/>
      <c r="H106" s="93"/>
      <c r="K106" s="93"/>
      <c r="L106" s="93"/>
      <c r="N106" s="93"/>
      <c r="S106" s="93"/>
      <c r="T106" s="93"/>
      <c r="AA106" s="305" t="s">
        <v>130</v>
      </c>
      <c r="AB106" s="306"/>
      <c r="AC106" s="306"/>
      <c r="AD106" s="306"/>
      <c r="AE106" s="306"/>
      <c r="AF106" s="307"/>
      <c r="AG106" s="308"/>
      <c r="AH106" s="309"/>
      <c r="AI106" s="309"/>
      <c r="AJ106" s="309"/>
      <c r="AK106" s="310"/>
      <c r="AL106" s="306"/>
      <c r="AM106" s="307"/>
      <c r="AN106" s="233"/>
      <c r="AO106" s="260"/>
      <c r="AP106" s="260"/>
      <c r="AQ106" s="260"/>
      <c r="AR106" s="260"/>
      <c r="AS106" s="260"/>
      <c r="AT106" s="260"/>
      <c r="AU106" s="260"/>
      <c r="AV106" s="260"/>
      <c r="AW106" s="260"/>
    </row>
    <row r="107" spans="2:40" s="260" customFormat="1" ht="11.25" customHeight="1">
      <c r="B107" s="295" t="s">
        <v>165</v>
      </c>
      <c r="C107" s="113"/>
      <c r="D107" s="113"/>
      <c r="E107" s="113"/>
      <c r="F107" s="113"/>
      <c r="G107" s="113"/>
      <c r="H107" s="93"/>
      <c r="I107" s="297"/>
      <c r="J107" s="113" t="s">
        <v>161</v>
      </c>
      <c r="K107" s="93"/>
      <c r="L107" s="93"/>
      <c r="M107" s="113"/>
      <c r="N107" s="93"/>
      <c r="O107" s="297"/>
      <c r="P107" s="113" t="s">
        <v>162</v>
      </c>
      <c r="Q107" s="113"/>
      <c r="R107" s="113"/>
      <c r="S107" s="93"/>
      <c r="T107" s="93"/>
      <c r="U107" s="297"/>
      <c r="V107" s="113" t="s">
        <v>163</v>
      </c>
      <c r="W107" s="113"/>
      <c r="X107" s="113"/>
      <c r="Y107" s="113"/>
      <c r="Z107" s="113"/>
      <c r="AA107" s="305"/>
      <c r="AB107" s="306"/>
      <c r="AC107" s="306"/>
      <c r="AD107" s="306"/>
      <c r="AE107" s="306"/>
      <c r="AF107" s="307"/>
      <c r="AG107" s="305"/>
      <c r="AH107" s="306"/>
      <c r="AI107" s="306"/>
      <c r="AJ107" s="306"/>
      <c r="AK107" s="307"/>
      <c r="AL107" s="306"/>
      <c r="AM107" s="307"/>
      <c r="AN107" s="233"/>
    </row>
    <row r="108" spans="1:49" s="113" customFormat="1" ht="11.25" customHeight="1">
      <c r="A108" s="260"/>
      <c r="B108" s="295"/>
      <c r="H108" s="93"/>
      <c r="K108" s="93"/>
      <c r="L108" s="93"/>
      <c r="N108" s="93"/>
      <c r="S108" s="93"/>
      <c r="T108" s="93"/>
      <c r="AA108" s="308" t="s">
        <v>166</v>
      </c>
      <c r="AB108" s="309"/>
      <c r="AC108" s="309"/>
      <c r="AD108" s="309"/>
      <c r="AE108" s="309"/>
      <c r="AF108" s="309"/>
      <c r="AG108" s="308"/>
      <c r="AH108" s="309"/>
      <c r="AI108" s="309"/>
      <c r="AJ108" s="309"/>
      <c r="AK108" s="310"/>
      <c r="AL108" s="309"/>
      <c r="AM108" s="310"/>
      <c r="AN108" s="233"/>
      <c r="AO108" s="260"/>
      <c r="AP108" s="260"/>
      <c r="AQ108" s="260"/>
      <c r="AR108" s="260"/>
      <c r="AS108" s="260"/>
      <c r="AT108" s="260"/>
      <c r="AU108" s="260"/>
      <c r="AV108" s="260"/>
      <c r="AW108" s="260"/>
    </row>
    <row r="109" spans="2:40" s="260" customFormat="1" ht="11.25" customHeight="1">
      <c r="B109" s="295" t="s">
        <v>167</v>
      </c>
      <c r="C109" s="113"/>
      <c r="D109" s="113"/>
      <c r="E109" s="113"/>
      <c r="F109" s="113"/>
      <c r="G109" s="113"/>
      <c r="H109" s="93"/>
      <c r="I109" s="297" t="s">
        <v>786</v>
      </c>
      <c r="J109" s="113" t="s">
        <v>161</v>
      </c>
      <c r="K109" s="93"/>
      <c r="L109" s="93"/>
      <c r="M109" s="113"/>
      <c r="N109" s="93"/>
      <c r="O109" s="297"/>
      <c r="P109" s="113" t="s">
        <v>162</v>
      </c>
      <c r="Q109" s="113"/>
      <c r="R109" s="113"/>
      <c r="S109" s="93"/>
      <c r="T109" s="93"/>
      <c r="U109" s="297"/>
      <c r="V109" s="113" t="s">
        <v>168</v>
      </c>
      <c r="W109" s="113"/>
      <c r="X109" s="113"/>
      <c r="Y109" s="113"/>
      <c r="Z109" s="426"/>
      <c r="AA109" s="305" t="s">
        <v>861</v>
      </c>
      <c r="AB109" s="306"/>
      <c r="AC109" s="306"/>
      <c r="AD109" s="306"/>
      <c r="AE109" s="306"/>
      <c r="AF109" s="307"/>
      <c r="AG109" s="305"/>
      <c r="AH109" s="306"/>
      <c r="AI109" s="306"/>
      <c r="AJ109" s="306"/>
      <c r="AK109" s="307"/>
      <c r="AL109" s="311"/>
      <c r="AM109" s="312"/>
      <c r="AN109" s="233"/>
    </row>
    <row r="110" spans="1:49" s="113" customFormat="1" ht="11.25" customHeight="1">
      <c r="A110" s="260"/>
      <c r="B110" s="295"/>
      <c r="H110" s="93"/>
      <c r="K110" s="93"/>
      <c r="L110" s="93"/>
      <c r="N110" s="93"/>
      <c r="S110" s="93"/>
      <c r="T110" s="93"/>
      <c r="AA110" s="308" t="s">
        <v>862</v>
      </c>
      <c r="AB110" s="309"/>
      <c r="AC110" s="309"/>
      <c r="AD110" s="309"/>
      <c r="AE110" s="309"/>
      <c r="AF110" s="310"/>
      <c r="AG110" s="308" t="s">
        <v>827</v>
      </c>
      <c r="AH110" s="309"/>
      <c r="AI110" s="309"/>
      <c r="AJ110" s="309"/>
      <c r="AK110" s="310"/>
      <c r="AL110" s="311"/>
      <c r="AM110" s="312"/>
      <c r="AN110" s="233"/>
      <c r="AO110" s="260"/>
      <c r="AP110" s="260"/>
      <c r="AQ110" s="260"/>
      <c r="AR110" s="260"/>
      <c r="AS110" s="260"/>
      <c r="AT110" s="260"/>
      <c r="AU110" s="260"/>
      <c r="AV110" s="260"/>
      <c r="AW110" s="260"/>
    </row>
    <row r="111" spans="2:40" s="260" customFormat="1" ht="11.25" customHeight="1">
      <c r="B111" s="295" t="s">
        <v>169</v>
      </c>
      <c r="C111" s="113"/>
      <c r="D111" s="113"/>
      <c r="E111" s="113"/>
      <c r="F111" s="113"/>
      <c r="G111" s="113"/>
      <c r="H111" s="93"/>
      <c r="I111" s="297" t="s">
        <v>786</v>
      </c>
      <c r="J111" s="113" t="s">
        <v>161</v>
      </c>
      <c r="K111" s="93"/>
      <c r="L111" s="93"/>
      <c r="M111" s="113"/>
      <c r="N111" s="93"/>
      <c r="O111" s="297"/>
      <c r="P111" s="113" t="s">
        <v>162</v>
      </c>
      <c r="Q111" s="113"/>
      <c r="R111" s="113"/>
      <c r="S111" s="93"/>
      <c r="T111" s="93"/>
      <c r="U111" s="297"/>
      <c r="V111" s="113" t="s">
        <v>168</v>
      </c>
      <c r="W111" s="113"/>
      <c r="X111" s="113"/>
      <c r="Y111" s="113"/>
      <c r="Z111" s="113"/>
      <c r="AA111" s="305"/>
      <c r="AB111" s="306"/>
      <c r="AC111" s="306"/>
      <c r="AD111" s="306"/>
      <c r="AE111" s="306"/>
      <c r="AF111" s="307"/>
      <c r="AG111" s="305" t="s">
        <v>863</v>
      </c>
      <c r="AH111" s="306"/>
      <c r="AI111" s="306"/>
      <c r="AJ111" s="306"/>
      <c r="AK111" s="307"/>
      <c r="AL111" s="311"/>
      <c r="AM111" s="312"/>
      <c r="AN111" s="233"/>
    </row>
    <row r="112" spans="1:49" s="113" customFormat="1" ht="11.25" customHeight="1">
      <c r="A112" s="260"/>
      <c r="B112" s="295"/>
      <c r="AA112" s="308" t="s">
        <v>803</v>
      </c>
      <c r="AB112" s="309" t="s">
        <v>828</v>
      </c>
      <c r="AC112" s="309"/>
      <c r="AD112" s="309"/>
      <c r="AE112" s="309"/>
      <c r="AF112" s="309"/>
      <c r="AG112" s="308" t="s">
        <v>864</v>
      </c>
      <c r="AH112" s="309"/>
      <c r="AI112" s="309"/>
      <c r="AJ112" s="309"/>
      <c r="AK112" s="310"/>
      <c r="AL112" s="313"/>
      <c r="AM112" s="314"/>
      <c r="AN112" s="233"/>
      <c r="AO112" s="260"/>
      <c r="AP112" s="260"/>
      <c r="AQ112" s="260"/>
      <c r="AR112" s="260"/>
      <c r="AS112" s="260"/>
      <c r="AT112" s="260"/>
      <c r="AU112" s="260"/>
      <c r="AV112" s="260"/>
      <c r="AW112" s="260"/>
    </row>
    <row r="113" spans="2:40" s="260" customFormat="1" ht="11.25" customHeight="1">
      <c r="B113" s="303" t="s">
        <v>170</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306"/>
      <c r="AE113" s="306"/>
      <c r="AF113" s="306"/>
      <c r="AG113" s="306"/>
      <c r="AH113" s="306"/>
      <c r="AI113" s="306"/>
      <c r="AJ113" s="306"/>
      <c r="AK113" s="306"/>
      <c r="AL113" s="306"/>
      <c r="AM113" s="306"/>
      <c r="AN113" s="307"/>
    </row>
    <row r="114" spans="1:49" s="113" customFormat="1" ht="11.25" customHeight="1">
      <c r="A114" s="260"/>
      <c r="B114" s="92"/>
      <c r="D114" s="113" t="s">
        <v>171</v>
      </c>
      <c r="AN114" s="296"/>
      <c r="AO114" s="260"/>
      <c r="AP114" s="260"/>
      <c r="AQ114" s="260"/>
      <c r="AR114" s="260"/>
      <c r="AS114" s="260"/>
      <c r="AT114" s="260"/>
      <c r="AU114" s="260"/>
      <c r="AV114" s="260"/>
      <c r="AW114" s="260"/>
    </row>
    <row r="115" spans="2:40" s="260" customFormat="1" ht="11.25" customHeight="1">
      <c r="B115" s="295"/>
      <c r="C115" s="297"/>
      <c r="D115" s="113" t="s">
        <v>172</v>
      </c>
      <c r="E115" s="113"/>
      <c r="F115" s="297"/>
      <c r="G115" s="113"/>
      <c r="H115" s="113" t="s">
        <v>173</v>
      </c>
      <c r="I115" s="113"/>
      <c r="J115" s="113"/>
      <c r="K115" s="113"/>
      <c r="L115" s="113"/>
      <c r="M115" s="113"/>
      <c r="N115" s="113"/>
      <c r="O115" s="297"/>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3"/>
      <c r="AL115" s="113"/>
      <c r="AM115" s="113"/>
      <c r="AN115" s="296"/>
    </row>
    <row r="116" spans="1:49" s="113" customFormat="1" ht="11.25" customHeight="1">
      <c r="A116" s="260"/>
      <c r="B116" s="295"/>
      <c r="C116" s="260" t="s">
        <v>174</v>
      </c>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s="296"/>
      <c r="AO116" s="260"/>
      <c r="AP116" s="260"/>
      <c r="AQ116" s="260"/>
      <c r="AR116" s="260"/>
      <c r="AS116" s="260"/>
      <c r="AT116" s="260"/>
      <c r="AU116" s="260"/>
      <c r="AV116" s="260"/>
      <c r="AW116" s="260"/>
    </row>
    <row r="117" spans="2:40" s="260" customFormat="1" ht="3" customHeight="1">
      <c r="B117" s="301"/>
      <c r="C117" s="289"/>
      <c r="D117" s="289"/>
      <c r="E117" s="289"/>
      <c r="F117" s="289"/>
      <c r="G117" s="289"/>
      <c r="H117" s="289"/>
      <c r="I117" s="289"/>
      <c r="J117" s="289"/>
      <c r="K117" s="289"/>
      <c r="L117" s="289"/>
      <c r="M117" s="289"/>
      <c r="N117" s="289"/>
      <c r="O117" s="289"/>
      <c r="P117" s="289"/>
      <c r="Q117" s="289"/>
      <c r="R117" s="289"/>
      <c r="S117" s="289"/>
      <c r="T117" s="289"/>
      <c r="U117" s="289"/>
      <c r="V117" s="289"/>
      <c r="W117" s="289"/>
      <c r="X117" s="289"/>
      <c r="Y117" s="289"/>
      <c r="Z117" s="289"/>
      <c r="AA117" s="289"/>
      <c r="AB117" s="289"/>
      <c r="AC117" s="289"/>
      <c r="AD117" s="289"/>
      <c r="AE117" s="289"/>
      <c r="AF117" s="289"/>
      <c r="AG117" s="289"/>
      <c r="AH117" s="289"/>
      <c r="AI117" s="289"/>
      <c r="AJ117" s="289"/>
      <c r="AK117" s="289"/>
      <c r="AL117" s="289"/>
      <c r="AM117" s="289"/>
      <c r="AN117" s="302"/>
    </row>
    <row r="118" spans="1:49" s="113" customFormat="1" ht="11.25" customHeight="1">
      <c r="A118" s="260"/>
      <c r="B118" s="260"/>
      <c r="C118" s="260"/>
      <c r="D118" s="260"/>
      <c r="E118" s="260"/>
      <c r="F118" s="260"/>
      <c r="G118" s="260"/>
      <c r="H118" s="260"/>
      <c r="I118" s="260"/>
      <c r="J118" s="260"/>
      <c r="K118" s="260"/>
      <c r="L118" s="260"/>
      <c r="M118" s="260"/>
      <c r="N118" s="260"/>
      <c r="O118" s="260"/>
      <c r="P118" s="260"/>
      <c r="Q118" s="260"/>
      <c r="R118" s="260"/>
      <c r="S118" s="260"/>
      <c r="T118" s="260"/>
      <c r="U118" s="260"/>
      <c r="V118" s="260"/>
      <c r="W118" s="260"/>
      <c r="X118" s="260"/>
      <c r="Y118" s="260"/>
      <c r="Z118" s="260"/>
      <c r="AA118" s="260"/>
      <c r="AB118" s="260"/>
      <c r="AC118" s="260"/>
      <c r="AD118" s="260"/>
      <c r="AE118" s="260"/>
      <c r="AF118" s="260"/>
      <c r="AG118" s="260"/>
      <c r="AH118" s="260"/>
      <c r="AI118" s="260"/>
      <c r="AJ118" s="260"/>
      <c r="AK118" s="260"/>
      <c r="AL118" s="260"/>
      <c r="AM118" s="260"/>
      <c r="AN118" s="260"/>
      <c r="AO118" s="260"/>
      <c r="AP118" s="260"/>
      <c r="AQ118" s="260"/>
      <c r="AR118" s="260"/>
      <c r="AS118" s="260"/>
      <c r="AT118" s="260"/>
      <c r="AU118" s="260"/>
      <c r="AV118" s="260"/>
      <c r="AW118" s="260"/>
    </row>
    <row r="119" s="260" customFormat="1" ht="11.25" customHeight="1">
      <c r="B119" s="315" t="s">
        <v>175</v>
      </c>
    </row>
    <row r="120" spans="1:49" s="113" customFormat="1" ht="11.25" customHeight="1">
      <c r="A120" s="260"/>
      <c r="B120" s="295"/>
      <c r="C120" s="113" t="s">
        <v>176</v>
      </c>
      <c r="AN120" s="296"/>
      <c r="AO120" s="260"/>
      <c r="AP120" s="260"/>
      <c r="AQ120" s="260"/>
      <c r="AR120" s="260"/>
      <c r="AS120" s="260"/>
      <c r="AT120" s="260"/>
      <c r="AU120" s="260"/>
      <c r="AV120" s="260"/>
      <c r="AW120" s="260"/>
    </row>
    <row r="121" spans="2:40" s="260" customFormat="1" ht="11.25" customHeight="1">
      <c r="B121" s="295"/>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3"/>
      <c r="AL121" s="113"/>
      <c r="AM121" s="113"/>
      <c r="AN121" s="296"/>
    </row>
    <row r="122" spans="1:49" s="113" customFormat="1" ht="11.25" customHeight="1">
      <c r="A122" s="260"/>
      <c r="B122" s="295"/>
      <c r="I122" s="181" t="s">
        <v>143</v>
      </c>
      <c r="J122" s="181"/>
      <c r="K122" s="181"/>
      <c r="L122" s="181"/>
      <c r="M122" s="181"/>
      <c r="N122" s="181"/>
      <c r="O122" s="181"/>
      <c r="P122" s="181"/>
      <c r="Q122" s="181"/>
      <c r="R122" s="181"/>
      <c r="S122" s="181"/>
      <c r="T122" s="181"/>
      <c r="U122" s="181"/>
      <c r="V122" s="181"/>
      <c r="W122" s="181"/>
      <c r="X122" s="181"/>
      <c r="Y122" s="181"/>
      <c r="Z122" s="181"/>
      <c r="AA122" s="181"/>
      <c r="AB122" s="181"/>
      <c r="AC122" s="181"/>
      <c r="AE122" s="181" t="s">
        <v>177</v>
      </c>
      <c r="AF122" s="181"/>
      <c r="AG122" s="181"/>
      <c r="AH122" s="181"/>
      <c r="AI122" s="181"/>
      <c r="AJ122" s="181"/>
      <c r="AK122" s="181"/>
      <c r="AL122" s="181"/>
      <c r="AM122" s="181"/>
      <c r="AN122" s="296"/>
      <c r="AO122" s="260"/>
      <c r="AP122" s="260"/>
      <c r="AQ122" s="260"/>
      <c r="AR122" s="260"/>
      <c r="AS122" s="260"/>
      <c r="AT122" s="260"/>
      <c r="AU122" s="260"/>
      <c r="AV122" s="260"/>
      <c r="AW122" s="260"/>
    </row>
    <row r="123" spans="2:40" s="260" customFormat="1" ht="11.25" customHeight="1">
      <c r="B123" s="295"/>
      <c r="C123" s="113" t="s">
        <v>178</v>
      </c>
      <c r="D123" s="113"/>
      <c r="E123" s="113"/>
      <c r="F123" s="113"/>
      <c r="G123" s="93"/>
      <c r="H123" s="93"/>
      <c r="I123" s="301" t="s">
        <v>804</v>
      </c>
      <c r="J123" s="289"/>
      <c r="K123" s="289"/>
      <c r="L123" s="289"/>
      <c r="M123" s="289"/>
      <c r="N123" s="289"/>
      <c r="O123" s="289"/>
      <c r="P123" s="289"/>
      <c r="Q123" s="289"/>
      <c r="R123" s="289"/>
      <c r="S123" s="289"/>
      <c r="T123" s="289"/>
      <c r="U123" s="289"/>
      <c r="V123" s="289"/>
      <c r="W123" s="289"/>
      <c r="X123" s="289"/>
      <c r="Y123" s="289"/>
      <c r="Z123" s="289"/>
      <c r="AA123" s="289"/>
      <c r="AB123" s="289"/>
      <c r="AC123" s="302"/>
      <c r="AD123" s="113"/>
      <c r="AE123" s="301"/>
      <c r="AF123" s="289" t="s">
        <v>838</v>
      </c>
      <c r="AG123" s="289"/>
      <c r="AH123" s="289"/>
      <c r="AI123" s="289"/>
      <c r="AJ123" s="289"/>
      <c r="AK123" s="289"/>
      <c r="AL123" s="289"/>
      <c r="AM123" s="302"/>
      <c r="AN123" s="296"/>
    </row>
    <row r="124" spans="1:49" s="113" customFormat="1" ht="4.5" customHeight="1">
      <c r="A124" s="260"/>
      <c r="B124" s="295"/>
      <c r="G124" s="93"/>
      <c r="H124" s="93"/>
      <c r="I124" s="93"/>
      <c r="J124" s="93"/>
      <c r="K124" s="93"/>
      <c r="L124" s="93"/>
      <c r="M124" s="93"/>
      <c r="N124" s="93"/>
      <c r="O124" s="93"/>
      <c r="P124" s="93"/>
      <c r="Q124" s="93"/>
      <c r="R124" s="93"/>
      <c r="S124" s="93"/>
      <c r="T124" s="93"/>
      <c r="U124" s="93"/>
      <c r="V124" s="93"/>
      <c r="W124" s="93"/>
      <c r="X124" s="93"/>
      <c r="Y124" s="93"/>
      <c r="Z124" s="93"/>
      <c r="AA124" s="93"/>
      <c r="AB124" s="93"/>
      <c r="AC124" s="93"/>
      <c r="AD124" s="93"/>
      <c r="AE124" s="93"/>
      <c r="AF124" s="93"/>
      <c r="AG124" s="93"/>
      <c r="AH124" s="93"/>
      <c r="AI124" s="93"/>
      <c r="AJ124" s="93"/>
      <c r="AK124" s="93"/>
      <c r="AL124" s="93"/>
      <c r="AM124" s="93"/>
      <c r="AN124" s="233"/>
      <c r="AO124" s="260"/>
      <c r="AP124" s="260"/>
      <c r="AQ124" s="260"/>
      <c r="AR124" s="260"/>
      <c r="AS124" s="260"/>
      <c r="AT124" s="260"/>
      <c r="AU124" s="260"/>
      <c r="AV124" s="260"/>
      <c r="AW124" s="260"/>
    </row>
    <row r="125" spans="2:40" s="260" customFormat="1" ht="11.25" customHeight="1">
      <c r="B125" s="295"/>
      <c r="C125" s="113" t="s">
        <v>179</v>
      </c>
      <c r="D125" s="113"/>
      <c r="E125" s="113"/>
      <c r="F125" s="113"/>
      <c r="G125" s="93"/>
      <c r="H125" s="93"/>
      <c r="I125" s="301" t="s">
        <v>804</v>
      </c>
      <c r="J125" s="289"/>
      <c r="K125" s="289"/>
      <c r="L125" s="289"/>
      <c r="M125" s="289"/>
      <c r="N125" s="289"/>
      <c r="O125" s="289"/>
      <c r="P125" s="289"/>
      <c r="Q125" s="289"/>
      <c r="R125" s="289"/>
      <c r="S125" s="289"/>
      <c r="T125" s="289"/>
      <c r="U125" s="289"/>
      <c r="V125" s="289"/>
      <c r="W125" s="289"/>
      <c r="X125" s="289"/>
      <c r="Y125" s="289"/>
      <c r="Z125" s="289"/>
      <c r="AA125" s="289"/>
      <c r="AB125" s="289"/>
      <c r="AC125" s="302"/>
      <c r="AD125" s="113"/>
      <c r="AE125" s="301"/>
      <c r="AF125" s="289" t="s">
        <v>807</v>
      </c>
      <c r="AG125" s="289"/>
      <c r="AH125" s="289"/>
      <c r="AI125" s="289"/>
      <c r="AJ125" s="289"/>
      <c r="AK125" s="289"/>
      <c r="AL125" s="289"/>
      <c r="AM125" s="302"/>
      <c r="AN125" s="296"/>
    </row>
    <row r="126" spans="1:49" s="113" customFormat="1" ht="4.5" customHeight="1">
      <c r="A126" s="260"/>
      <c r="B126" s="295"/>
      <c r="G126" s="93"/>
      <c r="H126" s="93"/>
      <c r="I126" s="93"/>
      <c r="J126" s="93"/>
      <c r="K126" s="93"/>
      <c r="L126" s="93"/>
      <c r="M126" s="93"/>
      <c r="N126" s="93"/>
      <c r="O126" s="93"/>
      <c r="P126" s="93"/>
      <c r="Q126" s="93"/>
      <c r="R126" s="93"/>
      <c r="S126" s="93"/>
      <c r="T126" s="93"/>
      <c r="U126" s="93"/>
      <c r="V126" s="93"/>
      <c r="W126" s="93"/>
      <c r="X126" s="93"/>
      <c r="Y126" s="93"/>
      <c r="Z126" s="93"/>
      <c r="AA126" s="93"/>
      <c r="AB126" s="93"/>
      <c r="AC126" s="93"/>
      <c r="AD126" s="93"/>
      <c r="AE126" s="93"/>
      <c r="AF126" s="93"/>
      <c r="AG126" s="93"/>
      <c r="AH126" s="93"/>
      <c r="AI126" s="93"/>
      <c r="AJ126" s="93"/>
      <c r="AK126" s="93"/>
      <c r="AL126" s="93"/>
      <c r="AM126" s="93"/>
      <c r="AN126" s="233"/>
      <c r="AO126" s="260"/>
      <c r="AP126" s="260"/>
      <c r="AQ126" s="260"/>
      <c r="AR126" s="260"/>
      <c r="AS126" s="260"/>
      <c r="AT126" s="260"/>
      <c r="AU126" s="260"/>
      <c r="AV126" s="260"/>
      <c r="AW126" s="260"/>
    </row>
    <row r="127" spans="2:40" s="260" customFormat="1" ht="11.25" customHeight="1">
      <c r="B127" s="295"/>
      <c r="C127" s="113" t="s">
        <v>180</v>
      </c>
      <c r="D127" s="113"/>
      <c r="E127" s="113"/>
      <c r="F127" s="113"/>
      <c r="G127" s="93"/>
      <c r="H127" s="93"/>
      <c r="I127" s="301"/>
      <c r="J127" s="289"/>
      <c r="K127" s="289"/>
      <c r="L127" s="289"/>
      <c r="M127" s="289"/>
      <c r="N127" s="289"/>
      <c r="O127" s="289"/>
      <c r="P127" s="289"/>
      <c r="Q127" s="289"/>
      <c r="R127" s="289"/>
      <c r="S127" s="289"/>
      <c r="T127" s="289"/>
      <c r="U127" s="289"/>
      <c r="V127" s="289"/>
      <c r="W127" s="289"/>
      <c r="X127" s="289"/>
      <c r="Y127" s="289"/>
      <c r="Z127" s="289"/>
      <c r="AA127" s="289"/>
      <c r="AB127" s="289"/>
      <c r="AC127" s="302"/>
      <c r="AD127" s="113"/>
      <c r="AE127" s="301"/>
      <c r="AF127" s="289"/>
      <c r="AG127" s="289"/>
      <c r="AH127" s="289"/>
      <c r="AI127" s="289"/>
      <c r="AJ127" s="289"/>
      <c r="AK127" s="289"/>
      <c r="AL127" s="289"/>
      <c r="AM127" s="302"/>
      <c r="AN127" s="296"/>
    </row>
    <row r="128" spans="1:49" s="113" customFormat="1" ht="4.5" customHeight="1">
      <c r="A128" s="260"/>
      <c r="B128" s="295"/>
      <c r="G128" s="93"/>
      <c r="H128" s="93"/>
      <c r="I128" s="93"/>
      <c r="J128" s="93"/>
      <c r="K128" s="93"/>
      <c r="L128" s="93"/>
      <c r="M128" s="93"/>
      <c r="N128" s="93"/>
      <c r="O128" s="93"/>
      <c r="P128" s="93"/>
      <c r="Q128" s="93"/>
      <c r="R128" s="93"/>
      <c r="S128" s="93"/>
      <c r="T128" s="93"/>
      <c r="U128" s="93"/>
      <c r="V128" s="93"/>
      <c r="W128" s="93"/>
      <c r="X128" s="93"/>
      <c r="Y128" s="93"/>
      <c r="Z128" s="93"/>
      <c r="AA128" s="93"/>
      <c r="AB128" s="93"/>
      <c r="AC128" s="93"/>
      <c r="AD128" s="93"/>
      <c r="AE128" s="93"/>
      <c r="AF128" s="93"/>
      <c r="AG128" s="93"/>
      <c r="AH128" s="93"/>
      <c r="AI128" s="93"/>
      <c r="AJ128" s="93"/>
      <c r="AK128" s="93"/>
      <c r="AL128" s="93"/>
      <c r="AM128" s="93"/>
      <c r="AN128" s="233"/>
      <c r="AO128" s="260"/>
      <c r="AP128" s="260"/>
      <c r="AQ128" s="260"/>
      <c r="AR128" s="260"/>
      <c r="AS128" s="260"/>
      <c r="AT128" s="260"/>
      <c r="AU128" s="260"/>
      <c r="AV128" s="260"/>
      <c r="AW128" s="260"/>
    </row>
    <row r="129" spans="2:40" s="260" customFormat="1" ht="11.25" customHeight="1">
      <c r="B129" s="295"/>
      <c r="C129" s="113" t="s">
        <v>181</v>
      </c>
      <c r="D129" s="113"/>
      <c r="E129" s="113"/>
      <c r="F129" s="113"/>
      <c r="G129" s="93"/>
      <c r="H129" s="93"/>
      <c r="I129" s="301"/>
      <c r="J129" s="289"/>
      <c r="K129" s="289"/>
      <c r="L129" s="289"/>
      <c r="M129" s="289"/>
      <c r="N129" s="289"/>
      <c r="O129" s="289"/>
      <c r="P129" s="289"/>
      <c r="Q129" s="289"/>
      <c r="R129" s="289"/>
      <c r="S129" s="289"/>
      <c r="T129" s="289"/>
      <c r="U129" s="289"/>
      <c r="V129" s="289"/>
      <c r="W129" s="289"/>
      <c r="X129" s="289"/>
      <c r="Y129" s="289"/>
      <c r="Z129" s="289"/>
      <c r="AA129" s="289"/>
      <c r="AB129" s="289"/>
      <c r="AC129" s="302"/>
      <c r="AD129" s="113"/>
      <c r="AE129" s="301"/>
      <c r="AF129" s="289"/>
      <c r="AG129" s="289"/>
      <c r="AH129" s="289"/>
      <c r="AI129" s="289"/>
      <c r="AJ129" s="289"/>
      <c r="AK129" s="289"/>
      <c r="AL129" s="289"/>
      <c r="AM129" s="302"/>
      <c r="AN129" s="296"/>
    </row>
    <row r="130" spans="1:49" s="113" customFormat="1" ht="4.5" customHeight="1">
      <c r="A130" s="260"/>
      <c r="B130" s="295"/>
      <c r="G130" s="93"/>
      <c r="H130" s="93"/>
      <c r="I130" s="93"/>
      <c r="J130" s="93"/>
      <c r="K130" s="93"/>
      <c r="L130" s="93"/>
      <c r="M130" s="93"/>
      <c r="N130" s="93"/>
      <c r="O130" s="93"/>
      <c r="P130" s="93"/>
      <c r="Q130" s="93"/>
      <c r="R130" s="93"/>
      <c r="S130" s="93"/>
      <c r="T130" s="93"/>
      <c r="U130" s="93"/>
      <c r="V130" s="93"/>
      <c r="W130" s="93"/>
      <c r="X130" s="93"/>
      <c r="Y130" s="93"/>
      <c r="Z130" s="93"/>
      <c r="AA130" s="93"/>
      <c r="AB130" s="93"/>
      <c r="AC130" s="93"/>
      <c r="AD130" s="93"/>
      <c r="AE130" s="93"/>
      <c r="AF130" s="93"/>
      <c r="AG130" s="93"/>
      <c r="AH130" s="93"/>
      <c r="AI130" s="93"/>
      <c r="AJ130" s="93"/>
      <c r="AK130" s="93"/>
      <c r="AL130" s="93"/>
      <c r="AM130" s="93"/>
      <c r="AN130" s="233"/>
      <c r="AO130" s="260"/>
      <c r="AP130" s="260"/>
      <c r="AQ130" s="260"/>
      <c r="AR130" s="260"/>
      <c r="AS130" s="260"/>
      <c r="AT130" s="260"/>
      <c r="AU130" s="260"/>
      <c r="AV130" s="260"/>
      <c r="AW130" s="260"/>
    </row>
    <row r="131" spans="2:40" s="260" customFormat="1" ht="10.5" customHeight="1">
      <c r="B131" s="295"/>
      <c r="C131" s="113" t="s">
        <v>182</v>
      </c>
      <c r="D131" s="113"/>
      <c r="E131" s="113"/>
      <c r="F131" s="113"/>
      <c r="G131" s="93"/>
      <c r="H131" s="93"/>
      <c r="I131" s="301" t="s">
        <v>818</v>
      </c>
      <c r="J131" s="289"/>
      <c r="K131" s="289"/>
      <c r="L131" s="289"/>
      <c r="M131" s="289"/>
      <c r="N131" s="289"/>
      <c r="O131" s="289"/>
      <c r="P131" s="289"/>
      <c r="Q131" s="289"/>
      <c r="R131" s="289"/>
      <c r="S131" s="289"/>
      <c r="T131" s="289"/>
      <c r="U131" s="289"/>
      <c r="V131" s="289"/>
      <c r="W131" s="289"/>
      <c r="X131" s="289"/>
      <c r="Y131" s="289"/>
      <c r="Z131" s="289"/>
      <c r="AA131" s="289"/>
      <c r="AB131" s="289"/>
      <c r="AC131" s="302"/>
      <c r="AD131" s="113"/>
      <c r="AE131" s="301"/>
      <c r="AF131" s="289" t="s">
        <v>161</v>
      </c>
      <c r="AG131" s="289"/>
      <c r="AH131" s="289"/>
      <c r="AI131" s="289"/>
      <c r="AJ131" s="289"/>
      <c r="AK131" s="289"/>
      <c r="AL131" s="289"/>
      <c r="AM131" s="302"/>
      <c r="AN131" s="296"/>
    </row>
    <row r="132" spans="2:40" s="260" customFormat="1" ht="4.5" customHeight="1">
      <c r="B132" s="295"/>
      <c r="C132" s="113"/>
      <c r="D132" s="113"/>
      <c r="E132" s="113"/>
      <c r="F132" s="113"/>
      <c r="G132" s="93"/>
      <c r="H132" s="93"/>
      <c r="I132" s="93"/>
      <c r="J132" s="93"/>
      <c r="K132" s="93"/>
      <c r="L132" s="93"/>
      <c r="M132" s="93"/>
      <c r="N132" s="93"/>
      <c r="O132" s="93"/>
      <c r="P132" s="93"/>
      <c r="Q132" s="93"/>
      <c r="R132" s="93"/>
      <c r="S132" s="93"/>
      <c r="T132" s="93"/>
      <c r="U132" s="93"/>
      <c r="V132" s="93"/>
      <c r="W132" s="93"/>
      <c r="X132" s="93"/>
      <c r="Y132" s="93"/>
      <c r="Z132" s="93"/>
      <c r="AA132" s="93"/>
      <c r="AB132" s="93"/>
      <c r="AC132" s="93"/>
      <c r="AD132" s="93"/>
      <c r="AE132" s="93"/>
      <c r="AF132" s="93"/>
      <c r="AG132" s="93"/>
      <c r="AH132" s="93"/>
      <c r="AI132" s="93"/>
      <c r="AJ132" s="93"/>
      <c r="AK132" s="93"/>
      <c r="AL132" s="93"/>
      <c r="AM132" s="93"/>
      <c r="AN132" s="233"/>
    </row>
    <row r="133" spans="2:40" s="260" customFormat="1" ht="9" customHeight="1">
      <c r="B133" s="295"/>
      <c r="C133" s="113" t="s">
        <v>79</v>
      </c>
      <c r="D133" s="113"/>
      <c r="E133" s="113"/>
      <c r="F133" s="113"/>
      <c r="G133" s="93"/>
      <c r="H133" s="93"/>
      <c r="I133" s="301"/>
      <c r="J133" s="289"/>
      <c r="K133" s="289"/>
      <c r="L133" s="289"/>
      <c r="M133" s="289"/>
      <c r="N133" s="289"/>
      <c r="O133" s="289"/>
      <c r="P133" s="289"/>
      <c r="Q133" s="289"/>
      <c r="R133" s="289"/>
      <c r="S133" s="289"/>
      <c r="T133" s="289"/>
      <c r="U133" s="289"/>
      <c r="V133" s="289"/>
      <c r="W133" s="289"/>
      <c r="X133" s="289"/>
      <c r="Y133" s="289"/>
      <c r="Z133" s="289"/>
      <c r="AA133" s="289"/>
      <c r="AB133" s="289"/>
      <c r="AC133" s="302"/>
      <c r="AD133" s="113"/>
      <c r="AE133" s="301"/>
      <c r="AF133" s="289"/>
      <c r="AG133" s="289"/>
      <c r="AH133" s="289"/>
      <c r="AI133" s="289"/>
      <c r="AJ133" s="289"/>
      <c r="AK133" s="289"/>
      <c r="AL133" s="289"/>
      <c r="AM133" s="302"/>
      <c r="AN133" s="296"/>
    </row>
    <row r="134" spans="2:40" s="260" customFormat="1" ht="4.5" customHeight="1">
      <c r="B134" s="295"/>
      <c r="C134" s="113"/>
      <c r="D134" s="113"/>
      <c r="E134" s="113"/>
      <c r="F134" s="113"/>
      <c r="G134" s="93"/>
      <c r="H134" s="93"/>
      <c r="I134" s="93"/>
      <c r="J134" s="93"/>
      <c r="K134" s="93"/>
      <c r="L134" s="93"/>
      <c r="M134" s="93"/>
      <c r="N134" s="93"/>
      <c r="O134" s="93"/>
      <c r="P134" s="93"/>
      <c r="Q134" s="93"/>
      <c r="R134" s="93"/>
      <c r="S134" s="93"/>
      <c r="T134" s="93"/>
      <c r="U134" s="93"/>
      <c r="V134" s="93"/>
      <c r="W134" s="93"/>
      <c r="X134" s="93"/>
      <c r="Y134" s="93"/>
      <c r="Z134" s="93"/>
      <c r="AA134" s="93"/>
      <c r="AB134" s="93"/>
      <c r="AC134" s="93"/>
      <c r="AD134" s="93"/>
      <c r="AE134" s="93"/>
      <c r="AF134" s="93"/>
      <c r="AG134" s="93"/>
      <c r="AH134" s="93"/>
      <c r="AI134" s="93"/>
      <c r="AJ134" s="93"/>
      <c r="AK134" s="93"/>
      <c r="AL134" s="93"/>
      <c r="AM134" s="93"/>
      <c r="AN134" s="233"/>
    </row>
    <row r="135" spans="1:49" s="113" customFormat="1" ht="9" customHeight="1">
      <c r="A135" s="260"/>
      <c r="B135" s="295"/>
      <c r="C135" s="113" t="s">
        <v>183</v>
      </c>
      <c r="G135" s="93"/>
      <c r="H135" s="93"/>
      <c r="I135" s="301" t="s">
        <v>805</v>
      </c>
      <c r="J135" s="289"/>
      <c r="K135" s="289"/>
      <c r="L135" s="289"/>
      <c r="M135" s="289"/>
      <c r="N135" s="289"/>
      <c r="O135" s="289"/>
      <c r="P135" s="289"/>
      <c r="Q135" s="289"/>
      <c r="R135" s="289"/>
      <c r="S135" s="289"/>
      <c r="T135" s="289"/>
      <c r="U135" s="289"/>
      <c r="V135" s="289"/>
      <c r="W135" s="289"/>
      <c r="X135" s="289"/>
      <c r="Y135" s="289"/>
      <c r="Z135" s="289"/>
      <c r="AA135" s="289"/>
      <c r="AB135" s="289"/>
      <c r="AC135" s="302"/>
      <c r="AE135" s="301"/>
      <c r="AF135" s="289" t="s">
        <v>808</v>
      </c>
      <c r="AG135" s="289"/>
      <c r="AH135" s="289"/>
      <c r="AI135" s="289"/>
      <c r="AJ135" s="289"/>
      <c r="AK135" s="289"/>
      <c r="AL135" s="289"/>
      <c r="AM135" s="302"/>
      <c r="AN135" s="296"/>
      <c r="AO135" s="260"/>
      <c r="AP135" s="260"/>
      <c r="AQ135" s="260"/>
      <c r="AR135" s="260"/>
      <c r="AS135" s="260"/>
      <c r="AT135" s="260"/>
      <c r="AU135" s="260"/>
      <c r="AV135" s="260"/>
      <c r="AW135" s="260"/>
    </row>
    <row r="136" spans="2:40" s="260" customFormat="1" ht="4.5" customHeight="1">
      <c r="B136" s="295"/>
      <c r="C136" s="113"/>
      <c r="D136" s="113"/>
      <c r="E136" s="113"/>
      <c r="F136" s="113"/>
      <c r="G136" s="93"/>
      <c r="H136" s="93"/>
      <c r="I136" s="93"/>
      <c r="J136" s="93"/>
      <c r="K136" s="93"/>
      <c r="L136" s="93"/>
      <c r="M136" s="93"/>
      <c r="N136" s="93"/>
      <c r="O136" s="93"/>
      <c r="P136" s="93"/>
      <c r="Q136" s="93"/>
      <c r="R136" s="93"/>
      <c r="S136" s="93"/>
      <c r="T136" s="93"/>
      <c r="U136" s="93"/>
      <c r="V136" s="93"/>
      <c r="W136" s="93"/>
      <c r="X136" s="93"/>
      <c r="Y136" s="93"/>
      <c r="Z136" s="93"/>
      <c r="AA136" s="93"/>
      <c r="AB136" s="93"/>
      <c r="AC136" s="93"/>
      <c r="AD136" s="93"/>
      <c r="AE136" s="93"/>
      <c r="AF136" s="93"/>
      <c r="AG136" s="93"/>
      <c r="AH136" s="93"/>
      <c r="AI136" s="93"/>
      <c r="AJ136" s="93"/>
      <c r="AK136" s="93"/>
      <c r="AL136" s="93"/>
      <c r="AM136" s="93"/>
      <c r="AN136" s="233"/>
    </row>
    <row r="137" spans="1:49" s="113" customFormat="1" ht="9" customHeight="1">
      <c r="A137" s="260"/>
      <c r="B137" s="295"/>
      <c r="C137" s="113" t="s">
        <v>184</v>
      </c>
      <c r="G137" s="93"/>
      <c r="H137" s="93"/>
      <c r="I137" s="301"/>
      <c r="J137" s="289"/>
      <c r="K137" s="289"/>
      <c r="L137" s="289"/>
      <c r="M137" s="289"/>
      <c r="N137" s="289"/>
      <c r="O137" s="289"/>
      <c r="P137" s="289"/>
      <c r="Q137" s="289"/>
      <c r="R137" s="289"/>
      <c r="S137" s="289"/>
      <c r="T137" s="289"/>
      <c r="U137" s="289"/>
      <c r="V137" s="289"/>
      <c r="W137" s="289"/>
      <c r="X137" s="289"/>
      <c r="Y137" s="289"/>
      <c r="Z137" s="289"/>
      <c r="AA137" s="289"/>
      <c r="AB137" s="289"/>
      <c r="AC137" s="302"/>
      <c r="AE137" s="301"/>
      <c r="AF137" s="289"/>
      <c r="AG137" s="289"/>
      <c r="AH137" s="289"/>
      <c r="AI137" s="289"/>
      <c r="AJ137" s="289"/>
      <c r="AK137" s="289"/>
      <c r="AL137" s="289"/>
      <c r="AM137" s="302"/>
      <c r="AN137" s="296"/>
      <c r="AO137" s="260"/>
      <c r="AP137" s="260"/>
      <c r="AQ137" s="260"/>
      <c r="AR137" s="260"/>
      <c r="AS137" s="260"/>
      <c r="AT137" s="260"/>
      <c r="AU137" s="260"/>
      <c r="AV137" s="260"/>
      <c r="AW137" s="260"/>
    </row>
    <row r="138" spans="2:40" s="260" customFormat="1" ht="4.5" customHeight="1">
      <c r="B138" s="295"/>
      <c r="C138" s="113"/>
      <c r="D138" s="113"/>
      <c r="E138" s="113"/>
      <c r="F138" s="113"/>
      <c r="G138" s="93"/>
      <c r="H138" s="93"/>
      <c r="I138" s="93"/>
      <c r="J138" s="93"/>
      <c r="K138" s="93"/>
      <c r="L138" s="93"/>
      <c r="M138" s="93"/>
      <c r="N138" s="93"/>
      <c r="O138" s="93"/>
      <c r="P138" s="93"/>
      <c r="Q138" s="93"/>
      <c r="R138" s="93"/>
      <c r="S138" s="93"/>
      <c r="T138" s="93"/>
      <c r="U138" s="93"/>
      <c r="V138" s="93"/>
      <c r="W138" s="93"/>
      <c r="X138" s="93"/>
      <c r="Y138" s="93"/>
      <c r="Z138" s="93"/>
      <c r="AA138" s="93"/>
      <c r="AB138" s="93"/>
      <c r="AC138" s="93"/>
      <c r="AD138" s="93"/>
      <c r="AE138" s="93"/>
      <c r="AF138" s="93"/>
      <c r="AG138" s="93"/>
      <c r="AH138" s="93"/>
      <c r="AI138" s="93"/>
      <c r="AJ138" s="93"/>
      <c r="AK138" s="93"/>
      <c r="AL138" s="93"/>
      <c r="AM138" s="93"/>
      <c r="AN138" s="233"/>
    </row>
    <row r="139" spans="1:49" s="113" customFormat="1" ht="9" customHeight="1">
      <c r="A139" s="260"/>
      <c r="B139" s="295"/>
      <c r="C139" s="113" t="s">
        <v>185</v>
      </c>
      <c r="G139" s="93"/>
      <c r="H139" s="93"/>
      <c r="I139" s="301"/>
      <c r="J139" s="289"/>
      <c r="K139" s="289"/>
      <c r="L139" s="289"/>
      <c r="M139" s="289"/>
      <c r="N139" s="289"/>
      <c r="O139" s="289"/>
      <c r="P139" s="289"/>
      <c r="Q139" s="289"/>
      <c r="R139" s="289"/>
      <c r="S139" s="289"/>
      <c r="T139" s="289"/>
      <c r="U139" s="289"/>
      <c r="V139" s="289"/>
      <c r="W139" s="289"/>
      <c r="X139" s="289"/>
      <c r="Y139" s="289"/>
      <c r="Z139" s="289"/>
      <c r="AA139" s="289"/>
      <c r="AB139" s="289"/>
      <c r="AC139" s="302"/>
      <c r="AE139" s="301"/>
      <c r="AF139" s="289"/>
      <c r="AG139" s="289"/>
      <c r="AH139" s="289"/>
      <c r="AI139" s="289"/>
      <c r="AJ139" s="289"/>
      <c r="AK139" s="289"/>
      <c r="AL139" s="289"/>
      <c r="AM139" s="302"/>
      <c r="AN139" s="296"/>
      <c r="AO139" s="260"/>
      <c r="AP139" s="260"/>
      <c r="AQ139" s="260"/>
      <c r="AR139" s="260"/>
      <c r="AS139" s="260"/>
      <c r="AT139" s="260"/>
      <c r="AU139" s="260"/>
      <c r="AV139" s="260"/>
      <c r="AW139" s="260"/>
    </row>
    <row r="140" spans="2:40" s="260" customFormat="1" ht="4.5" customHeight="1">
      <c r="B140" s="295"/>
      <c r="C140" s="113"/>
      <c r="D140" s="113"/>
      <c r="E140" s="113"/>
      <c r="F140" s="113"/>
      <c r="G140" s="93"/>
      <c r="H140" s="93"/>
      <c r="I140" s="93"/>
      <c r="J140" s="93"/>
      <c r="K140" s="93"/>
      <c r="L140" s="93"/>
      <c r="M140" s="93"/>
      <c r="N140" s="93"/>
      <c r="O140" s="93"/>
      <c r="P140" s="93"/>
      <c r="Q140" s="93"/>
      <c r="R140" s="93"/>
      <c r="S140" s="93"/>
      <c r="T140" s="93"/>
      <c r="U140" s="93"/>
      <c r="V140" s="93"/>
      <c r="W140" s="93"/>
      <c r="X140" s="93"/>
      <c r="Y140" s="93"/>
      <c r="Z140" s="93"/>
      <c r="AA140" s="93"/>
      <c r="AB140" s="93"/>
      <c r="AC140" s="93"/>
      <c r="AD140" s="93"/>
      <c r="AE140" s="93"/>
      <c r="AF140" s="93"/>
      <c r="AG140" s="93"/>
      <c r="AH140" s="93"/>
      <c r="AI140" s="93"/>
      <c r="AJ140" s="93"/>
      <c r="AK140" s="93"/>
      <c r="AL140" s="93"/>
      <c r="AM140" s="93"/>
      <c r="AN140" s="233"/>
    </row>
    <row r="141" spans="1:49" s="113" customFormat="1" ht="9" customHeight="1">
      <c r="A141" s="260"/>
      <c r="B141" s="295"/>
      <c r="C141" s="113" t="s">
        <v>186</v>
      </c>
      <c r="G141" s="93"/>
      <c r="H141" s="93"/>
      <c r="I141" s="301"/>
      <c r="J141" s="289"/>
      <c r="K141" s="289"/>
      <c r="L141" s="289"/>
      <c r="M141" s="289"/>
      <c r="N141" s="289"/>
      <c r="O141" s="289"/>
      <c r="P141" s="289"/>
      <c r="Q141" s="289"/>
      <c r="R141" s="289"/>
      <c r="S141" s="289"/>
      <c r="T141" s="289"/>
      <c r="U141" s="289"/>
      <c r="V141" s="289"/>
      <c r="W141" s="289"/>
      <c r="X141" s="289"/>
      <c r="Y141" s="289"/>
      <c r="Z141" s="289"/>
      <c r="AA141" s="289"/>
      <c r="AB141" s="289"/>
      <c r="AC141" s="302"/>
      <c r="AE141" s="301"/>
      <c r="AF141" s="289"/>
      <c r="AG141" s="289"/>
      <c r="AH141" s="289"/>
      <c r="AI141" s="289"/>
      <c r="AJ141" s="289"/>
      <c r="AK141" s="289"/>
      <c r="AL141" s="289"/>
      <c r="AM141" s="302"/>
      <c r="AN141" s="296"/>
      <c r="AO141" s="260"/>
      <c r="AP141" s="260"/>
      <c r="AQ141" s="260"/>
      <c r="AR141" s="260"/>
      <c r="AS141" s="260"/>
      <c r="AT141" s="260"/>
      <c r="AU141" s="260"/>
      <c r="AV141" s="260"/>
      <c r="AW141" s="260"/>
    </row>
    <row r="142" spans="2:40" s="260" customFormat="1" ht="4.5" customHeight="1">
      <c r="B142" s="295"/>
      <c r="C142" s="113"/>
      <c r="D142" s="113"/>
      <c r="E142" s="113"/>
      <c r="F142" s="113"/>
      <c r="G142" s="93"/>
      <c r="H142" s="93"/>
      <c r="I142" s="93"/>
      <c r="J142" s="93"/>
      <c r="K142" s="93"/>
      <c r="L142" s="93"/>
      <c r="M142" s="93"/>
      <c r="N142" s="93"/>
      <c r="O142" s="93"/>
      <c r="P142" s="93"/>
      <c r="Q142" s="93"/>
      <c r="R142" s="93"/>
      <c r="S142" s="93"/>
      <c r="T142" s="93"/>
      <c r="U142" s="93"/>
      <c r="V142" s="93"/>
      <c r="W142" s="93"/>
      <c r="X142" s="93"/>
      <c r="Y142" s="93"/>
      <c r="Z142" s="93"/>
      <c r="AA142" s="93"/>
      <c r="AB142" s="93"/>
      <c r="AC142" s="93"/>
      <c r="AD142" s="93"/>
      <c r="AE142" s="93"/>
      <c r="AF142" s="93"/>
      <c r="AG142" s="93"/>
      <c r="AH142" s="93"/>
      <c r="AI142" s="93"/>
      <c r="AJ142" s="93"/>
      <c r="AK142" s="93"/>
      <c r="AL142" s="93"/>
      <c r="AM142" s="93"/>
      <c r="AN142" s="233"/>
    </row>
    <row r="143" spans="2:40" s="260" customFormat="1" ht="4.5" customHeight="1">
      <c r="B143" s="295"/>
      <c r="C143" s="113"/>
      <c r="D143" s="113"/>
      <c r="E143" s="113"/>
      <c r="F143" s="113"/>
      <c r="G143" s="93"/>
      <c r="H143" s="93"/>
      <c r="I143" s="93"/>
      <c r="J143" s="93"/>
      <c r="K143" s="93"/>
      <c r="L143" s="93"/>
      <c r="M143" s="93"/>
      <c r="N143" s="93"/>
      <c r="O143" s="93"/>
      <c r="P143" s="93"/>
      <c r="Q143" s="93"/>
      <c r="R143" s="93"/>
      <c r="S143" s="93"/>
      <c r="T143" s="93"/>
      <c r="U143" s="93"/>
      <c r="V143" s="93"/>
      <c r="W143" s="93"/>
      <c r="X143" s="93"/>
      <c r="Y143" s="93"/>
      <c r="Z143" s="93"/>
      <c r="AA143" s="93"/>
      <c r="AB143" s="93"/>
      <c r="AC143" s="93"/>
      <c r="AD143" s="93"/>
      <c r="AE143" s="93"/>
      <c r="AF143" s="93"/>
      <c r="AG143" s="93"/>
      <c r="AH143" s="93"/>
      <c r="AI143" s="93"/>
      <c r="AJ143" s="93"/>
      <c r="AK143" s="93"/>
      <c r="AL143" s="93"/>
      <c r="AM143" s="93"/>
      <c r="AN143" s="233"/>
    </row>
    <row r="144" spans="1:49" s="113" customFormat="1" ht="9" customHeight="1">
      <c r="A144" s="260"/>
      <c r="B144" s="295"/>
      <c r="C144" s="113" t="s">
        <v>187</v>
      </c>
      <c r="G144" s="93"/>
      <c r="H144" s="93"/>
      <c r="I144" s="301"/>
      <c r="J144" s="289"/>
      <c r="K144" s="289"/>
      <c r="L144" s="289"/>
      <c r="M144" s="289"/>
      <c r="N144" s="289"/>
      <c r="O144" s="289"/>
      <c r="P144" s="289"/>
      <c r="Q144" s="289"/>
      <c r="R144" s="289"/>
      <c r="S144" s="289"/>
      <c r="T144" s="289"/>
      <c r="U144" s="289"/>
      <c r="V144" s="289"/>
      <c r="W144" s="289"/>
      <c r="X144" s="289"/>
      <c r="Y144" s="289"/>
      <c r="Z144" s="289"/>
      <c r="AA144" s="289"/>
      <c r="AB144" s="289"/>
      <c r="AC144" s="302"/>
      <c r="AE144" s="301"/>
      <c r="AF144" s="289"/>
      <c r="AG144" s="289"/>
      <c r="AH144" s="289"/>
      <c r="AI144" s="289"/>
      <c r="AJ144" s="289"/>
      <c r="AK144" s="289"/>
      <c r="AL144" s="289"/>
      <c r="AM144" s="302"/>
      <c r="AN144" s="296"/>
      <c r="AO144" s="260"/>
      <c r="AP144" s="260"/>
      <c r="AQ144" s="260"/>
      <c r="AR144" s="260"/>
      <c r="AS144" s="260"/>
      <c r="AT144" s="260"/>
      <c r="AU144" s="260"/>
      <c r="AV144" s="260"/>
      <c r="AW144" s="260"/>
    </row>
    <row r="145" spans="2:40" s="260" customFormat="1" ht="4.5" customHeight="1">
      <c r="B145" s="295"/>
      <c r="C145" s="113"/>
      <c r="D145" s="113"/>
      <c r="E145" s="113"/>
      <c r="F145" s="113"/>
      <c r="G145" s="93"/>
      <c r="H145" s="93"/>
      <c r="I145" s="93"/>
      <c r="J145" s="93"/>
      <c r="K145" s="93"/>
      <c r="L145" s="93"/>
      <c r="M145" s="93"/>
      <c r="N145" s="93"/>
      <c r="O145" s="93"/>
      <c r="P145" s="93"/>
      <c r="Q145" s="93"/>
      <c r="R145" s="93"/>
      <c r="S145" s="93"/>
      <c r="T145" s="93"/>
      <c r="U145" s="93"/>
      <c r="V145" s="93"/>
      <c r="W145" s="93"/>
      <c r="X145" s="93"/>
      <c r="Y145" s="93"/>
      <c r="Z145" s="93"/>
      <c r="AA145" s="93"/>
      <c r="AB145" s="93"/>
      <c r="AC145" s="93"/>
      <c r="AD145" s="93"/>
      <c r="AE145" s="93"/>
      <c r="AF145" s="93"/>
      <c r="AG145" s="93"/>
      <c r="AH145" s="93"/>
      <c r="AI145" s="93"/>
      <c r="AJ145" s="93"/>
      <c r="AK145" s="93"/>
      <c r="AL145" s="93"/>
      <c r="AM145" s="93"/>
      <c r="AN145" s="233"/>
    </row>
    <row r="146" spans="1:49" s="113" customFormat="1" ht="9" customHeight="1">
      <c r="A146" s="260"/>
      <c r="B146" s="295"/>
      <c r="C146" s="113" t="s">
        <v>188</v>
      </c>
      <c r="G146" s="93"/>
      <c r="H146" s="93"/>
      <c r="I146" s="301"/>
      <c r="J146" s="289"/>
      <c r="K146" s="289"/>
      <c r="L146" s="289"/>
      <c r="M146" s="289"/>
      <c r="N146" s="289"/>
      <c r="O146" s="289"/>
      <c r="P146" s="289"/>
      <c r="Q146" s="289"/>
      <c r="R146" s="289"/>
      <c r="S146" s="289"/>
      <c r="T146" s="289"/>
      <c r="U146" s="289"/>
      <c r="V146" s="289"/>
      <c r="W146" s="289"/>
      <c r="X146" s="289"/>
      <c r="Y146" s="289"/>
      <c r="Z146" s="289"/>
      <c r="AA146" s="289"/>
      <c r="AB146" s="289"/>
      <c r="AC146" s="302"/>
      <c r="AE146" s="301"/>
      <c r="AF146" s="289"/>
      <c r="AG146" s="289"/>
      <c r="AH146" s="289"/>
      <c r="AI146" s="289"/>
      <c r="AJ146" s="289"/>
      <c r="AK146" s="289"/>
      <c r="AL146" s="289"/>
      <c r="AM146" s="302"/>
      <c r="AN146" s="296"/>
      <c r="AO146" s="260"/>
      <c r="AP146" s="260"/>
      <c r="AQ146" s="260"/>
      <c r="AR146" s="260"/>
      <c r="AS146" s="260"/>
      <c r="AT146" s="260"/>
      <c r="AU146" s="260"/>
      <c r="AV146" s="260"/>
      <c r="AW146" s="260"/>
    </row>
    <row r="147" spans="2:40" s="260" customFormat="1" ht="4.5" customHeight="1">
      <c r="B147" s="295"/>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3"/>
      <c r="AL147" s="113"/>
      <c r="AM147" s="113"/>
      <c r="AN147" s="296"/>
    </row>
    <row r="148" spans="1:49" s="113" customFormat="1" ht="9" customHeight="1">
      <c r="A148" s="260"/>
      <c r="B148" s="295"/>
      <c r="C148" s="113" t="s">
        <v>189</v>
      </c>
      <c r="G148" s="93"/>
      <c r="H148" s="93"/>
      <c r="I148" s="301"/>
      <c r="J148" s="289"/>
      <c r="K148" s="289"/>
      <c r="L148" s="289"/>
      <c r="M148" s="289"/>
      <c r="N148" s="289"/>
      <c r="O148" s="289"/>
      <c r="P148" s="289"/>
      <c r="Q148" s="289"/>
      <c r="R148" s="289"/>
      <c r="S148" s="289"/>
      <c r="T148" s="289"/>
      <c r="U148" s="289"/>
      <c r="V148" s="289"/>
      <c r="W148" s="289"/>
      <c r="X148" s="289"/>
      <c r="Y148" s="289"/>
      <c r="Z148" s="289"/>
      <c r="AA148" s="289"/>
      <c r="AB148" s="289"/>
      <c r="AC148" s="302"/>
      <c r="AE148" s="301"/>
      <c r="AF148" s="289"/>
      <c r="AG148" s="289"/>
      <c r="AH148" s="289"/>
      <c r="AI148" s="289"/>
      <c r="AJ148" s="289"/>
      <c r="AK148" s="289"/>
      <c r="AL148" s="289"/>
      <c r="AM148" s="302"/>
      <c r="AN148" s="296"/>
      <c r="AO148" s="260"/>
      <c r="AP148" s="260"/>
      <c r="AQ148" s="260"/>
      <c r="AR148" s="260"/>
      <c r="AS148" s="260"/>
      <c r="AT148" s="260"/>
      <c r="AU148" s="260"/>
      <c r="AV148" s="260"/>
      <c r="AW148" s="260"/>
    </row>
    <row r="149" spans="2:40" s="260" customFormat="1" ht="4.5" customHeight="1">
      <c r="B149" s="295"/>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3"/>
      <c r="AL149" s="113"/>
      <c r="AM149" s="113"/>
      <c r="AN149" s="296"/>
    </row>
    <row r="150" spans="1:49" s="113" customFormat="1" ht="9" customHeight="1">
      <c r="A150" s="260"/>
      <c r="B150" s="295"/>
      <c r="C150" s="113" t="s">
        <v>190</v>
      </c>
      <c r="G150" s="93"/>
      <c r="H150" s="93"/>
      <c r="I150" s="301" t="s">
        <v>806</v>
      </c>
      <c r="J150" s="289"/>
      <c r="K150" s="289"/>
      <c r="L150" s="289"/>
      <c r="M150" s="289"/>
      <c r="N150" s="289"/>
      <c r="O150" s="289"/>
      <c r="P150" s="289"/>
      <c r="Q150" s="289"/>
      <c r="R150" s="289"/>
      <c r="S150" s="289"/>
      <c r="T150" s="289"/>
      <c r="U150" s="289"/>
      <c r="V150" s="289"/>
      <c r="W150" s="289"/>
      <c r="X150" s="289"/>
      <c r="Y150" s="289"/>
      <c r="Z150" s="289"/>
      <c r="AA150" s="289"/>
      <c r="AB150" s="289"/>
      <c r="AC150" s="302"/>
      <c r="AE150" s="301"/>
      <c r="AF150" s="289" t="s">
        <v>809</v>
      </c>
      <c r="AG150" s="289"/>
      <c r="AH150" s="289"/>
      <c r="AI150" s="289"/>
      <c r="AJ150" s="289"/>
      <c r="AK150" s="289"/>
      <c r="AL150" s="289"/>
      <c r="AM150" s="302"/>
      <c r="AN150" s="296"/>
      <c r="AO150" s="260"/>
      <c r="AP150" s="260"/>
      <c r="AQ150" s="260"/>
      <c r="AR150" s="260"/>
      <c r="AS150" s="260"/>
      <c r="AT150" s="260"/>
      <c r="AU150" s="260"/>
      <c r="AV150" s="260"/>
      <c r="AW150" s="260"/>
    </row>
    <row r="151" spans="2:40" s="260" customFormat="1" ht="4.5" customHeight="1">
      <c r="B151" s="295"/>
      <c r="C151" s="113"/>
      <c r="D151" s="113"/>
      <c r="E151" s="113"/>
      <c r="F151" s="113"/>
      <c r="G151" s="93"/>
      <c r="H151" s="93"/>
      <c r="I151" s="93"/>
      <c r="J151" s="93"/>
      <c r="K151" s="93"/>
      <c r="L151" s="93"/>
      <c r="M151" s="93"/>
      <c r="N151" s="93"/>
      <c r="O151" s="93"/>
      <c r="P151" s="93"/>
      <c r="Q151" s="93"/>
      <c r="R151" s="93"/>
      <c r="S151" s="93"/>
      <c r="T151" s="93"/>
      <c r="U151" s="93"/>
      <c r="V151" s="93"/>
      <c r="W151" s="93"/>
      <c r="X151" s="93"/>
      <c r="Y151" s="93"/>
      <c r="Z151" s="93"/>
      <c r="AA151" s="93"/>
      <c r="AB151" s="93"/>
      <c r="AC151" s="93"/>
      <c r="AD151" s="93"/>
      <c r="AE151" s="93"/>
      <c r="AF151" s="93"/>
      <c r="AG151" s="93"/>
      <c r="AH151" s="93"/>
      <c r="AI151" s="93"/>
      <c r="AJ151" s="93"/>
      <c r="AK151" s="93"/>
      <c r="AL151" s="93"/>
      <c r="AM151" s="93"/>
      <c r="AN151" s="296"/>
    </row>
    <row r="152" spans="1:49" s="113" customFormat="1" ht="9" customHeight="1">
      <c r="A152" s="260"/>
      <c r="B152" s="295"/>
      <c r="C152" s="113" t="s">
        <v>191</v>
      </c>
      <c r="G152" s="93"/>
      <c r="H152" s="93"/>
      <c r="I152" s="427"/>
      <c r="J152" s="289"/>
      <c r="K152" s="289"/>
      <c r="L152" s="289"/>
      <c r="M152" s="289"/>
      <c r="N152" s="289"/>
      <c r="O152" s="289"/>
      <c r="P152" s="289"/>
      <c r="Q152" s="289"/>
      <c r="R152" s="289"/>
      <c r="S152" s="289"/>
      <c r="T152" s="289"/>
      <c r="U152" s="289"/>
      <c r="V152" s="289"/>
      <c r="W152" s="289"/>
      <c r="X152" s="289"/>
      <c r="Y152" s="289"/>
      <c r="Z152" s="289"/>
      <c r="AA152" s="289"/>
      <c r="AB152" s="289"/>
      <c r="AC152" s="302"/>
      <c r="AE152" s="301"/>
      <c r="AF152" s="289"/>
      <c r="AG152" s="289"/>
      <c r="AH152" s="289"/>
      <c r="AI152" s="289"/>
      <c r="AJ152" s="289"/>
      <c r="AK152" s="289"/>
      <c r="AL152" s="289"/>
      <c r="AM152" s="302"/>
      <c r="AN152" s="296"/>
      <c r="AO152" s="260"/>
      <c r="AP152" s="260"/>
      <c r="AQ152" s="260"/>
      <c r="AR152" s="260"/>
      <c r="AS152" s="260"/>
      <c r="AT152" s="260"/>
      <c r="AU152" s="260"/>
      <c r="AV152" s="260"/>
      <c r="AW152" s="260"/>
    </row>
    <row r="153" spans="2:40" s="260" customFormat="1" ht="4.5" customHeight="1">
      <c r="B153" s="295"/>
      <c r="C153" s="113"/>
      <c r="D153" s="113"/>
      <c r="E153" s="113"/>
      <c r="F153" s="113"/>
      <c r="G153" s="93"/>
      <c r="H153" s="93"/>
      <c r="I153" s="93"/>
      <c r="J153" s="93"/>
      <c r="K153" s="93"/>
      <c r="L153" s="93"/>
      <c r="M153" s="93"/>
      <c r="N153" s="93"/>
      <c r="O153" s="93"/>
      <c r="P153" s="93"/>
      <c r="Q153" s="93"/>
      <c r="R153" s="93"/>
      <c r="S153" s="93"/>
      <c r="T153" s="93"/>
      <c r="U153" s="93"/>
      <c r="V153" s="93"/>
      <c r="W153" s="93"/>
      <c r="X153" s="93"/>
      <c r="Y153" s="93"/>
      <c r="Z153" s="93"/>
      <c r="AA153" s="93"/>
      <c r="AB153" s="93"/>
      <c r="AC153" s="93"/>
      <c r="AD153" s="93"/>
      <c r="AE153" s="93"/>
      <c r="AF153" s="93"/>
      <c r="AG153" s="93"/>
      <c r="AH153" s="93"/>
      <c r="AI153" s="93"/>
      <c r="AJ153" s="93"/>
      <c r="AK153" s="93"/>
      <c r="AL153" s="93"/>
      <c r="AM153" s="93"/>
      <c r="AN153" s="296"/>
    </row>
    <row r="154" spans="1:49" s="113" customFormat="1" ht="9" customHeight="1">
      <c r="A154" s="260"/>
      <c r="B154" s="295"/>
      <c r="C154" s="113" t="s">
        <v>192</v>
      </c>
      <c r="G154" s="93"/>
      <c r="H154" s="93"/>
      <c r="I154" s="301"/>
      <c r="J154" s="289"/>
      <c r="K154" s="289"/>
      <c r="L154" s="289"/>
      <c r="M154" s="289"/>
      <c r="N154" s="289"/>
      <c r="O154" s="289"/>
      <c r="P154" s="289"/>
      <c r="Q154" s="289"/>
      <c r="R154" s="289"/>
      <c r="S154" s="289"/>
      <c r="T154" s="289"/>
      <c r="U154" s="289"/>
      <c r="V154" s="289"/>
      <c r="W154" s="289"/>
      <c r="X154" s="289"/>
      <c r="Y154" s="289"/>
      <c r="Z154" s="289"/>
      <c r="AA154" s="289"/>
      <c r="AB154" s="289"/>
      <c r="AC154" s="302"/>
      <c r="AE154" s="301"/>
      <c r="AF154" s="289"/>
      <c r="AG154" s="289"/>
      <c r="AH154" s="289"/>
      <c r="AI154" s="289"/>
      <c r="AJ154" s="289"/>
      <c r="AK154" s="289"/>
      <c r="AL154" s="289"/>
      <c r="AM154" s="302"/>
      <c r="AN154" s="296"/>
      <c r="AO154" s="260"/>
      <c r="AP154" s="260"/>
      <c r="AQ154" s="260"/>
      <c r="AR154" s="260"/>
      <c r="AS154" s="260"/>
      <c r="AT154" s="260"/>
      <c r="AU154" s="260"/>
      <c r="AV154" s="260"/>
      <c r="AW154" s="260"/>
    </row>
    <row r="155" spans="2:40" s="260" customFormat="1" ht="4.5" customHeight="1">
      <c r="B155" s="295"/>
      <c r="C155" s="113"/>
      <c r="D155" s="113"/>
      <c r="E155" s="113"/>
      <c r="F155" s="113"/>
      <c r="G155" s="93"/>
      <c r="H155" s="93"/>
      <c r="I155" s="93"/>
      <c r="J155" s="93"/>
      <c r="K155" s="93"/>
      <c r="L155" s="93"/>
      <c r="M155" s="93"/>
      <c r="N155" s="93"/>
      <c r="O155" s="93"/>
      <c r="P155" s="93"/>
      <c r="Q155" s="93"/>
      <c r="R155" s="93"/>
      <c r="S155" s="93"/>
      <c r="T155" s="93"/>
      <c r="U155" s="93"/>
      <c r="V155" s="93"/>
      <c r="W155" s="93"/>
      <c r="X155" s="93"/>
      <c r="Y155" s="93"/>
      <c r="Z155" s="93"/>
      <c r="AA155" s="93"/>
      <c r="AB155" s="93"/>
      <c r="AC155" s="93"/>
      <c r="AD155" s="93"/>
      <c r="AE155" s="93"/>
      <c r="AF155" s="93"/>
      <c r="AG155" s="93"/>
      <c r="AH155" s="93"/>
      <c r="AI155" s="93"/>
      <c r="AJ155" s="93"/>
      <c r="AK155" s="93"/>
      <c r="AL155" s="93"/>
      <c r="AM155" s="93"/>
      <c r="AN155" s="296"/>
    </row>
    <row r="156" spans="1:49" s="113" customFormat="1" ht="9" customHeight="1">
      <c r="A156" s="260"/>
      <c r="B156" s="295"/>
      <c r="C156" s="316"/>
      <c r="D156" s="316"/>
      <c r="E156" s="316"/>
      <c r="F156" s="316"/>
      <c r="G156" s="294"/>
      <c r="H156" s="93"/>
      <c r="I156" s="301"/>
      <c r="J156" s="289"/>
      <c r="K156" s="289"/>
      <c r="L156" s="289"/>
      <c r="M156" s="289"/>
      <c r="N156" s="289"/>
      <c r="O156" s="289"/>
      <c r="P156" s="289"/>
      <c r="Q156" s="289"/>
      <c r="R156" s="289"/>
      <c r="S156" s="289"/>
      <c r="T156" s="289"/>
      <c r="U156" s="289"/>
      <c r="V156" s="289"/>
      <c r="W156" s="289"/>
      <c r="X156" s="289"/>
      <c r="Y156" s="289"/>
      <c r="Z156" s="289"/>
      <c r="AA156" s="289"/>
      <c r="AB156" s="289"/>
      <c r="AC156" s="302"/>
      <c r="AE156" s="301"/>
      <c r="AF156" s="289"/>
      <c r="AG156" s="289"/>
      <c r="AH156" s="289"/>
      <c r="AI156" s="289"/>
      <c r="AJ156" s="289"/>
      <c r="AK156" s="289"/>
      <c r="AL156" s="289"/>
      <c r="AM156" s="302"/>
      <c r="AN156" s="296"/>
      <c r="AO156" s="260"/>
      <c r="AP156" s="260"/>
      <c r="AQ156" s="260"/>
      <c r="AR156" s="260"/>
      <c r="AS156" s="260"/>
      <c r="AT156" s="260"/>
      <c r="AU156" s="260"/>
      <c r="AV156" s="260"/>
      <c r="AW156" s="260"/>
    </row>
    <row r="157" spans="2:40" s="260" customFormat="1" ht="4.5" customHeight="1">
      <c r="B157" s="295"/>
      <c r="C157" s="113"/>
      <c r="D157" s="113"/>
      <c r="E157" s="113"/>
      <c r="F157" s="113"/>
      <c r="G157" s="93"/>
      <c r="H157" s="93"/>
      <c r="I157" s="93"/>
      <c r="J157" s="93"/>
      <c r="K157" s="93"/>
      <c r="L157" s="93"/>
      <c r="M157" s="93"/>
      <c r="N157" s="93"/>
      <c r="O157" s="93"/>
      <c r="P157" s="93"/>
      <c r="Q157" s="93"/>
      <c r="R157" s="93"/>
      <c r="S157" s="93"/>
      <c r="T157" s="93"/>
      <c r="U157" s="93"/>
      <c r="V157" s="93"/>
      <c r="W157" s="93"/>
      <c r="X157" s="93"/>
      <c r="Y157" s="93"/>
      <c r="Z157" s="93"/>
      <c r="AA157" s="93"/>
      <c r="AB157" s="93"/>
      <c r="AC157" s="93"/>
      <c r="AD157" s="93"/>
      <c r="AE157" s="93"/>
      <c r="AF157" s="93"/>
      <c r="AG157" s="93"/>
      <c r="AH157" s="93"/>
      <c r="AI157" s="93"/>
      <c r="AJ157" s="93"/>
      <c r="AK157" s="93"/>
      <c r="AL157" s="93"/>
      <c r="AM157" s="93"/>
      <c r="AN157" s="296"/>
    </row>
    <row r="158" spans="2:40" s="260" customFormat="1" ht="4.5" customHeight="1">
      <c r="B158" s="295"/>
      <c r="C158" s="316"/>
      <c r="D158" s="316"/>
      <c r="E158" s="316"/>
      <c r="F158" s="316"/>
      <c r="G158" s="294"/>
      <c r="H158" s="93"/>
      <c r="I158" s="301"/>
      <c r="J158" s="289"/>
      <c r="K158" s="289"/>
      <c r="L158" s="289"/>
      <c r="M158" s="289"/>
      <c r="N158" s="289"/>
      <c r="O158" s="289"/>
      <c r="P158" s="289"/>
      <c r="Q158" s="289"/>
      <c r="R158" s="289"/>
      <c r="S158" s="289"/>
      <c r="T158" s="289"/>
      <c r="U158" s="289"/>
      <c r="V158" s="289"/>
      <c r="W158" s="289"/>
      <c r="X158" s="289"/>
      <c r="Y158" s="289"/>
      <c r="Z158" s="289"/>
      <c r="AA158" s="289"/>
      <c r="AB158" s="289"/>
      <c r="AC158" s="302"/>
      <c r="AD158" s="113"/>
      <c r="AE158" s="301"/>
      <c r="AF158" s="289"/>
      <c r="AG158" s="289"/>
      <c r="AH158" s="289"/>
      <c r="AI158" s="289"/>
      <c r="AJ158" s="289"/>
      <c r="AK158" s="289"/>
      <c r="AL158" s="289"/>
      <c r="AM158" s="302"/>
      <c r="AN158" s="296"/>
    </row>
    <row r="159" spans="1:49" s="113" customFormat="1" ht="9" customHeight="1">
      <c r="A159" s="260"/>
      <c r="B159" s="295"/>
      <c r="C159" s="316"/>
      <c r="D159" s="316"/>
      <c r="E159" s="316"/>
      <c r="F159" s="316"/>
      <c r="G159" s="294"/>
      <c r="H159" s="93"/>
      <c r="I159" s="301"/>
      <c r="J159" s="289"/>
      <c r="K159" s="289"/>
      <c r="L159" s="289"/>
      <c r="M159" s="289"/>
      <c r="N159" s="289"/>
      <c r="O159" s="289"/>
      <c r="P159" s="289"/>
      <c r="Q159" s="289"/>
      <c r="R159" s="289"/>
      <c r="S159" s="289"/>
      <c r="T159" s="289"/>
      <c r="U159" s="289"/>
      <c r="V159" s="289"/>
      <c r="W159" s="289"/>
      <c r="X159" s="289"/>
      <c r="Y159" s="289"/>
      <c r="Z159" s="289"/>
      <c r="AA159" s="289"/>
      <c r="AB159" s="289"/>
      <c r="AC159" s="302"/>
      <c r="AE159" s="301"/>
      <c r="AF159" s="289"/>
      <c r="AG159" s="289"/>
      <c r="AH159" s="289"/>
      <c r="AI159" s="289"/>
      <c r="AJ159" s="289"/>
      <c r="AK159" s="289"/>
      <c r="AL159" s="289"/>
      <c r="AM159" s="302"/>
      <c r="AN159" s="296"/>
      <c r="AO159" s="260"/>
      <c r="AP159" s="260"/>
      <c r="AQ159" s="260"/>
      <c r="AR159" s="260"/>
      <c r="AS159" s="260"/>
      <c r="AT159" s="260"/>
      <c r="AU159" s="260"/>
      <c r="AV159" s="260"/>
      <c r="AW159" s="260"/>
    </row>
    <row r="160" spans="2:40" s="260" customFormat="1" ht="9" customHeight="1">
      <c r="B160" s="301"/>
      <c r="C160" s="289"/>
      <c r="D160" s="289"/>
      <c r="E160" s="289"/>
      <c r="F160" s="289"/>
      <c r="G160" s="289"/>
      <c r="H160" s="289"/>
      <c r="I160" s="289"/>
      <c r="J160" s="289"/>
      <c r="K160" s="289"/>
      <c r="L160" s="289"/>
      <c r="M160" s="289"/>
      <c r="N160" s="289"/>
      <c r="O160" s="289"/>
      <c r="P160" s="289"/>
      <c r="Q160" s="289"/>
      <c r="R160" s="289"/>
      <c r="S160" s="289"/>
      <c r="T160" s="289"/>
      <c r="U160" s="289"/>
      <c r="V160" s="289"/>
      <c r="W160" s="289"/>
      <c r="X160" s="289"/>
      <c r="Y160" s="289"/>
      <c r="Z160" s="289"/>
      <c r="AA160" s="289"/>
      <c r="AB160" s="289"/>
      <c r="AC160" s="289"/>
      <c r="AD160" s="289"/>
      <c r="AE160" s="289"/>
      <c r="AF160" s="289"/>
      <c r="AG160" s="289"/>
      <c r="AH160" s="289"/>
      <c r="AI160" s="289"/>
      <c r="AJ160" s="289"/>
      <c r="AK160" s="289"/>
      <c r="AL160" s="289"/>
      <c r="AM160" s="289"/>
      <c r="AN160" s="302"/>
    </row>
    <row r="161" s="260" customFormat="1" ht="9" customHeight="1"/>
    <row r="162" s="260" customFormat="1" ht="9" customHeight="1"/>
    <row r="163" spans="1:35" s="260" customFormat="1" ht="12" customHeight="1">
      <c r="A163" s="113"/>
      <c r="B163" s="315" t="s">
        <v>193</v>
      </c>
      <c r="C163"/>
      <c r="AI163" s="113"/>
    </row>
    <row r="164" s="260" customFormat="1" ht="9">
      <c r="A164" s="113"/>
    </row>
    <row r="165" spans="1:40" s="260" customFormat="1" ht="12.75">
      <c r="A165" s="113"/>
      <c r="B165" s="303" t="s">
        <v>194</v>
      </c>
      <c r="C165"/>
      <c r="AN165" s="296"/>
    </row>
    <row r="166" spans="1:40" s="260" customFormat="1" ht="9">
      <c r="A166" s="113"/>
      <c r="B166" s="295"/>
      <c r="C166" s="113"/>
      <c r="D166" s="113"/>
      <c r="E166" s="113"/>
      <c r="F166" s="113"/>
      <c r="G166" s="113"/>
      <c r="H166" s="113"/>
      <c r="I166" s="113"/>
      <c r="J166" s="113"/>
      <c r="K166" s="113"/>
      <c r="L166" s="113"/>
      <c r="M166" s="113"/>
      <c r="N166" s="113"/>
      <c r="O166" s="113"/>
      <c r="P166" s="113"/>
      <c r="Q166" s="113"/>
      <c r="R166" s="113"/>
      <c r="S166" s="113"/>
      <c r="T166" s="113"/>
      <c r="U166" s="113"/>
      <c r="V166" s="113"/>
      <c r="W166" s="113"/>
      <c r="X166" s="113"/>
      <c r="Y166" s="113"/>
      <c r="Z166" s="113"/>
      <c r="AA166" s="113"/>
      <c r="AB166" s="113"/>
      <c r="AC166" s="113"/>
      <c r="AD166" s="113"/>
      <c r="AE166" s="113"/>
      <c r="AF166" s="113"/>
      <c r="AG166" s="113"/>
      <c r="AH166" s="113"/>
      <c r="AI166" s="113"/>
      <c r="AJ166" s="113"/>
      <c r="AK166" s="113"/>
      <c r="AL166" s="113"/>
      <c r="AM166" s="113"/>
      <c r="AN166" s="296"/>
    </row>
    <row r="167" spans="1:40" s="260" customFormat="1" ht="12.75">
      <c r="A167" s="113"/>
      <c r="B167" s="295" t="s">
        <v>195</v>
      </c>
      <c r="C167" s="93"/>
      <c r="D167" s="113"/>
      <c r="E167" s="113"/>
      <c r="F167" s="113"/>
      <c r="G167" s="113"/>
      <c r="H167" s="113"/>
      <c r="I167" s="113"/>
      <c r="J167" s="113"/>
      <c r="K167" s="113"/>
      <c r="L167" s="113"/>
      <c r="M167" s="113"/>
      <c r="N167" s="113"/>
      <c r="O167" s="113"/>
      <c r="P167" s="113"/>
      <c r="Q167" s="113"/>
      <c r="R167" s="113"/>
      <c r="S167" s="113"/>
      <c r="T167" s="113"/>
      <c r="U167" s="113"/>
      <c r="V167" s="113"/>
      <c r="W167" s="113"/>
      <c r="X167" s="113"/>
      <c r="Y167" s="113"/>
      <c r="Z167" s="113"/>
      <c r="AA167" s="113"/>
      <c r="AB167" s="113"/>
      <c r="AC167" s="113"/>
      <c r="AD167" s="113"/>
      <c r="AE167" s="113"/>
      <c r="AF167" s="113"/>
      <c r="AG167" s="113"/>
      <c r="AH167" s="113"/>
      <c r="AI167" s="113"/>
      <c r="AJ167" s="113"/>
      <c r="AK167" s="113"/>
      <c r="AL167" s="113"/>
      <c r="AM167" s="113"/>
      <c r="AN167" s="296"/>
    </row>
    <row r="168" spans="1:40" s="260" customFormat="1" ht="12.75">
      <c r="A168" s="113"/>
      <c r="B168" s="295" t="s">
        <v>196</v>
      </c>
      <c r="C168" s="93"/>
      <c r="D168" s="113"/>
      <c r="E168" s="113"/>
      <c r="F168" s="113"/>
      <c r="G168" s="113"/>
      <c r="H168" s="113"/>
      <c r="I168" s="113"/>
      <c r="J168" s="113"/>
      <c r="K168" s="113"/>
      <c r="L168" s="113"/>
      <c r="M168" s="113"/>
      <c r="N168" s="113"/>
      <c r="O168" s="113"/>
      <c r="P168" s="113"/>
      <c r="Q168" s="113"/>
      <c r="R168" s="113"/>
      <c r="S168" s="113"/>
      <c r="T168" s="113"/>
      <c r="U168" s="113"/>
      <c r="V168" s="113"/>
      <c r="W168" s="113"/>
      <c r="X168" s="113"/>
      <c r="Y168" s="113"/>
      <c r="Z168" s="113"/>
      <c r="AA168" s="113"/>
      <c r="AB168" s="113"/>
      <c r="AC168" s="113"/>
      <c r="AD168" s="113"/>
      <c r="AE168" s="113"/>
      <c r="AF168" s="113"/>
      <c r="AG168" s="113"/>
      <c r="AH168" s="113"/>
      <c r="AI168" s="113"/>
      <c r="AJ168" s="113"/>
      <c r="AK168" s="113"/>
      <c r="AL168" s="113"/>
      <c r="AM168" s="113"/>
      <c r="AN168" s="296"/>
    </row>
    <row r="169" spans="1:40" s="260" customFormat="1" ht="12.75">
      <c r="A169" s="113"/>
      <c r="B169" s="295" t="s">
        <v>197</v>
      </c>
      <c r="C169" s="9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3"/>
      <c r="AL169" s="113"/>
      <c r="AM169" s="113"/>
      <c r="AN169" s="296"/>
    </row>
    <row r="170" spans="1:40" s="260" customFormat="1" ht="12.75">
      <c r="A170" s="113"/>
      <c r="B170" s="295" t="s">
        <v>198</v>
      </c>
      <c r="C170" s="9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3"/>
      <c r="AL170" s="113"/>
      <c r="AM170" s="113"/>
      <c r="AN170" s="296"/>
    </row>
    <row r="171" spans="1:40" s="260" customFormat="1" ht="12" customHeight="1">
      <c r="A171" s="113"/>
      <c r="B171" s="295" t="s">
        <v>199</v>
      </c>
      <c r="C171" s="9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3"/>
      <c r="AL171" s="113"/>
      <c r="AM171" s="113"/>
      <c r="AN171" s="296"/>
    </row>
    <row r="172" spans="1:40" s="260" customFormat="1" ht="12" customHeight="1">
      <c r="A172" s="113"/>
      <c r="B172" s="301" t="s">
        <v>200</v>
      </c>
      <c r="C172" s="104"/>
      <c r="D172" s="289"/>
      <c r="E172" s="289"/>
      <c r="F172" s="289"/>
      <c r="G172" s="289"/>
      <c r="H172" s="289"/>
      <c r="I172" s="289"/>
      <c r="J172" s="289"/>
      <c r="K172" s="289"/>
      <c r="L172" s="289"/>
      <c r="M172" s="289"/>
      <c r="N172" s="289"/>
      <c r="O172" s="289"/>
      <c r="P172" s="289"/>
      <c r="Q172" s="289"/>
      <c r="R172" s="289"/>
      <c r="S172" s="289"/>
      <c r="T172" s="289"/>
      <c r="U172" s="289"/>
      <c r="V172" s="289"/>
      <c r="W172" s="289"/>
      <c r="X172" s="289"/>
      <c r="Y172" s="289"/>
      <c r="Z172" s="289"/>
      <c r="AA172" s="289"/>
      <c r="AB172" s="289"/>
      <c r="AC172" s="289"/>
      <c r="AD172" s="289"/>
      <c r="AE172" s="289"/>
      <c r="AF172" s="289"/>
      <c r="AG172" s="289"/>
      <c r="AH172" s="289"/>
      <c r="AI172" s="289"/>
      <c r="AJ172" s="289"/>
      <c r="AK172" s="289"/>
      <c r="AL172" s="289"/>
      <c r="AM172" s="289"/>
      <c r="AN172" s="302"/>
    </row>
    <row r="173" s="260" customFormat="1" ht="9">
      <c r="A173" s="113"/>
    </row>
    <row r="174" spans="1:40" s="93" customFormat="1" ht="12.75">
      <c r="A174"/>
      <c r="B174" s="92" t="s">
        <v>201</v>
      </c>
      <c r="AN174" s="233"/>
    </row>
    <row r="175" spans="2:40" ht="12.75">
      <c r="B175" s="92"/>
      <c r="C175" s="294"/>
      <c r="D175" s="294"/>
      <c r="E175" s="294"/>
      <c r="F175" s="294"/>
      <c r="G175" s="294"/>
      <c r="H175" s="294"/>
      <c r="I175" s="294"/>
      <c r="J175" s="294"/>
      <c r="K175" s="294"/>
      <c r="L175" s="294"/>
      <c r="M175" s="294"/>
      <c r="N175" s="294"/>
      <c r="O175" s="294"/>
      <c r="P175" s="294"/>
      <c r="Q175" s="294"/>
      <c r="R175" s="294"/>
      <c r="S175" s="294"/>
      <c r="T175" s="294"/>
      <c r="U175" s="294"/>
      <c r="V175" s="294"/>
      <c r="W175" s="294"/>
      <c r="X175" s="294"/>
      <c r="Y175" s="294"/>
      <c r="Z175" s="294"/>
      <c r="AA175" s="294"/>
      <c r="AB175" s="294"/>
      <c r="AC175" s="294"/>
      <c r="AD175" s="294"/>
      <c r="AE175" s="294"/>
      <c r="AF175" s="294"/>
      <c r="AG175" s="294"/>
      <c r="AH175" s="294"/>
      <c r="AI175" s="294"/>
      <c r="AJ175" s="294"/>
      <c r="AK175" s="294"/>
      <c r="AL175" s="294"/>
      <c r="AM175" s="294"/>
      <c r="AN175" s="233"/>
    </row>
    <row r="176" spans="2:40" ht="12.75">
      <c r="B176" s="92"/>
      <c r="C176" s="294"/>
      <c r="D176" s="294"/>
      <c r="E176" s="294"/>
      <c r="F176" s="294"/>
      <c r="G176" s="294"/>
      <c r="H176" s="294"/>
      <c r="I176" s="294"/>
      <c r="J176" s="294"/>
      <c r="K176" s="294"/>
      <c r="L176" s="294"/>
      <c r="M176" s="294"/>
      <c r="N176" s="294"/>
      <c r="O176" s="294"/>
      <c r="P176" s="294"/>
      <c r="Q176" s="294"/>
      <c r="R176" s="294"/>
      <c r="S176" s="294"/>
      <c r="T176" s="294"/>
      <c r="U176" s="294"/>
      <c r="V176" s="294"/>
      <c r="W176" s="294"/>
      <c r="X176" s="294"/>
      <c r="Y176" s="294"/>
      <c r="Z176" s="294"/>
      <c r="AA176" s="294"/>
      <c r="AB176" s="294"/>
      <c r="AC176" s="294"/>
      <c r="AD176" s="294"/>
      <c r="AE176" s="294"/>
      <c r="AF176" s="294"/>
      <c r="AG176" s="294"/>
      <c r="AH176" s="294"/>
      <c r="AI176" s="294"/>
      <c r="AJ176" s="294"/>
      <c r="AK176" s="294"/>
      <c r="AL176" s="294"/>
      <c r="AM176" s="294"/>
      <c r="AN176" s="233"/>
    </row>
    <row r="177" spans="2:40" ht="12.75">
      <c r="B177" s="92"/>
      <c r="C177" s="294"/>
      <c r="D177" s="294"/>
      <c r="E177" s="294"/>
      <c r="F177" s="294"/>
      <c r="G177" s="294"/>
      <c r="H177" s="294"/>
      <c r="I177" s="294"/>
      <c r="J177" s="294"/>
      <c r="K177" s="294"/>
      <c r="L177" s="294"/>
      <c r="M177" s="294"/>
      <c r="N177" s="294"/>
      <c r="O177" s="294"/>
      <c r="P177" s="294"/>
      <c r="Q177" s="294"/>
      <c r="R177" s="294"/>
      <c r="S177" s="294"/>
      <c r="T177" s="294"/>
      <c r="U177" s="294"/>
      <c r="V177" s="294"/>
      <c r="W177" s="294"/>
      <c r="X177" s="294"/>
      <c r="Y177" s="294"/>
      <c r="Z177" s="294"/>
      <c r="AA177" s="294"/>
      <c r="AB177" s="294"/>
      <c r="AC177" s="294"/>
      <c r="AD177" s="294"/>
      <c r="AE177" s="294"/>
      <c r="AF177" s="294"/>
      <c r="AG177" s="294"/>
      <c r="AH177" s="294"/>
      <c r="AI177" s="294"/>
      <c r="AJ177" s="294"/>
      <c r="AK177" s="294"/>
      <c r="AL177" s="294"/>
      <c r="AM177" s="294"/>
      <c r="AN177" s="233"/>
    </row>
    <row r="178" spans="2:40" ht="12.75">
      <c r="B178" s="92"/>
      <c r="C178" s="294"/>
      <c r="D178" s="294"/>
      <c r="E178" s="294"/>
      <c r="F178" s="294"/>
      <c r="G178" s="294"/>
      <c r="H178" s="294"/>
      <c r="I178" s="294"/>
      <c r="J178" s="294"/>
      <c r="K178" s="294"/>
      <c r="L178" s="294"/>
      <c r="M178" s="294"/>
      <c r="N178" s="294"/>
      <c r="O178" s="294"/>
      <c r="P178" s="294"/>
      <c r="Q178" s="294"/>
      <c r="R178" s="294"/>
      <c r="S178" s="294"/>
      <c r="T178" s="294"/>
      <c r="U178" s="294"/>
      <c r="V178" s="294"/>
      <c r="W178" s="294"/>
      <c r="X178" s="294"/>
      <c r="Y178" s="294"/>
      <c r="Z178" s="294"/>
      <c r="AA178" s="294"/>
      <c r="AB178" s="294"/>
      <c r="AC178" s="294"/>
      <c r="AD178" s="294"/>
      <c r="AE178" s="294"/>
      <c r="AF178" s="294"/>
      <c r="AG178" s="294"/>
      <c r="AH178" s="294"/>
      <c r="AI178" s="294"/>
      <c r="AJ178" s="294"/>
      <c r="AK178" s="294"/>
      <c r="AL178" s="294"/>
      <c r="AM178" s="294"/>
      <c r="AN178" s="233"/>
    </row>
    <row r="179" spans="2:40" ht="12.75">
      <c r="B179" s="92"/>
      <c r="C179" s="294"/>
      <c r="D179" s="294"/>
      <c r="E179" s="294"/>
      <c r="F179" s="294"/>
      <c r="G179" s="294"/>
      <c r="H179" s="294"/>
      <c r="I179" s="294"/>
      <c r="J179" s="294"/>
      <c r="K179" s="294"/>
      <c r="L179" s="294"/>
      <c r="M179" s="294"/>
      <c r="N179" s="294"/>
      <c r="O179" s="294"/>
      <c r="P179" s="294"/>
      <c r="Q179" s="294"/>
      <c r="R179" s="294"/>
      <c r="S179" s="294"/>
      <c r="T179" s="294"/>
      <c r="U179" s="294"/>
      <c r="V179" s="294"/>
      <c r="W179" s="294"/>
      <c r="X179" s="294"/>
      <c r="Y179" s="294"/>
      <c r="Z179" s="294"/>
      <c r="AA179" s="294"/>
      <c r="AB179" s="294"/>
      <c r="AC179" s="294"/>
      <c r="AD179" s="294"/>
      <c r="AE179" s="294"/>
      <c r="AF179" s="294"/>
      <c r="AG179" s="294"/>
      <c r="AH179" s="294"/>
      <c r="AI179" s="294"/>
      <c r="AJ179" s="294"/>
      <c r="AK179" s="294"/>
      <c r="AL179" s="294"/>
      <c r="AM179" s="294"/>
      <c r="AN179" s="233"/>
    </row>
    <row r="180" spans="2:40" ht="12.75">
      <c r="B180" s="92"/>
      <c r="C180" s="294"/>
      <c r="D180" s="294"/>
      <c r="E180" s="294"/>
      <c r="F180" s="294"/>
      <c r="G180" s="294"/>
      <c r="H180" s="294"/>
      <c r="I180" s="294"/>
      <c r="J180" s="294"/>
      <c r="K180" s="294"/>
      <c r="L180" s="294"/>
      <c r="M180" s="294"/>
      <c r="N180" s="294"/>
      <c r="O180" s="294"/>
      <c r="P180" s="294"/>
      <c r="Q180" s="294"/>
      <c r="R180" s="294"/>
      <c r="S180" s="294"/>
      <c r="T180" s="294"/>
      <c r="U180" s="294"/>
      <c r="V180" s="294"/>
      <c r="W180" s="294"/>
      <c r="X180" s="294"/>
      <c r="Y180" s="294"/>
      <c r="Z180" s="294"/>
      <c r="AA180" s="294"/>
      <c r="AB180" s="294"/>
      <c r="AC180" s="294"/>
      <c r="AD180" s="294"/>
      <c r="AE180" s="294"/>
      <c r="AF180" s="294"/>
      <c r="AG180" s="294"/>
      <c r="AH180" s="294"/>
      <c r="AI180" s="294"/>
      <c r="AJ180" s="294"/>
      <c r="AK180" s="294"/>
      <c r="AL180" s="294"/>
      <c r="AM180" s="294"/>
      <c r="AN180" s="233"/>
    </row>
    <row r="181" spans="2:40" ht="12.75">
      <c r="B181" s="92"/>
      <c r="C181" s="294"/>
      <c r="D181" s="294"/>
      <c r="E181" s="294"/>
      <c r="F181" s="294"/>
      <c r="G181" s="294"/>
      <c r="H181" s="294"/>
      <c r="I181" s="294"/>
      <c r="J181" s="294"/>
      <c r="K181" s="294"/>
      <c r="L181" s="294"/>
      <c r="M181" s="294"/>
      <c r="N181" s="294"/>
      <c r="O181" s="294"/>
      <c r="P181" s="294"/>
      <c r="Q181" s="294"/>
      <c r="R181" s="294"/>
      <c r="S181" s="294"/>
      <c r="T181" s="294"/>
      <c r="U181" s="294"/>
      <c r="V181" s="294"/>
      <c r="W181" s="294"/>
      <c r="X181" s="294"/>
      <c r="Y181" s="294"/>
      <c r="Z181" s="294"/>
      <c r="AA181" s="294"/>
      <c r="AB181" s="294"/>
      <c r="AC181" s="294"/>
      <c r="AD181" s="294"/>
      <c r="AE181" s="294"/>
      <c r="AF181" s="294"/>
      <c r="AG181" s="294"/>
      <c r="AH181" s="294"/>
      <c r="AI181" s="294"/>
      <c r="AJ181" s="294"/>
      <c r="AK181" s="294"/>
      <c r="AL181" s="294"/>
      <c r="AM181" s="294"/>
      <c r="AN181" s="233"/>
    </row>
    <row r="182" spans="2:40" ht="12.75">
      <c r="B182" s="92"/>
      <c r="C182" s="294"/>
      <c r="D182" s="294"/>
      <c r="E182" s="294"/>
      <c r="F182" s="294"/>
      <c r="G182" s="294"/>
      <c r="H182" s="294"/>
      <c r="I182" s="294"/>
      <c r="J182" s="294"/>
      <c r="K182" s="294"/>
      <c r="L182" s="294"/>
      <c r="M182" s="294"/>
      <c r="N182" s="294"/>
      <c r="O182" s="294"/>
      <c r="P182" s="294"/>
      <c r="Q182" s="294"/>
      <c r="R182" s="294"/>
      <c r="S182" s="294"/>
      <c r="T182" s="294"/>
      <c r="U182" s="294"/>
      <c r="V182" s="294"/>
      <c r="W182" s="294"/>
      <c r="X182" s="294"/>
      <c r="Y182" s="294"/>
      <c r="Z182" s="294"/>
      <c r="AA182" s="294"/>
      <c r="AB182" s="294"/>
      <c r="AC182" s="294"/>
      <c r="AD182" s="294"/>
      <c r="AE182" s="294"/>
      <c r="AF182" s="294"/>
      <c r="AG182" s="294"/>
      <c r="AH182" s="294"/>
      <c r="AI182" s="294"/>
      <c r="AJ182" s="294"/>
      <c r="AK182" s="294"/>
      <c r="AL182" s="294"/>
      <c r="AM182" s="294"/>
      <c r="AN182" s="233"/>
    </row>
    <row r="183" spans="2:40" ht="12.75">
      <c r="B183" s="92"/>
      <c r="C183" s="294"/>
      <c r="D183" s="294"/>
      <c r="E183" s="294"/>
      <c r="F183" s="294"/>
      <c r="G183" s="294"/>
      <c r="H183" s="294"/>
      <c r="I183" s="294"/>
      <c r="J183" s="294"/>
      <c r="K183" s="294"/>
      <c r="L183" s="294"/>
      <c r="M183" s="294"/>
      <c r="N183" s="294"/>
      <c r="O183" s="294"/>
      <c r="P183" s="294"/>
      <c r="Q183" s="294"/>
      <c r="R183" s="294"/>
      <c r="S183" s="294"/>
      <c r="T183" s="294"/>
      <c r="U183" s="294"/>
      <c r="V183" s="294"/>
      <c r="W183" s="294"/>
      <c r="X183" s="294"/>
      <c r="Y183" s="294"/>
      <c r="Z183" s="294"/>
      <c r="AA183" s="294"/>
      <c r="AB183" s="294"/>
      <c r="AC183" s="294"/>
      <c r="AD183" s="294"/>
      <c r="AE183" s="294"/>
      <c r="AF183" s="294"/>
      <c r="AG183" s="294"/>
      <c r="AH183" s="294"/>
      <c r="AI183" s="294"/>
      <c r="AJ183" s="294"/>
      <c r="AK183" s="294"/>
      <c r="AL183" s="294"/>
      <c r="AM183" s="294"/>
      <c r="AN183" s="233"/>
    </row>
    <row r="184" spans="2:40" ht="12.75">
      <c r="B184" s="92"/>
      <c r="C184" s="294"/>
      <c r="D184" s="294"/>
      <c r="E184" s="294"/>
      <c r="F184" s="294"/>
      <c r="G184" s="294"/>
      <c r="H184" s="294"/>
      <c r="I184" s="294"/>
      <c r="J184" s="294"/>
      <c r="K184" s="294"/>
      <c r="L184" s="294"/>
      <c r="M184" s="294"/>
      <c r="N184" s="294"/>
      <c r="O184" s="294"/>
      <c r="P184" s="294"/>
      <c r="Q184" s="294"/>
      <c r="R184" s="294"/>
      <c r="S184" s="294"/>
      <c r="T184" s="294"/>
      <c r="U184" s="294"/>
      <c r="V184" s="294"/>
      <c r="W184" s="294"/>
      <c r="X184" s="294"/>
      <c r="Y184" s="294"/>
      <c r="Z184" s="294"/>
      <c r="AA184" s="294"/>
      <c r="AB184" s="294"/>
      <c r="AC184" s="294"/>
      <c r="AD184" s="294"/>
      <c r="AE184" s="294"/>
      <c r="AF184" s="294"/>
      <c r="AG184" s="294"/>
      <c r="AH184" s="294"/>
      <c r="AI184" s="294"/>
      <c r="AJ184" s="294"/>
      <c r="AK184" s="294"/>
      <c r="AL184" s="294"/>
      <c r="AM184" s="294"/>
      <c r="AN184" s="233"/>
    </row>
    <row r="185" spans="2:40" ht="12.75">
      <c r="B185" s="92"/>
      <c r="C185" s="294"/>
      <c r="D185" s="294"/>
      <c r="E185" s="294"/>
      <c r="F185" s="294"/>
      <c r="G185" s="294"/>
      <c r="H185" s="294"/>
      <c r="I185" s="294"/>
      <c r="J185" s="294"/>
      <c r="K185" s="294"/>
      <c r="L185" s="294"/>
      <c r="M185" s="294"/>
      <c r="N185" s="294"/>
      <c r="O185" s="294"/>
      <c r="P185" s="294"/>
      <c r="Q185" s="294"/>
      <c r="R185" s="294"/>
      <c r="S185" s="294"/>
      <c r="T185" s="294"/>
      <c r="U185" s="294"/>
      <c r="V185" s="294"/>
      <c r="W185" s="294"/>
      <c r="X185" s="294"/>
      <c r="Y185" s="294"/>
      <c r="Z185" s="294"/>
      <c r="AA185" s="294"/>
      <c r="AB185" s="294"/>
      <c r="AC185" s="294"/>
      <c r="AD185" s="294"/>
      <c r="AE185" s="294"/>
      <c r="AF185" s="294"/>
      <c r="AG185" s="294"/>
      <c r="AH185" s="294"/>
      <c r="AI185" s="294"/>
      <c r="AJ185" s="294"/>
      <c r="AK185" s="294"/>
      <c r="AL185" s="294"/>
      <c r="AM185" s="294"/>
      <c r="AN185" s="233"/>
    </row>
    <row r="186" spans="2:40" ht="12.75">
      <c r="B186" s="92"/>
      <c r="C186" s="294"/>
      <c r="D186" s="294"/>
      <c r="E186" s="294"/>
      <c r="F186" s="294"/>
      <c r="G186" s="294"/>
      <c r="H186" s="294"/>
      <c r="I186" s="294"/>
      <c r="J186" s="294"/>
      <c r="K186" s="294"/>
      <c r="L186" s="294"/>
      <c r="M186" s="294"/>
      <c r="N186" s="294"/>
      <c r="O186" s="294"/>
      <c r="P186" s="294"/>
      <c r="Q186" s="294"/>
      <c r="R186" s="294"/>
      <c r="S186" s="294"/>
      <c r="T186" s="294"/>
      <c r="U186" s="294"/>
      <c r="V186" s="294"/>
      <c r="W186" s="294"/>
      <c r="X186" s="294"/>
      <c r="Y186" s="294"/>
      <c r="Z186" s="294"/>
      <c r="AA186" s="294"/>
      <c r="AB186" s="294"/>
      <c r="AC186" s="294"/>
      <c r="AD186" s="294"/>
      <c r="AE186" s="294"/>
      <c r="AF186" s="294"/>
      <c r="AG186" s="294"/>
      <c r="AH186" s="294"/>
      <c r="AI186" s="294"/>
      <c r="AJ186" s="294"/>
      <c r="AK186" s="294"/>
      <c r="AL186" s="294"/>
      <c r="AM186" s="294"/>
      <c r="AN186" s="233"/>
    </row>
    <row r="187" spans="2:40" ht="12.75">
      <c r="B187" s="92"/>
      <c r="C187" s="294"/>
      <c r="D187" s="294"/>
      <c r="E187" s="294"/>
      <c r="F187" s="294"/>
      <c r="G187" s="294"/>
      <c r="H187" s="294"/>
      <c r="I187" s="294"/>
      <c r="J187" s="294"/>
      <c r="K187" s="294"/>
      <c r="L187" s="294"/>
      <c r="M187" s="294"/>
      <c r="N187" s="294"/>
      <c r="O187" s="294"/>
      <c r="P187" s="294"/>
      <c r="Q187" s="294"/>
      <c r="R187" s="294"/>
      <c r="S187" s="294"/>
      <c r="T187" s="294"/>
      <c r="U187" s="294"/>
      <c r="V187" s="294"/>
      <c r="W187" s="294"/>
      <c r="X187" s="294"/>
      <c r="Y187" s="294"/>
      <c r="Z187" s="294"/>
      <c r="AA187" s="294"/>
      <c r="AB187" s="294"/>
      <c r="AC187" s="294"/>
      <c r="AD187" s="294"/>
      <c r="AE187" s="294"/>
      <c r="AF187" s="294"/>
      <c r="AG187" s="294"/>
      <c r="AH187" s="294"/>
      <c r="AI187" s="294"/>
      <c r="AJ187" s="294"/>
      <c r="AK187" s="294"/>
      <c r="AL187" s="294"/>
      <c r="AM187" s="294"/>
      <c r="AN187" s="233"/>
    </row>
    <row r="188" spans="2:40" ht="12.75">
      <c r="B188" s="92"/>
      <c r="C188" s="294"/>
      <c r="D188" s="294"/>
      <c r="E188" s="294"/>
      <c r="F188" s="294"/>
      <c r="G188" s="294"/>
      <c r="H188" s="294"/>
      <c r="I188" s="294"/>
      <c r="J188" s="294"/>
      <c r="K188" s="294"/>
      <c r="L188" s="294"/>
      <c r="M188" s="294"/>
      <c r="N188" s="294"/>
      <c r="O188" s="294"/>
      <c r="P188" s="294"/>
      <c r="Q188" s="294"/>
      <c r="R188" s="294"/>
      <c r="S188" s="294"/>
      <c r="T188" s="294"/>
      <c r="U188" s="294"/>
      <c r="V188" s="294"/>
      <c r="W188" s="294"/>
      <c r="X188" s="294"/>
      <c r="Y188" s="294"/>
      <c r="Z188" s="294"/>
      <c r="AA188" s="294"/>
      <c r="AB188" s="294"/>
      <c r="AC188" s="294"/>
      <c r="AD188" s="294"/>
      <c r="AE188" s="294"/>
      <c r="AF188" s="294"/>
      <c r="AG188" s="294"/>
      <c r="AH188" s="294"/>
      <c r="AI188" s="294"/>
      <c r="AJ188" s="294"/>
      <c r="AK188" s="294"/>
      <c r="AL188" s="294"/>
      <c r="AM188" s="294"/>
      <c r="AN188" s="233"/>
    </row>
    <row r="189" spans="2:40" ht="12.75">
      <c r="B189" s="92"/>
      <c r="C189" s="294"/>
      <c r="D189" s="294"/>
      <c r="E189" s="294"/>
      <c r="F189" s="294"/>
      <c r="G189" s="294"/>
      <c r="H189" s="294"/>
      <c r="I189" s="294"/>
      <c r="J189" s="294"/>
      <c r="K189" s="294"/>
      <c r="L189" s="294"/>
      <c r="M189" s="294"/>
      <c r="N189" s="294"/>
      <c r="O189" s="294"/>
      <c r="P189" s="294"/>
      <c r="Q189" s="294"/>
      <c r="R189" s="294"/>
      <c r="S189" s="294"/>
      <c r="T189" s="294"/>
      <c r="U189" s="294"/>
      <c r="V189" s="294"/>
      <c r="W189" s="294"/>
      <c r="X189" s="294"/>
      <c r="Y189" s="294"/>
      <c r="Z189" s="294"/>
      <c r="AA189" s="294"/>
      <c r="AB189" s="294"/>
      <c r="AC189" s="294"/>
      <c r="AD189" s="294"/>
      <c r="AE189" s="294"/>
      <c r="AF189" s="294"/>
      <c r="AG189" s="294"/>
      <c r="AH189" s="294"/>
      <c r="AI189" s="294"/>
      <c r="AJ189" s="294"/>
      <c r="AK189" s="294"/>
      <c r="AL189" s="294"/>
      <c r="AM189" s="294"/>
      <c r="AN189" s="233"/>
    </row>
    <row r="190" spans="2:40" ht="12.75">
      <c r="B190" s="92"/>
      <c r="C190" s="294"/>
      <c r="D190" s="294"/>
      <c r="E190" s="294"/>
      <c r="F190" s="294"/>
      <c r="G190" s="294"/>
      <c r="H190" s="294"/>
      <c r="I190" s="294"/>
      <c r="J190" s="294"/>
      <c r="K190" s="294"/>
      <c r="L190" s="294"/>
      <c r="M190" s="294"/>
      <c r="N190" s="294"/>
      <c r="O190" s="294"/>
      <c r="P190" s="294"/>
      <c r="Q190" s="294"/>
      <c r="R190" s="294"/>
      <c r="S190" s="294"/>
      <c r="T190" s="294"/>
      <c r="U190" s="294"/>
      <c r="V190" s="294"/>
      <c r="W190" s="294"/>
      <c r="X190" s="294"/>
      <c r="Y190" s="294"/>
      <c r="Z190" s="294"/>
      <c r="AA190" s="294"/>
      <c r="AB190" s="294"/>
      <c r="AC190" s="294"/>
      <c r="AD190" s="294"/>
      <c r="AE190" s="294"/>
      <c r="AF190" s="294"/>
      <c r="AG190" s="294"/>
      <c r="AH190" s="294"/>
      <c r="AI190" s="294"/>
      <c r="AJ190" s="294"/>
      <c r="AK190" s="294"/>
      <c r="AL190" s="294"/>
      <c r="AM190" s="294"/>
      <c r="AN190" s="233"/>
    </row>
    <row r="191" spans="2:40" ht="12.75">
      <c r="B191" s="92"/>
      <c r="C191" s="294"/>
      <c r="D191" s="294"/>
      <c r="E191" s="294"/>
      <c r="F191" s="294"/>
      <c r="G191" s="294"/>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33"/>
    </row>
    <row r="192" spans="2:40" ht="12.75">
      <c r="B192" s="92"/>
      <c r="C192" s="294"/>
      <c r="D192" s="294"/>
      <c r="E192" s="294"/>
      <c r="F192" s="294"/>
      <c r="G192" s="294"/>
      <c r="H192" s="294"/>
      <c r="I192" s="294"/>
      <c r="J192" s="294"/>
      <c r="K192" s="294"/>
      <c r="L192" s="294"/>
      <c r="M192" s="294"/>
      <c r="N192" s="294"/>
      <c r="O192" s="294"/>
      <c r="P192" s="294"/>
      <c r="Q192" s="294"/>
      <c r="R192" s="294"/>
      <c r="S192" s="294"/>
      <c r="T192" s="294"/>
      <c r="U192" s="294"/>
      <c r="V192" s="294"/>
      <c r="W192" s="294"/>
      <c r="X192" s="294"/>
      <c r="Y192" s="294"/>
      <c r="Z192" s="294"/>
      <c r="AA192" s="294"/>
      <c r="AB192" s="294"/>
      <c r="AC192" s="294"/>
      <c r="AD192" s="294"/>
      <c r="AE192" s="294"/>
      <c r="AF192" s="294"/>
      <c r="AG192" s="294"/>
      <c r="AH192" s="294"/>
      <c r="AI192" s="294"/>
      <c r="AJ192" s="294"/>
      <c r="AK192" s="294"/>
      <c r="AL192" s="294"/>
      <c r="AM192" s="294"/>
      <c r="AN192" s="233"/>
    </row>
    <row r="193" spans="2:40" ht="12.75">
      <c r="B193" s="92"/>
      <c r="C193" s="294"/>
      <c r="D193" s="294"/>
      <c r="E193" s="294"/>
      <c r="F193" s="294"/>
      <c r="G193" s="294"/>
      <c r="H193" s="294"/>
      <c r="I193" s="294"/>
      <c r="J193" s="294"/>
      <c r="K193" s="294"/>
      <c r="L193" s="294"/>
      <c r="M193" s="294"/>
      <c r="N193" s="294"/>
      <c r="O193" s="294"/>
      <c r="P193" s="294"/>
      <c r="Q193" s="294"/>
      <c r="R193" s="294"/>
      <c r="S193" s="294"/>
      <c r="T193" s="294"/>
      <c r="U193" s="294"/>
      <c r="V193" s="294"/>
      <c r="W193" s="294"/>
      <c r="X193" s="294"/>
      <c r="Y193" s="294"/>
      <c r="Z193" s="294"/>
      <c r="AA193" s="294"/>
      <c r="AB193" s="294"/>
      <c r="AC193" s="294"/>
      <c r="AD193" s="294"/>
      <c r="AE193" s="294"/>
      <c r="AF193" s="294"/>
      <c r="AG193" s="294"/>
      <c r="AH193" s="294"/>
      <c r="AI193" s="294"/>
      <c r="AJ193" s="294"/>
      <c r="AK193" s="294"/>
      <c r="AL193" s="294"/>
      <c r="AM193" s="294"/>
      <c r="AN193" s="233"/>
    </row>
    <row r="194" spans="2:40" ht="12.75">
      <c r="B194" s="92"/>
      <c r="C194" s="294"/>
      <c r="D194" s="294"/>
      <c r="E194" s="294"/>
      <c r="F194" s="294"/>
      <c r="G194" s="294"/>
      <c r="H194" s="294"/>
      <c r="I194" s="294"/>
      <c r="J194" s="294"/>
      <c r="K194" s="294"/>
      <c r="L194" s="294"/>
      <c r="M194" s="294"/>
      <c r="N194" s="294"/>
      <c r="O194" s="294"/>
      <c r="P194" s="294"/>
      <c r="Q194" s="294"/>
      <c r="R194" s="294"/>
      <c r="S194" s="294"/>
      <c r="T194" s="294"/>
      <c r="U194" s="294"/>
      <c r="V194" s="294"/>
      <c r="W194" s="294"/>
      <c r="X194" s="294"/>
      <c r="Y194" s="294"/>
      <c r="Z194" s="294"/>
      <c r="AA194" s="294"/>
      <c r="AB194" s="294"/>
      <c r="AC194" s="294"/>
      <c r="AD194" s="294"/>
      <c r="AE194" s="294"/>
      <c r="AF194" s="294"/>
      <c r="AG194" s="294"/>
      <c r="AH194" s="294"/>
      <c r="AI194" s="294"/>
      <c r="AJ194" s="294"/>
      <c r="AK194" s="294"/>
      <c r="AL194" s="294"/>
      <c r="AM194" s="294"/>
      <c r="AN194" s="233"/>
    </row>
    <row r="195" spans="2:40" ht="12.75">
      <c r="B195" s="92"/>
      <c r="C195" s="294"/>
      <c r="D195" s="294"/>
      <c r="E195" s="294"/>
      <c r="F195" s="294"/>
      <c r="G195" s="294"/>
      <c r="H195" s="294"/>
      <c r="I195" s="294"/>
      <c r="J195" s="294"/>
      <c r="K195" s="294"/>
      <c r="L195" s="294"/>
      <c r="M195" s="294"/>
      <c r="N195" s="294"/>
      <c r="O195" s="294"/>
      <c r="P195" s="294"/>
      <c r="Q195" s="294"/>
      <c r="R195" s="294"/>
      <c r="S195" s="294"/>
      <c r="T195" s="294"/>
      <c r="U195" s="294"/>
      <c r="V195" s="294"/>
      <c r="W195" s="294"/>
      <c r="X195" s="294"/>
      <c r="Y195" s="294"/>
      <c r="Z195" s="294"/>
      <c r="AA195" s="294"/>
      <c r="AB195" s="294"/>
      <c r="AC195" s="294"/>
      <c r="AD195" s="294"/>
      <c r="AE195" s="294"/>
      <c r="AF195" s="294"/>
      <c r="AG195" s="294"/>
      <c r="AH195" s="294"/>
      <c r="AI195" s="294"/>
      <c r="AJ195" s="294"/>
      <c r="AK195" s="294"/>
      <c r="AL195" s="294"/>
      <c r="AM195" s="294"/>
      <c r="AN195" s="233"/>
    </row>
    <row r="196" spans="2:40" ht="12.75">
      <c r="B196" s="92"/>
      <c r="C196" s="294"/>
      <c r="D196" s="294"/>
      <c r="E196" s="294"/>
      <c r="F196" s="294"/>
      <c r="G196" s="294"/>
      <c r="H196" s="294"/>
      <c r="I196" s="294"/>
      <c r="J196" s="294"/>
      <c r="K196" s="294"/>
      <c r="L196" s="294"/>
      <c r="M196" s="294"/>
      <c r="N196" s="294"/>
      <c r="O196" s="294"/>
      <c r="P196" s="294"/>
      <c r="Q196" s="294"/>
      <c r="R196" s="294"/>
      <c r="S196" s="294"/>
      <c r="T196" s="294"/>
      <c r="U196" s="294"/>
      <c r="V196" s="294"/>
      <c r="W196" s="294"/>
      <c r="X196" s="294"/>
      <c r="Y196" s="294"/>
      <c r="Z196" s="294"/>
      <c r="AA196" s="294"/>
      <c r="AB196" s="294"/>
      <c r="AC196" s="294"/>
      <c r="AD196" s="294"/>
      <c r="AE196" s="294"/>
      <c r="AF196" s="294"/>
      <c r="AG196" s="294"/>
      <c r="AH196" s="294"/>
      <c r="AI196" s="294"/>
      <c r="AJ196" s="294"/>
      <c r="AK196" s="294"/>
      <c r="AL196" s="294"/>
      <c r="AM196" s="294"/>
      <c r="AN196" s="233"/>
    </row>
    <row r="197" spans="2:40" ht="12.75">
      <c r="B197" s="92"/>
      <c r="C197" s="294"/>
      <c r="D197" s="294"/>
      <c r="E197" s="294"/>
      <c r="F197" s="294"/>
      <c r="G197" s="294"/>
      <c r="H197" s="294"/>
      <c r="I197" s="294"/>
      <c r="J197" s="294"/>
      <c r="K197" s="294"/>
      <c r="L197" s="294"/>
      <c r="M197" s="294"/>
      <c r="N197" s="294"/>
      <c r="O197" s="294"/>
      <c r="P197" s="294"/>
      <c r="Q197" s="294"/>
      <c r="R197" s="294"/>
      <c r="S197" s="294"/>
      <c r="T197" s="294"/>
      <c r="U197" s="294"/>
      <c r="V197" s="294"/>
      <c r="W197" s="294"/>
      <c r="X197" s="294"/>
      <c r="Y197" s="294"/>
      <c r="Z197" s="294"/>
      <c r="AA197" s="294"/>
      <c r="AB197" s="294"/>
      <c r="AC197" s="294"/>
      <c r="AD197" s="294"/>
      <c r="AE197" s="294"/>
      <c r="AF197" s="294"/>
      <c r="AG197" s="294"/>
      <c r="AH197" s="294"/>
      <c r="AI197" s="294"/>
      <c r="AJ197" s="294"/>
      <c r="AK197" s="294"/>
      <c r="AL197" s="294"/>
      <c r="AM197" s="294"/>
      <c r="AN197" s="233"/>
    </row>
    <row r="198" spans="2:40" ht="12.75">
      <c r="B198" s="92"/>
      <c r="C198" s="294"/>
      <c r="D198" s="294"/>
      <c r="E198" s="294"/>
      <c r="F198" s="294"/>
      <c r="G198" s="294"/>
      <c r="H198" s="294"/>
      <c r="I198" s="294"/>
      <c r="J198" s="294"/>
      <c r="K198" s="294"/>
      <c r="L198" s="294"/>
      <c r="M198" s="294"/>
      <c r="N198" s="294"/>
      <c r="O198" s="294"/>
      <c r="P198" s="294"/>
      <c r="Q198" s="294"/>
      <c r="R198" s="294"/>
      <c r="S198" s="294"/>
      <c r="T198" s="294"/>
      <c r="U198" s="294"/>
      <c r="V198" s="294"/>
      <c r="W198" s="294"/>
      <c r="X198" s="294"/>
      <c r="Y198" s="294"/>
      <c r="Z198" s="294"/>
      <c r="AA198" s="294"/>
      <c r="AB198" s="294"/>
      <c r="AC198" s="294"/>
      <c r="AD198" s="294"/>
      <c r="AE198" s="294"/>
      <c r="AF198" s="294"/>
      <c r="AG198" s="294"/>
      <c r="AH198" s="294"/>
      <c r="AI198" s="294"/>
      <c r="AJ198" s="294"/>
      <c r="AK198" s="294"/>
      <c r="AL198" s="294"/>
      <c r="AM198" s="294"/>
      <c r="AN198" s="233"/>
    </row>
    <row r="199" spans="2:40" ht="12.75">
      <c r="B199" s="92"/>
      <c r="C199" s="294"/>
      <c r="D199" s="294"/>
      <c r="E199" s="294"/>
      <c r="F199" s="294"/>
      <c r="G199" s="294"/>
      <c r="H199" s="294"/>
      <c r="I199" s="294"/>
      <c r="J199" s="294"/>
      <c r="K199" s="294"/>
      <c r="L199" s="294"/>
      <c r="M199" s="294"/>
      <c r="N199" s="294"/>
      <c r="O199" s="294"/>
      <c r="P199" s="294"/>
      <c r="Q199" s="294"/>
      <c r="R199" s="294"/>
      <c r="S199" s="294"/>
      <c r="T199" s="294"/>
      <c r="U199" s="294"/>
      <c r="V199" s="294"/>
      <c r="W199" s="294"/>
      <c r="X199" s="294"/>
      <c r="Y199" s="294"/>
      <c r="Z199" s="294"/>
      <c r="AA199" s="294"/>
      <c r="AB199" s="294"/>
      <c r="AC199" s="294"/>
      <c r="AD199" s="294"/>
      <c r="AE199" s="294"/>
      <c r="AF199" s="294"/>
      <c r="AG199" s="294"/>
      <c r="AH199" s="294"/>
      <c r="AI199" s="294"/>
      <c r="AJ199" s="294"/>
      <c r="AK199" s="294"/>
      <c r="AL199" s="294"/>
      <c r="AM199" s="294"/>
      <c r="AN199" s="233"/>
    </row>
    <row r="200" spans="2:40" ht="12.75">
      <c r="B200" s="92"/>
      <c r="C200" s="294"/>
      <c r="D200" s="294"/>
      <c r="E200" s="294"/>
      <c r="F200" s="294"/>
      <c r="G200" s="294"/>
      <c r="H200" s="294"/>
      <c r="I200" s="294"/>
      <c r="J200" s="294"/>
      <c r="K200" s="294"/>
      <c r="L200" s="294"/>
      <c r="M200" s="294"/>
      <c r="N200" s="294"/>
      <c r="O200" s="294"/>
      <c r="P200" s="294"/>
      <c r="Q200" s="294"/>
      <c r="R200" s="294"/>
      <c r="S200" s="294"/>
      <c r="T200" s="294"/>
      <c r="U200" s="294"/>
      <c r="V200" s="294"/>
      <c r="W200" s="294"/>
      <c r="X200" s="294"/>
      <c r="Y200" s="294"/>
      <c r="Z200" s="294"/>
      <c r="AA200" s="294"/>
      <c r="AB200" s="294"/>
      <c r="AC200" s="294"/>
      <c r="AD200" s="294"/>
      <c r="AE200" s="294"/>
      <c r="AF200" s="294"/>
      <c r="AG200" s="294"/>
      <c r="AH200" s="294"/>
      <c r="AI200" s="294"/>
      <c r="AJ200" s="294"/>
      <c r="AK200" s="294"/>
      <c r="AL200" s="294"/>
      <c r="AM200" s="294"/>
      <c r="AN200" s="233"/>
    </row>
    <row r="201" spans="2:40" ht="12.75">
      <c r="B201" s="92"/>
      <c r="C201" s="294"/>
      <c r="D201" s="294"/>
      <c r="E201" s="294"/>
      <c r="F201" s="294"/>
      <c r="G201" s="294"/>
      <c r="H201" s="294"/>
      <c r="I201" s="294"/>
      <c r="J201" s="294"/>
      <c r="K201" s="294"/>
      <c r="L201" s="294"/>
      <c r="M201" s="294"/>
      <c r="N201" s="294"/>
      <c r="O201" s="294"/>
      <c r="P201" s="294"/>
      <c r="Q201" s="294"/>
      <c r="R201" s="294"/>
      <c r="S201" s="294"/>
      <c r="T201" s="294"/>
      <c r="U201" s="294"/>
      <c r="V201" s="294"/>
      <c r="W201" s="294"/>
      <c r="X201" s="294"/>
      <c r="Y201" s="294"/>
      <c r="Z201" s="294"/>
      <c r="AA201" s="294"/>
      <c r="AB201" s="294"/>
      <c r="AC201" s="294"/>
      <c r="AD201" s="294"/>
      <c r="AE201" s="294"/>
      <c r="AF201" s="294"/>
      <c r="AG201" s="294"/>
      <c r="AH201" s="294"/>
      <c r="AI201" s="294"/>
      <c r="AJ201" s="294"/>
      <c r="AK201" s="294"/>
      <c r="AL201" s="294"/>
      <c r="AM201" s="294"/>
      <c r="AN201" s="233"/>
    </row>
    <row r="202" spans="2:40" ht="12.75">
      <c r="B202" s="92"/>
      <c r="C202" s="294"/>
      <c r="D202" s="294"/>
      <c r="E202" s="294"/>
      <c r="F202" s="294"/>
      <c r="G202" s="294"/>
      <c r="H202" s="294"/>
      <c r="I202" s="294"/>
      <c r="J202" s="294"/>
      <c r="K202" s="294"/>
      <c r="L202" s="294"/>
      <c r="M202" s="294"/>
      <c r="N202" s="294"/>
      <c r="O202" s="294"/>
      <c r="P202" s="294"/>
      <c r="Q202" s="294"/>
      <c r="R202" s="294"/>
      <c r="S202" s="294"/>
      <c r="T202" s="294"/>
      <c r="U202" s="294"/>
      <c r="V202" s="294"/>
      <c r="W202" s="294"/>
      <c r="X202" s="294"/>
      <c r="Y202" s="294"/>
      <c r="Z202" s="294"/>
      <c r="AA202" s="294"/>
      <c r="AB202" s="294"/>
      <c r="AC202" s="294"/>
      <c r="AD202" s="294"/>
      <c r="AE202" s="294"/>
      <c r="AF202" s="294"/>
      <c r="AG202" s="294"/>
      <c r="AH202" s="294"/>
      <c r="AI202" s="294"/>
      <c r="AJ202" s="294"/>
      <c r="AK202" s="294"/>
      <c r="AL202" s="294"/>
      <c r="AM202" s="294"/>
      <c r="AN202" s="233"/>
    </row>
    <row r="203" spans="2:40" ht="12.75">
      <c r="B203" s="92"/>
      <c r="C203" s="294"/>
      <c r="D203" s="294"/>
      <c r="E203" s="294"/>
      <c r="F203" s="294"/>
      <c r="G203" s="294"/>
      <c r="H203" s="294"/>
      <c r="I203" s="294"/>
      <c r="J203" s="294"/>
      <c r="K203" s="294"/>
      <c r="L203" s="294"/>
      <c r="M203" s="294"/>
      <c r="N203" s="294"/>
      <c r="O203" s="294"/>
      <c r="P203" s="294"/>
      <c r="Q203" s="294"/>
      <c r="R203" s="294"/>
      <c r="S203" s="294"/>
      <c r="T203" s="294"/>
      <c r="U203" s="294"/>
      <c r="V203" s="294"/>
      <c r="W203" s="294"/>
      <c r="X203" s="294"/>
      <c r="Y203" s="294"/>
      <c r="Z203" s="294"/>
      <c r="AA203" s="294"/>
      <c r="AB203" s="294"/>
      <c r="AC203" s="294"/>
      <c r="AD203" s="294"/>
      <c r="AE203" s="294"/>
      <c r="AF203" s="294"/>
      <c r="AG203" s="294"/>
      <c r="AH203" s="294"/>
      <c r="AI203" s="294"/>
      <c r="AJ203" s="294"/>
      <c r="AK203" s="294"/>
      <c r="AL203" s="294"/>
      <c r="AM203" s="294"/>
      <c r="AN203" s="233"/>
    </row>
    <row r="204" spans="2:40" ht="12.75">
      <c r="B204" s="92"/>
      <c r="C204" s="294"/>
      <c r="D204" s="294"/>
      <c r="E204" s="294"/>
      <c r="F204" s="294"/>
      <c r="G204" s="294"/>
      <c r="H204" s="294"/>
      <c r="I204" s="294"/>
      <c r="J204" s="294"/>
      <c r="K204" s="294"/>
      <c r="L204" s="294"/>
      <c r="M204" s="294"/>
      <c r="N204" s="294"/>
      <c r="O204" s="294"/>
      <c r="P204" s="294"/>
      <c r="Q204" s="294"/>
      <c r="R204" s="294"/>
      <c r="S204" s="294"/>
      <c r="T204" s="294"/>
      <c r="U204" s="294"/>
      <c r="V204" s="294"/>
      <c r="W204" s="294"/>
      <c r="X204" s="294"/>
      <c r="Y204" s="294"/>
      <c r="Z204" s="294"/>
      <c r="AA204" s="294"/>
      <c r="AB204" s="294"/>
      <c r="AC204" s="294"/>
      <c r="AD204" s="294"/>
      <c r="AE204" s="294"/>
      <c r="AF204" s="294"/>
      <c r="AG204" s="294"/>
      <c r="AH204" s="294"/>
      <c r="AI204" s="294"/>
      <c r="AJ204" s="294"/>
      <c r="AK204" s="294"/>
      <c r="AL204" s="294"/>
      <c r="AM204" s="294"/>
      <c r="AN204" s="233"/>
    </row>
    <row r="205" spans="2:40" ht="12.75">
      <c r="B205" s="92"/>
      <c r="C205" s="294"/>
      <c r="D205" s="294"/>
      <c r="E205" s="294"/>
      <c r="F205" s="294"/>
      <c r="G205" s="294"/>
      <c r="H205" s="294"/>
      <c r="I205" s="294"/>
      <c r="J205" s="294"/>
      <c r="K205" s="294"/>
      <c r="L205" s="294"/>
      <c r="M205" s="294"/>
      <c r="N205" s="294"/>
      <c r="O205" s="294"/>
      <c r="P205" s="294"/>
      <c r="Q205" s="294"/>
      <c r="R205" s="294"/>
      <c r="S205" s="294"/>
      <c r="T205" s="294"/>
      <c r="U205" s="294"/>
      <c r="V205" s="294"/>
      <c r="W205" s="294"/>
      <c r="X205" s="294"/>
      <c r="Y205" s="294"/>
      <c r="Z205" s="294"/>
      <c r="AA205" s="294"/>
      <c r="AB205" s="294"/>
      <c r="AC205" s="294"/>
      <c r="AD205" s="294"/>
      <c r="AE205" s="294"/>
      <c r="AF205" s="294"/>
      <c r="AG205" s="294"/>
      <c r="AH205" s="294"/>
      <c r="AI205" s="294"/>
      <c r="AJ205" s="294"/>
      <c r="AK205" s="294"/>
      <c r="AL205" s="294"/>
      <c r="AM205" s="294"/>
      <c r="AN205" s="233"/>
    </row>
    <row r="206" spans="2:40" ht="12.75">
      <c r="B206" s="92"/>
      <c r="C206" s="294"/>
      <c r="D206" s="294"/>
      <c r="E206" s="294"/>
      <c r="F206" s="294"/>
      <c r="G206" s="294"/>
      <c r="H206" s="294"/>
      <c r="I206" s="294"/>
      <c r="J206" s="294"/>
      <c r="K206" s="294"/>
      <c r="L206" s="294"/>
      <c r="M206" s="294"/>
      <c r="N206" s="294"/>
      <c r="O206" s="294"/>
      <c r="P206" s="294"/>
      <c r="Q206" s="294"/>
      <c r="R206" s="294"/>
      <c r="S206" s="294"/>
      <c r="T206" s="294"/>
      <c r="U206" s="294"/>
      <c r="V206" s="294"/>
      <c r="W206" s="294"/>
      <c r="X206" s="294"/>
      <c r="Y206" s="294"/>
      <c r="Z206" s="294"/>
      <c r="AA206" s="294"/>
      <c r="AB206" s="294"/>
      <c r="AC206" s="294"/>
      <c r="AD206" s="294"/>
      <c r="AE206" s="294"/>
      <c r="AF206" s="294"/>
      <c r="AG206" s="294"/>
      <c r="AH206" s="294"/>
      <c r="AI206" s="294"/>
      <c r="AJ206" s="294"/>
      <c r="AK206" s="294"/>
      <c r="AL206" s="294"/>
      <c r="AM206" s="294"/>
      <c r="AN206" s="233"/>
    </row>
    <row r="207" spans="2:40" ht="12.75">
      <c r="B207" s="92"/>
      <c r="C207" s="294"/>
      <c r="D207" s="294"/>
      <c r="E207" s="294"/>
      <c r="F207" s="294"/>
      <c r="G207" s="294"/>
      <c r="H207" s="294"/>
      <c r="I207" s="294"/>
      <c r="J207" s="294"/>
      <c r="K207" s="294"/>
      <c r="L207" s="294"/>
      <c r="M207" s="294"/>
      <c r="N207" s="294"/>
      <c r="O207" s="294"/>
      <c r="P207" s="294"/>
      <c r="Q207" s="294"/>
      <c r="R207" s="294"/>
      <c r="S207" s="294"/>
      <c r="T207" s="294"/>
      <c r="U207" s="294"/>
      <c r="V207" s="294"/>
      <c r="W207" s="294"/>
      <c r="X207" s="294"/>
      <c r="Y207" s="294"/>
      <c r="Z207" s="294"/>
      <c r="AA207" s="294"/>
      <c r="AB207" s="294"/>
      <c r="AC207" s="294"/>
      <c r="AD207" s="294"/>
      <c r="AE207" s="294"/>
      <c r="AF207" s="294"/>
      <c r="AG207" s="294"/>
      <c r="AH207" s="294"/>
      <c r="AI207" s="294"/>
      <c r="AJ207" s="294"/>
      <c r="AK207" s="294"/>
      <c r="AL207" s="294"/>
      <c r="AM207" s="294"/>
      <c r="AN207" s="233"/>
    </row>
    <row r="208" spans="2:40" ht="12.75">
      <c r="B208" s="92"/>
      <c r="C208" s="294"/>
      <c r="D208" s="294"/>
      <c r="E208" s="294"/>
      <c r="F208" s="294"/>
      <c r="G208" s="294"/>
      <c r="H208" s="294"/>
      <c r="I208" s="294"/>
      <c r="J208" s="294"/>
      <c r="K208" s="294"/>
      <c r="L208" s="294"/>
      <c r="M208" s="294"/>
      <c r="N208" s="294"/>
      <c r="O208" s="294"/>
      <c r="P208" s="294"/>
      <c r="Q208" s="294"/>
      <c r="R208" s="294"/>
      <c r="S208" s="294"/>
      <c r="T208" s="294"/>
      <c r="U208" s="294"/>
      <c r="V208" s="294"/>
      <c r="W208" s="294"/>
      <c r="X208" s="294"/>
      <c r="Y208" s="294"/>
      <c r="Z208" s="294"/>
      <c r="AA208" s="294"/>
      <c r="AB208" s="294"/>
      <c r="AC208" s="294"/>
      <c r="AD208" s="294"/>
      <c r="AE208" s="294"/>
      <c r="AF208" s="294"/>
      <c r="AG208" s="294"/>
      <c r="AH208" s="294"/>
      <c r="AI208" s="294"/>
      <c r="AJ208" s="294"/>
      <c r="AK208" s="294"/>
      <c r="AL208" s="294"/>
      <c r="AM208" s="294"/>
      <c r="AN208" s="233"/>
    </row>
    <row r="209" spans="2:40" ht="12.75">
      <c r="B209" s="92"/>
      <c r="C209" s="294"/>
      <c r="D209" s="294"/>
      <c r="E209" s="294"/>
      <c r="F209" s="294"/>
      <c r="G209" s="294"/>
      <c r="H209" s="294"/>
      <c r="I209" s="294"/>
      <c r="J209" s="294"/>
      <c r="K209" s="294"/>
      <c r="L209" s="294"/>
      <c r="M209" s="294"/>
      <c r="N209" s="294"/>
      <c r="O209" s="294"/>
      <c r="P209" s="294"/>
      <c r="Q209" s="294"/>
      <c r="R209" s="294"/>
      <c r="S209" s="294"/>
      <c r="T209" s="294"/>
      <c r="U209" s="294"/>
      <c r="V209" s="294"/>
      <c r="W209" s="294"/>
      <c r="X209" s="294"/>
      <c r="Y209" s="294"/>
      <c r="Z209" s="294"/>
      <c r="AA209" s="294"/>
      <c r="AB209" s="294"/>
      <c r="AC209" s="294"/>
      <c r="AD209" s="294"/>
      <c r="AE209" s="294"/>
      <c r="AF209" s="294"/>
      <c r="AG209" s="294"/>
      <c r="AH209" s="294"/>
      <c r="AI209" s="294"/>
      <c r="AJ209" s="294"/>
      <c r="AK209" s="294"/>
      <c r="AL209" s="294"/>
      <c r="AM209" s="294"/>
      <c r="AN209" s="233"/>
    </row>
    <row r="210" spans="2:40" ht="12.75">
      <c r="B210" s="92"/>
      <c r="C210" s="294"/>
      <c r="D210" s="294"/>
      <c r="E210" s="294"/>
      <c r="F210" s="294"/>
      <c r="G210" s="294"/>
      <c r="H210" s="294"/>
      <c r="I210" s="294"/>
      <c r="J210" s="294"/>
      <c r="K210" s="294"/>
      <c r="L210" s="294"/>
      <c r="M210" s="294"/>
      <c r="N210" s="294"/>
      <c r="O210" s="294"/>
      <c r="P210" s="294"/>
      <c r="Q210" s="294"/>
      <c r="R210" s="294"/>
      <c r="S210" s="294"/>
      <c r="T210" s="294"/>
      <c r="U210" s="294"/>
      <c r="V210" s="294"/>
      <c r="W210" s="294"/>
      <c r="X210" s="294"/>
      <c r="Y210" s="294"/>
      <c r="Z210" s="294"/>
      <c r="AA210" s="294"/>
      <c r="AB210" s="294"/>
      <c r="AC210" s="294"/>
      <c r="AD210" s="294"/>
      <c r="AE210" s="294"/>
      <c r="AF210" s="294"/>
      <c r="AG210" s="294"/>
      <c r="AH210" s="294"/>
      <c r="AI210" s="294"/>
      <c r="AJ210" s="294"/>
      <c r="AK210" s="294"/>
      <c r="AL210" s="294"/>
      <c r="AM210" s="294"/>
      <c r="AN210" s="233"/>
    </row>
    <row r="211" spans="2:40" ht="12.75">
      <c r="B211" s="92"/>
      <c r="C211" s="294"/>
      <c r="D211" s="294"/>
      <c r="E211" s="294"/>
      <c r="F211" s="294"/>
      <c r="G211" s="294"/>
      <c r="H211" s="294"/>
      <c r="I211" s="294"/>
      <c r="J211" s="294"/>
      <c r="K211" s="294"/>
      <c r="L211" s="294"/>
      <c r="M211" s="294"/>
      <c r="N211" s="294"/>
      <c r="O211" s="294"/>
      <c r="P211" s="294"/>
      <c r="Q211" s="294"/>
      <c r="R211" s="294"/>
      <c r="S211" s="294"/>
      <c r="T211" s="294"/>
      <c r="U211" s="294"/>
      <c r="V211" s="294"/>
      <c r="W211" s="294"/>
      <c r="X211" s="294"/>
      <c r="Y211" s="294"/>
      <c r="Z211" s="294"/>
      <c r="AA211" s="294"/>
      <c r="AB211" s="294"/>
      <c r="AC211" s="294"/>
      <c r="AD211" s="294"/>
      <c r="AE211" s="294"/>
      <c r="AF211" s="294"/>
      <c r="AG211" s="294"/>
      <c r="AH211" s="294"/>
      <c r="AI211" s="294"/>
      <c r="AJ211" s="294"/>
      <c r="AK211" s="294"/>
      <c r="AL211" s="294"/>
      <c r="AM211" s="294"/>
      <c r="AN211" s="233"/>
    </row>
    <row r="212" spans="2:40" ht="12.75">
      <c r="B212" s="92"/>
      <c r="C212" s="294"/>
      <c r="D212" s="294"/>
      <c r="E212" s="294"/>
      <c r="F212" s="294"/>
      <c r="G212" s="294"/>
      <c r="H212" s="294"/>
      <c r="I212" s="294"/>
      <c r="J212" s="294"/>
      <c r="K212" s="294"/>
      <c r="L212" s="294"/>
      <c r="M212" s="294"/>
      <c r="N212" s="294"/>
      <c r="O212" s="294"/>
      <c r="P212" s="294"/>
      <c r="Q212" s="294"/>
      <c r="R212" s="294"/>
      <c r="S212" s="294"/>
      <c r="T212" s="294"/>
      <c r="U212" s="294"/>
      <c r="V212" s="294"/>
      <c r="W212" s="294"/>
      <c r="X212" s="294"/>
      <c r="Y212" s="294"/>
      <c r="Z212" s="294"/>
      <c r="AA212" s="294"/>
      <c r="AB212" s="294"/>
      <c r="AC212" s="294"/>
      <c r="AD212" s="294"/>
      <c r="AE212" s="294"/>
      <c r="AF212" s="294"/>
      <c r="AG212" s="294"/>
      <c r="AH212" s="294"/>
      <c r="AI212" s="294"/>
      <c r="AJ212" s="294"/>
      <c r="AK212" s="294"/>
      <c r="AL212" s="294"/>
      <c r="AM212" s="294"/>
      <c r="AN212" s="233"/>
    </row>
    <row r="213" spans="2:40" ht="12.75">
      <c r="B213" s="92"/>
      <c r="C213" s="294"/>
      <c r="D213" s="294"/>
      <c r="E213" s="294"/>
      <c r="F213" s="294"/>
      <c r="G213" s="294"/>
      <c r="H213" s="294"/>
      <c r="I213" s="294"/>
      <c r="J213" s="294"/>
      <c r="K213" s="294"/>
      <c r="L213" s="294"/>
      <c r="M213" s="294"/>
      <c r="N213" s="294"/>
      <c r="O213" s="294"/>
      <c r="P213" s="294"/>
      <c r="Q213" s="294"/>
      <c r="R213" s="294"/>
      <c r="S213" s="294"/>
      <c r="T213" s="294"/>
      <c r="U213" s="294"/>
      <c r="V213" s="294"/>
      <c r="W213" s="294"/>
      <c r="X213" s="294"/>
      <c r="Y213" s="294"/>
      <c r="Z213" s="294"/>
      <c r="AA213" s="294"/>
      <c r="AB213" s="294"/>
      <c r="AC213" s="294"/>
      <c r="AD213" s="294"/>
      <c r="AE213" s="294"/>
      <c r="AF213" s="294"/>
      <c r="AG213" s="294"/>
      <c r="AH213" s="294"/>
      <c r="AI213" s="294"/>
      <c r="AJ213" s="294"/>
      <c r="AK213" s="294"/>
      <c r="AL213" s="294"/>
      <c r="AM213" s="294"/>
      <c r="AN213" s="233"/>
    </row>
    <row r="214" spans="2:40" ht="12.75">
      <c r="B214" s="92"/>
      <c r="C214" s="294"/>
      <c r="D214" s="294"/>
      <c r="E214" s="294"/>
      <c r="F214" s="294"/>
      <c r="G214" s="294"/>
      <c r="H214" s="294"/>
      <c r="I214" s="294"/>
      <c r="J214" s="294"/>
      <c r="K214" s="294"/>
      <c r="L214" s="294"/>
      <c r="M214" s="294"/>
      <c r="N214" s="294"/>
      <c r="O214" s="294"/>
      <c r="P214" s="294"/>
      <c r="Q214" s="294"/>
      <c r="R214" s="294"/>
      <c r="S214" s="294"/>
      <c r="T214" s="294"/>
      <c r="U214" s="294"/>
      <c r="V214" s="294"/>
      <c r="W214" s="294"/>
      <c r="X214" s="294"/>
      <c r="Y214" s="294"/>
      <c r="Z214" s="294"/>
      <c r="AA214" s="294"/>
      <c r="AB214" s="294"/>
      <c r="AC214" s="294"/>
      <c r="AD214" s="294"/>
      <c r="AE214" s="294"/>
      <c r="AF214" s="294"/>
      <c r="AG214" s="294"/>
      <c r="AH214" s="294"/>
      <c r="AI214" s="294"/>
      <c r="AJ214" s="294"/>
      <c r="AK214" s="294"/>
      <c r="AL214" s="294"/>
      <c r="AM214" s="294"/>
      <c r="AN214" s="233"/>
    </row>
    <row r="215" spans="2:40" ht="12.75">
      <c r="B215" s="92"/>
      <c r="C215" s="294"/>
      <c r="D215" s="294"/>
      <c r="E215" s="294"/>
      <c r="F215" s="294"/>
      <c r="G215" s="294"/>
      <c r="H215" s="294"/>
      <c r="I215" s="294"/>
      <c r="J215" s="294"/>
      <c r="K215" s="294"/>
      <c r="L215" s="294"/>
      <c r="M215" s="294"/>
      <c r="N215" s="294"/>
      <c r="O215" s="294"/>
      <c r="P215" s="294"/>
      <c r="Q215" s="294"/>
      <c r="R215" s="294"/>
      <c r="S215" s="294"/>
      <c r="T215" s="294"/>
      <c r="U215" s="294"/>
      <c r="V215" s="294"/>
      <c r="W215" s="294"/>
      <c r="X215" s="294"/>
      <c r="Y215" s="294"/>
      <c r="Z215" s="294"/>
      <c r="AA215" s="294"/>
      <c r="AB215" s="294"/>
      <c r="AC215" s="294"/>
      <c r="AD215" s="294"/>
      <c r="AE215" s="294"/>
      <c r="AF215" s="294"/>
      <c r="AG215" s="294"/>
      <c r="AH215" s="294"/>
      <c r="AI215" s="294"/>
      <c r="AJ215" s="294"/>
      <c r="AK215" s="294"/>
      <c r="AL215" s="294"/>
      <c r="AM215" s="294"/>
      <c r="AN215" s="233"/>
    </row>
    <row r="216" spans="2:40" ht="12.75">
      <c r="B216" s="103"/>
      <c r="C216" s="104"/>
      <c r="D216" s="104"/>
      <c r="E216" s="104"/>
      <c r="F216" s="104"/>
      <c r="G216" s="104"/>
      <c r="H216" s="104"/>
      <c r="I216" s="104"/>
      <c r="J216" s="104"/>
      <c r="K216" s="104"/>
      <c r="L216" s="104"/>
      <c r="M216" s="104"/>
      <c r="N216" s="104"/>
      <c r="O216" s="104"/>
      <c r="P216" s="104"/>
      <c r="Q216" s="104"/>
      <c r="R216" s="104"/>
      <c r="S216" s="104"/>
      <c r="T216" s="104"/>
      <c r="U216" s="104"/>
      <c r="V216" s="104"/>
      <c r="W216" s="104"/>
      <c r="X216" s="104"/>
      <c r="Y216" s="104"/>
      <c r="Z216" s="104"/>
      <c r="AA216" s="104"/>
      <c r="AB216" s="104"/>
      <c r="AC216" s="104"/>
      <c r="AD216" s="104"/>
      <c r="AE216" s="104"/>
      <c r="AF216" s="104"/>
      <c r="AG216" s="104"/>
      <c r="AH216" s="104"/>
      <c r="AI216" s="104"/>
      <c r="AJ216" s="104"/>
      <c r="AK216" s="104"/>
      <c r="AL216" s="104"/>
      <c r="AM216" s="104"/>
      <c r="AN216" s="105"/>
    </row>
    <row r="217" s="260" customFormat="1" ht="9">
      <c r="A217" s="113"/>
    </row>
    <row r="218" spans="1:34" s="260" customFormat="1" ht="12.75">
      <c r="A218" s="113"/>
      <c r="C218"/>
      <c r="E218"/>
      <c r="F218"/>
      <c r="P218"/>
      <c r="R218"/>
      <c r="AF218"/>
      <c r="AG218"/>
      <c r="AH218"/>
    </row>
    <row r="219" s="260" customFormat="1" ht="9">
      <c r="A219" s="113"/>
    </row>
    <row r="220" spans="1:37" s="260" customFormat="1" ht="12.75">
      <c r="A220" s="93"/>
      <c r="B220"/>
      <c r="C220" s="104" t="s">
        <v>841</v>
      </c>
      <c r="D220" s="104"/>
      <c r="E220" s="104"/>
      <c r="F220"/>
      <c r="G220"/>
      <c r="H220"/>
      <c r="I220"/>
      <c r="J220" s="104"/>
      <c r="K220" s="104" t="s">
        <v>829</v>
      </c>
      <c r="L220" s="104"/>
      <c r="M220" s="104"/>
      <c r="N220" s="104"/>
      <c r="O220" s="104"/>
      <c r="P220" s="104"/>
      <c r="Q220" s="104"/>
      <c r="R220" s="104"/>
      <c r="S220" s="104"/>
      <c r="T220" s="104"/>
      <c r="U220"/>
      <c r="V220"/>
      <c r="W220"/>
      <c r="X220" s="420" t="str">
        <f>$C$13</f>
        <v>Ricardo Renato Herrmann e/ou Adriana Herrmann</v>
      </c>
      <c r="Y220" s="104"/>
      <c r="Z220" s="104"/>
      <c r="AA220" s="104"/>
      <c r="AB220" s="104"/>
      <c r="AC220" s="104"/>
      <c r="AD220" s="104"/>
      <c r="AE220" s="104"/>
      <c r="AF220" s="104"/>
      <c r="AG220" s="104"/>
      <c r="AH220" s="104"/>
      <c r="AI220" s="104"/>
      <c r="AJ220" s="93"/>
      <c r="AK220" s="113"/>
    </row>
    <row r="221" spans="3:41" ht="12.75">
      <c r="C221" s="357" t="s">
        <v>202</v>
      </c>
      <c r="D221" s="5"/>
      <c r="E221" s="5"/>
      <c r="J221" s="357" t="s">
        <v>203</v>
      </c>
      <c r="K221" s="5"/>
      <c r="L221" s="5"/>
      <c r="M221" s="5"/>
      <c r="N221" s="5"/>
      <c r="O221" s="5"/>
      <c r="P221" s="5"/>
      <c r="Q221" s="5"/>
      <c r="R221" s="5"/>
      <c r="S221" s="5"/>
      <c r="T221" s="5"/>
      <c r="Z221" s="357" t="s">
        <v>204</v>
      </c>
      <c r="AA221" s="5"/>
      <c r="AB221" s="5"/>
      <c r="AC221" s="5"/>
      <c r="AD221" s="5"/>
      <c r="AE221" s="5"/>
      <c r="AF221" s="5"/>
      <c r="AG221" s="5"/>
      <c r="AH221" s="5"/>
      <c r="AI221" s="5"/>
      <c r="AJ221" s="5"/>
      <c r="AK221" s="5"/>
      <c r="AL221" s="5"/>
      <c r="AM221" s="5"/>
      <c r="AN221" s="93"/>
      <c r="AO221" s="93"/>
    </row>
    <row r="224" spans="1:49" s="106" customFormat="1" ht="12.75">
      <c r="A224"/>
      <c r="B224"/>
      <c r="C224"/>
      <c r="D224"/>
      <c r="E224"/>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row>
  </sheetData>
  <sheetProtection/>
  <printOptions horizontalCentered="1"/>
  <pageMargins left="0.7874015748031497" right="0.27" top="0.55" bottom="0.63" header="0.27" footer="0.37"/>
  <pageSetup horizontalDpi="300" verticalDpi="300" orientation="portrait" paperSize="9" r:id="rId4"/>
  <headerFooter alignWithMargins="0">
    <oddHeader xml:space="preserve">&amp;R&amp;8CADERNO DE ORIENTAÇÕES TÉCNICAS - VOL. III
FORMULÁRIOS PADRÃO CAIXA&amp;10 </oddHeader>
    <oddFooter>&amp;L&amp;7GEAEN - Versão 1.0
Vigência NOV/98&amp;R&amp;8&amp;F</oddFooter>
  </headerFooter>
  <rowBreaks count="2" manualBreakCount="2">
    <brk id="82" max="65535" man="1"/>
    <brk id="161" max="65535" man="1"/>
  </rowBreaks>
  <drawing r:id="rId3"/>
  <legacyDrawing r:id="rId2"/>
</worksheet>
</file>

<file path=xl/worksheets/sheet2.xml><?xml version="1.0" encoding="utf-8"?>
<worksheet xmlns="http://schemas.openxmlformats.org/spreadsheetml/2006/main" xmlns:r="http://schemas.openxmlformats.org/officeDocument/2006/relationships">
  <dimension ref="A1:AM3395"/>
  <sheetViews>
    <sheetView showGridLines="0" zoomScalePageLayoutView="0" workbookViewId="0" topLeftCell="A22">
      <selection activeCell="AM13" sqref="AM13"/>
    </sheetView>
  </sheetViews>
  <sheetFormatPr defaultColWidth="11.421875" defaultRowHeight="12.75"/>
  <cols>
    <col min="1" max="1" width="0.71875" style="317" customWidth="1"/>
    <col min="2" max="18" width="2.28125" style="317" customWidth="1"/>
    <col min="19" max="21" width="2.28125" style="318" customWidth="1"/>
    <col min="22" max="31" width="2.28125" style="317" customWidth="1"/>
    <col min="32" max="32" width="2.00390625" style="317" customWidth="1"/>
    <col min="33" max="37" width="2.28125" style="317" customWidth="1"/>
    <col min="38" max="16384" width="11.421875" style="317" customWidth="1"/>
  </cols>
  <sheetData>
    <row r="1" spans="1:22" ht="12.75">
      <c r="A1" s="1" t="s">
        <v>205</v>
      </c>
      <c r="B1"/>
      <c r="S1" s="317"/>
      <c r="V1" s="318"/>
    </row>
    <row r="2" spans="1:22" ht="12.75">
      <c r="A2"/>
      <c r="S2" s="317"/>
      <c r="V2" s="318"/>
    </row>
    <row r="3" spans="1:28" ht="12.75">
      <c r="A3" s="319" t="s">
        <v>206</v>
      </c>
      <c r="B3"/>
      <c r="S3" s="317"/>
      <c r="V3" s="318"/>
      <c r="X3"/>
      <c r="Y3"/>
      <c r="Z3"/>
      <c r="AA3"/>
      <c r="AB3" s="319" t="s">
        <v>207</v>
      </c>
    </row>
    <row r="4" spans="1:37" ht="8.25" customHeight="1">
      <c r="A4" s="93"/>
      <c r="B4" s="320"/>
      <c r="C4" s="320"/>
      <c r="D4" s="320"/>
      <c r="E4" s="320"/>
      <c r="F4" s="320"/>
      <c r="G4" s="320"/>
      <c r="H4" s="320"/>
      <c r="I4" s="320"/>
      <c r="J4" s="320"/>
      <c r="K4" s="320"/>
      <c r="L4" s="320"/>
      <c r="M4" s="320"/>
      <c r="N4" s="320"/>
      <c r="O4" s="320"/>
      <c r="P4" s="320"/>
      <c r="Q4" s="320"/>
      <c r="R4" s="320"/>
      <c r="S4" s="320"/>
      <c r="T4" s="321"/>
      <c r="U4" s="321"/>
      <c r="V4" s="321"/>
      <c r="W4" s="320"/>
      <c r="X4"/>
      <c r="Y4"/>
      <c r="Z4"/>
      <c r="AA4"/>
      <c r="AB4" s="320"/>
      <c r="AC4" s="320"/>
      <c r="AD4" s="320"/>
      <c r="AE4" s="320"/>
      <c r="AF4" s="320"/>
      <c r="AG4" s="320"/>
      <c r="AH4" s="320"/>
      <c r="AI4" s="320"/>
      <c r="AJ4" s="320"/>
      <c r="AK4" s="320"/>
    </row>
    <row r="5" spans="1:37" ht="12.75">
      <c r="A5" s="93"/>
      <c r="B5" s="322"/>
      <c r="C5" s="323"/>
      <c r="D5" s="323"/>
      <c r="E5" s="323"/>
      <c r="F5" s="324"/>
      <c r="G5" s="324"/>
      <c r="H5" s="324"/>
      <c r="I5" s="325"/>
      <c r="J5" s="324"/>
      <c r="K5" s="324"/>
      <c r="L5" s="324"/>
      <c r="M5" s="324"/>
      <c r="N5" s="324"/>
      <c r="O5" s="324"/>
      <c r="P5" s="324"/>
      <c r="Q5" s="324"/>
      <c r="R5" s="325" t="s">
        <v>208</v>
      </c>
      <c r="S5" s="325"/>
      <c r="T5" s="325"/>
      <c r="U5" s="326" t="s">
        <v>208</v>
      </c>
      <c r="V5" s="325"/>
      <c r="W5" s="327"/>
      <c r="X5" s="326"/>
      <c r="Y5" s="325"/>
      <c r="Z5" s="327"/>
      <c r="AA5"/>
      <c r="AB5" s="328" t="s">
        <v>209</v>
      </c>
      <c r="AC5" s="320"/>
      <c r="AD5" s="320"/>
      <c r="AE5" s="320"/>
      <c r="AF5" s="320"/>
      <c r="AG5" s="320"/>
      <c r="AH5" s="320"/>
      <c r="AI5" s="320"/>
      <c r="AJ5" s="320"/>
      <c r="AK5" s="329"/>
    </row>
    <row r="6" spans="1:37" ht="12.75">
      <c r="A6" s="93"/>
      <c r="B6" s="330"/>
      <c r="C6" s="331"/>
      <c r="D6" s="331"/>
      <c r="E6" s="331"/>
      <c r="F6" s="332"/>
      <c r="G6" s="332"/>
      <c r="H6" s="332"/>
      <c r="I6" s="320"/>
      <c r="J6" s="332"/>
      <c r="K6" s="332"/>
      <c r="L6" s="332"/>
      <c r="M6" s="332"/>
      <c r="N6" s="332"/>
      <c r="O6" s="332"/>
      <c r="P6" s="332"/>
      <c r="Q6" s="332"/>
      <c r="R6" s="332" t="s">
        <v>210</v>
      </c>
      <c r="S6" s="320"/>
      <c r="T6" s="320"/>
      <c r="U6" s="328" t="s">
        <v>211</v>
      </c>
      <c r="V6" s="320"/>
      <c r="W6" s="329"/>
      <c r="X6" s="328"/>
      <c r="Y6" s="320"/>
      <c r="Z6" s="329"/>
      <c r="AA6"/>
      <c r="AB6" s="333"/>
      <c r="AC6" s="334"/>
      <c r="AD6" s="334" t="s">
        <v>787</v>
      </c>
      <c r="AE6" s="334"/>
      <c r="AF6" s="334"/>
      <c r="AG6" s="334"/>
      <c r="AH6" s="334"/>
      <c r="AI6" s="334"/>
      <c r="AJ6" s="334"/>
      <c r="AK6" s="335"/>
    </row>
    <row r="7" spans="1:37" ht="54.75">
      <c r="A7" s="93"/>
      <c r="B7" s="330"/>
      <c r="C7" s="331"/>
      <c r="D7" s="331"/>
      <c r="E7" s="331"/>
      <c r="F7" s="336" t="s">
        <v>212</v>
      </c>
      <c r="G7" s="336" t="s">
        <v>213</v>
      </c>
      <c r="H7" s="336" t="s">
        <v>214</v>
      </c>
      <c r="I7" s="337" t="s">
        <v>215</v>
      </c>
      <c r="J7" s="336" t="s">
        <v>216</v>
      </c>
      <c r="K7" s="336" t="s">
        <v>217</v>
      </c>
      <c r="L7" s="336" t="s">
        <v>218</v>
      </c>
      <c r="M7" s="336" t="s">
        <v>219</v>
      </c>
      <c r="N7"/>
      <c r="O7" s="92"/>
      <c r="P7" s="336"/>
      <c r="Q7" s="336"/>
      <c r="R7" s="338" t="s">
        <v>220</v>
      </c>
      <c r="S7" s="338" t="s">
        <v>221</v>
      </c>
      <c r="T7" s="338" t="s">
        <v>222</v>
      </c>
      <c r="U7" s="338" t="s">
        <v>220</v>
      </c>
      <c r="V7" s="338" t="s">
        <v>221</v>
      </c>
      <c r="W7" s="338" t="s">
        <v>222</v>
      </c>
      <c r="X7" s="338"/>
      <c r="Y7" s="338"/>
      <c r="Z7" s="338"/>
      <c r="AA7"/>
      <c r="AB7" s="320" t="s">
        <v>223</v>
      </c>
      <c r="AC7" s="320"/>
      <c r="AD7" s="320"/>
      <c r="AE7" s="320" t="s">
        <v>788</v>
      </c>
      <c r="AF7" s="320"/>
      <c r="AG7" s="320"/>
      <c r="AH7" s="320"/>
      <c r="AI7" s="320"/>
      <c r="AJ7" s="320"/>
      <c r="AK7" s="320"/>
    </row>
    <row r="8" spans="1:37" ht="12.75">
      <c r="A8" s="93"/>
      <c r="B8" s="339" t="s">
        <v>224</v>
      </c>
      <c r="C8" s="340"/>
      <c r="D8" s="340"/>
      <c r="E8" s="340"/>
      <c r="F8" s="341" t="s">
        <v>786</v>
      </c>
      <c r="G8" s="341" t="s">
        <v>786</v>
      </c>
      <c r="H8" s="341" t="s">
        <v>786</v>
      </c>
      <c r="I8" s="340"/>
      <c r="J8" s="341"/>
      <c r="K8" s="341"/>
      <c r="L8" s="341"/>
      <c r="M8" s="341"/>
      <c r="N8" s="341"/>
      <c r="O8" s="341"/>
      <c r="P8" s="341"/>
      <c r="Q8" s="341"/>
      <c r="R8" s="341"/>
      <c r="S8" s="341"/>
      <c r="T8" s="341"/>
      <c r="U8" s="341"/>
      <c r="V8" s="341"/>
      <c r="W8" s="341"/>
      <c r="X8" s="341"/>
      <c r="Y8" s="341"/>
      <c r="Z8" s="341"/>
      <c r="AA8"/>
      <c r="AB8" s="328" t="s">
        <v>225</v>
      </c>
      <c r="AC8" s="320"/>
      <c r="AD8" s="320"/>
      <c r="AE8" s="320"/>
      <c r="AF8" s="320"/>
      <c r="AG8" s="320"/>
      <c r="AH8" s="320"/>
      <c r="AI8" s="320"/>
      <c r="AJ8" s="320"/>
      <c r="AK8" s="329"/>
    </row>
    <row r="9" spans="1:37" ht="12.75">
      <c r="A9" s="93"/>
      <c r="B9" s="339" t="s">
        <v>151</v>
      </c>
      <c r="C9" s="340"/>
      <c r="D9" s="340"/>
      <c r="E9" s="340"/>
      <c r="F9" s="341" t="s">
        <v>786</v>
      </c>
      <c r="G9" s="341" t="s">
        <v>786</v>
      </c>
      <c r="H9" s="341" t="s">
        <v>786</v>
      </c>
      <c r="I9" s="340"/>
      <c r="J9" s="341"/>
      <c r="K9" s="341"/>
      <c r="L9" s="341"/>
      <c r="M9" s="341"/>
      <c r="N9" s="341"/>
      <c r="O9" s="341"/>
      <c r="P9" s="341"/>
      <c r="Q9" s="341"/>
      <c r="R9" s="341"/>
      <c r="S9" s="341"/>
      <c r="T9" s="341"/>
      <c r="U9" s="341"/>
      <c r="V9" s="341"/>
      <c r="W9" s="341"/>
      <c r="X9" s="341"/>
      <c r="Y9" s="341"/>
      <c r="Z9" s="341"/>
      <c r="AA9"/>
      <c r="AB9" s="103"/>
      <c r="AC9" s="334"/>
      <c r="AD9" s="334" t="s">
        <v>819</v>
      </c>
      <c r="AE9" s="334"/>
      <c r="AF9" s="334"/>
      <c r="AG9" s="334"/>
      <c r="AH9" s="334"/>
      <c r="AI9" s="334"/>
      <c r="AJ9" s="334"/>
      <c r="AK9" s="335"/>
    </row>
    <row r="10" spans="1:37" ht="12.75">
      <c r="A10" s="93"/>
      <c r="B10" s="339" t="s">
        <v>152</v>
      </c>
      <c r="C10" s="340"/>
      <c r="D10" s="340"/>
      <c r="E10" s="340"/>
      <c r="F10" s="341" t="s">
        <v>786</v>
      </c>
      <c r="G10" s="341" t="s">
        <v>786</v>
      </c>
      <c r="H10" s="341" t="s">
        <v>786</v>
      </c>
      <c r="I10" s="340"/>
      <c r="J10" s="341"/>
      <c r="K10" s="341"/>
      <c r="L10" s="341"/>
      <c r="M10" s="341"/>
      <c r="N10" s="341"/>
      <c r="O10" s="341"/>
      <c r="P10" s="341"/>
      <c r="Q10" s="341"/>
      <c r="R10" s="341" t="s">
        <v>786</v>
      </c>
      <c r="S10" s="341"/>
      <c r="T10" s="341"/>
      <c r="U10" s="341" t="s">
        <v>146</v>
      </c>
      <c r="V10" s="341"/>
      <c r="W10" s="341"/>
      <c r="X10" s="341"/>
      <c r="Y10" s="341"/>
      <c r="Z10" s="341"/>
      <c r="AA10"/>
      <c r="AB10" s="320"/>
      <c r="AC10" s="320"/>
      <c r="AD10" s="320"/>
      <c r="AE10" s="320"/>
      <c r="AF10" s="320"/>
      <c r="AG10" s="320"/>
      <c r="AH10" s="320"/>
      <c r="AI10" s="320"/>
      <c r="AJ10" s="320"/>
      <c r="AK10" s="320"/>
    </row>
    <row r="11" spans="1:37" ht="12.75">
      <c r="A11" s="93"/>
      <c r="B11" s="339" t="s">
        <v>226</v>
      </c>
      <c r="C11" s="340"/>
      <c r="D11" s="340"/>
      <c r="E11" s="340"/>
      <c r="F11" s="341" t="s">
        <v>786</v>
      </c>
      <c r="G11" s="341" t="s">
        <v>786</v>
      </c>
      <c r="H11" s="341" t="s">
        <v>786</v>
      </c>
      <c r="I11" s="340"/>
      <c r="J11" s="341"/>
      <c r="K11" s="341"/>
      <c r="L11" s="341"/>
      <c r="M11" s="341"/>
      <c r="N11" s="341"/>
      <c r="O11" s="341"/>
      <c r="P11" s="341"/>
      <c r="Q11" s="341"/>
      <c r="R11" s="341" t="s">
        <v>786</v>
      </c>
      <c r="S11" s="341"/>
      <c r="T11" s="341"/>
      <c r="U11" s="341" t="s">
        <v>146</v>
      </c>
      <c r="V11" s="341"/>
      <c r="W11" s="341"/>
      <c r="X11" s="341"/>
      <c r="Y11" s="341"/>
      <c r="Z11" s="341"/>
      <c r="AA11"/>
      <c r="AB11" s="320"/>
      <c r="AC11" s="320"/>
      <c r="AD11" s="320"/>
      <c r="AE11" s="320"/>
      <c r="AF11" s="320"/>
      <c r="AG11" s="320"/>
      <c r="AH11" s="320"/>
      <c r="AI11" s="320"/>
      <c r="AJ11" s="320"/>
      <c r="AK11" s="320"/>
    </row>
    <row r="12" spans="1:37" ht="12.75">
      <c r="A12" s="93"/>
      <c r="B12" s="339" t="s">
        <v>227</v>
      </c>
      <c r="C12" s="340"/>
      <c r="D12" s="340"/>
      <c r="E12" s="340"/>
      <c r="F12" s="341" t="s">
        <v>786</v>
      </c>
      <c r="G12" s="341" t="s">
        <v>786</v>
      </c>
      <c r="H12" s="341" t="s">
        <v>786</v>
      </c>
      <c r="I12" s="340"/>
      <c r="J12" s="341"/>
      <c r="K12" s="341"/>
      <c r="L12" s="341"/>
      <c r="M12" s="341"/>
      <c r="N12" s="341"/>
      <c r="O12" s="341"/>
      <c r="P12" s="341"/>
      <c r="Q12" s="341"/>
      <c r="R12" s="341"/>
      <c r="S12" s="341"/>
      <c r="T12" s="341"/>
      <c r="U12" s="341"/>
      <c r="V12" s="341"/>
      <c r="W12" s="341"/>
      <c r="X12" s="341"/>
      <c r="Y12" s="341"/>
      <c r="Z12" s="341"/>
      <c r="AA12"/>
      <c r="AB12" s="92"/>
      <c r="AC12" s="320"/>
      <c r="AD12" s="320"/>
      <c r="AE12" s="320"/>
      <c r="AF12" s="320"/>
      <c r="AG12" s="320"/>
      <c r="AH12" s="320"/>
      <c r="AI12" s="320"/>
      <c r="AJ12" s="320"/>
      <c r="AK12" s="329"/>
    </row>
    <row r="13" spans="1:37" ht="12.75">
      <c r="A13" s="93"/>
      <c r="B13" s="339" t="s">
        <v>228</v>
      </c>
      <c r="C13" s="340"/>
      <c r="D13" s="340"/>
      <c r="E13" s="340"/>
      <c r="F13" s="341" t="s">
        <v>146</v>
      </c>
      <c r="G13" s="341" t="s">
        <v>146</v>
      </c>
      <c r="H13" s="341" t="s">
        <v>146</v>
      </c>
      <c r="I13" s="340"/>
      <c r="J13" s="341"/>
      <c r="K13" s="341"/>
      <c r="L13" s="341"/>
      <c r="M13" s="341"/>
      <c r="N13" s="341"/>
      <c r="O13" s="341"/>
      <c r="P13" s="341"/>
      <c r="Q13" s="341"/>
      <c r="R13" s="341"/>
      <c r="S13" s="341"/>
      <c r="T13" s="341"/>
      <c r="U13" s="341"/>
      <c r="V13" s="341"/>
      <c r="W13" s="341"/>
      <c r="X13" s="341"/>
      <c r="Y13" s="341"/>
      <c r="Z13" s="341"/>
      <c r="AA13"/>
      <c r="AB13" s="92"/>
      <c r="AC13" s="320"/>
      <c r="AD13" s="320"/>
      <c r="AE13" s="320"/>
      <c r="AF13" s="320"/>
      <c r="AG13" s="320"/>
      <c r="AH13" s="320"/>
      <c r="AI13" s="320"/>
      <c r="AJ13" s="320"/>
      <c r="AK13" s="329"/>
    </row>
    <row r="14" spans="1:37" ht="12.75">
      <c r="A14" s="93"/>
      <c r="B14" s="339"/>
      <c r="C14" s="340"/>
      <c r="D14" s="340"/>
      <c r="E14" s="340"/>
      <c r="F14" s="341"/>
      <c r="G14" s="341"/>
      <c r="H14" s="341"/>
      <c r="I14" s="340"/>
      <c r="J14" s="341"/>
      <c r="K14" s="341"/>
      <c r="L14" s="341"/>
      <c r="M14" s="341"/>
      <c r="N14" s="341"/>
      <c r="O14" s="341"/>
      <c r="P14" s="341"/>
      <c r="Q14" s="341"/>
      <c r="R14" s="341"/>
      <c r="S14" s="341"/>
      <c r="T14" s="341"/>
      <c r="U14" s="341"/>
      <c r="V14" s="341"/>
      <c r="W14" s="341"/>
      <c r="X14" s="341"/>
      <c r="Y14" s="341"/>
      <c r="Z14" s="341"/>
      <c r="AA14"/>
      <c r="AB14" s="333"/>
      <c r="AC14" s="334"/>
      <c r="AD14" s="334"/>
      <c r="AE14" s="334"/>
      <c r="AF14" s="334"/>
      <c r="AG14" s="334"/>
      <c r="AH14" s="334"/>
      <c r="AI14" s="334"/>
      <c r="AJ14" s="334"/>
      <c r="AK14" s="335"/>
    </row>
    <row r="15" spans="1:29" ht="3" customHeight="1">
      <c r="A15" s="93"/>
      <c r="B15" s="320"/>
      <c r="C15" s="320"/>
      <c r="D15" s="320"/>
      <c r="E15" s="320"/>
      <c r="F15" s="320"/>
      <c r="G15" s="320"/>
      <c r="H15" s="320"/>
      <c r="I15" s="320"/>
      <c r="J15" s="320"/>
      <c r="K15" s="320"/>
      <c r="L15" s="320"/>
      <c r="M15" s="320"/>
      <c r="N15" s="320"/>
      <c r="O15" s="320"/>
      <c r="P15" s="320"/>
      <c r="Q15" s="320"/>
      <c r="R15" s="320"/>
      <c r="S15" s="320"/>
      <c r="T15" s="320"/>
      <c r="U15" s="320"/>
      <c r="V15" s="320"/>
      <c r="W15" s="320"/>
      <c r="X15" s="320"/>
      <c r="Y15" s="320"/>
      <c r="Z15" s="320"/>
      <c r="AA15" s="320"/>
      <c r="AB15" s="320"/>
      <c r="AC15" s="320"/>
    </row>
    <row r="16" spans="1:21" ht="3" customHeight="1">
      <c r="A16"/>
      <c r="B16"/>
      <c r="S16" s="317"/>
      <c r="T16" s="317"/>
      <c r="U16" s="317"/>
    </row>
    <row r="17" spans="1:21" ht="9.75" customHeight="1">
      <c r="A17" s="319" t="s">
        <v>229</v>
      </c>
      <c r="B17"/>
      <c r="S17" s="317"/>
      <c r="T17" s="317"/>
      <c r="U17" s="317"/>
    </row>
    <row r="18" spans="1:21" ht="3.75" customHeight="1">
      <c r="A18"/>
      <c r="S18" s="317"/>
      <c r="T18" s="317"/>
      <c r="U18" s="317"/>
    </row>
    <row r="19" spans="1:36" ht="9.75" customHeight="1">
      <c r="A19"/>
      <c r="B19" s="428"/>
      <c r="C19" s="317" t="s">
        <v>212</v>
      </c>
      <c r="F19" s="428"/>
      <c r="G19" s="317" t="s">
        <v>213</v>
      </c>
      <c r="J19" s="341"/>
      <c r="K19" s="317" t="s">
        <v>214</v>
      </c>
      <c r="N19" s="341"/>
      <c r="O19" s="317" t="s">
        <v>215</v>
      </c>
      <c r="S19" s="317"/>
      <c r="T19" s="342"/>
      <c r="U19" s="341"/>
      <c r="V19" s="317" t="s">
        <v>230</v>
      </c>
      <c r="Y19"/>
      <c r="Z19"/>
      <c r="AD19" s="341"/>
      <c r="AE19" s="343"/>
      <c r="AF19" s="343"/>
      <c r="AG19" s="343"/>
      <c r="AH19" s="343"/>
      <c r="AI19" s="343"/>
      <c r="AJ19" s="343"/>
    </row>
    <row r="20" spans="1:21" ht="9.75" customHeight="1">
      <c r="A20"/>
      <c r="S20" s="317"/>
      <c r="T20" s="317"/>
      <c r="U20" s="317"/>
    </row>
    <row r="21" spans="1:21" ht="5.25" customHeight="1">
      <c r="A21"/>
      <c r="S21" s="317"/>
      <c r="T21" s="317"/>
      <c r="U21" s="317"/>
    </row>
    <row r="22" spans="1:37" ht="9.75" customHeight="1">
      <c r="A22"/>
      <c r="B22" s="1" t="s">
        <v>231</v>
      </c>
      <c r="N22"/>
      <c r="O22"/>
      <c r="P22"/>
      <c r="Q22" s="1" t="s">
        <v>232</v>
      </c>
      <c r="S22" s="317"/>
      <c r="T22" s="317"/>
      <c r="U22" s="317"/>
      <c r="AI22"/>
      <c r="AJ22"/>
      <c r="AK22"/>
    </row>
    <row r="23" spans="1:37" s="347" customFormat="1" ht="51.75" customHeight="1">
      <c r="A23"/>
      <c r="B23" s="344"/>
      <c r="C23" s="345"/>
      <c r="D23" s="345"/>
      <c r="E23" s="345"/>
      <c r="F23" s="345"/>
      <c r="G23" s="338" t="s">
        <v>233</v>
      </c>
      <c r="H23" s="338" t="s">
        <v>216</v>
      </c>
      <c r="I23" s="338" t="s">
        <v>234</v>
      </c>
      <c r="J23" s="338" t="s">
        <v>235</v>
      </c>
      <c r="K23" s="338" t="s">
        <v>161</v>
      </c>
      <c r="L23" s="346"/>
      <c r="M23" s="346"/>
      <c r="N23"/>
      <c r="O23"/>
      <c r="P23"/>
      <c r="Q23" s="344"/>
      <c r="R23" s="345"/>
      <c r="S23" s="345"/>
      <c r="T23" s="345"/>
      <c r="U23" s="345"/>
      <c r="V23" s="338" t="s">
        <v>236</v>
      </c>
      <c r="W23" s="338" t="s">
        <v>237</v>
      </c>
      <c r="X23" s="338" t="s">
        <v>238</v>
      </c>
      <c r="Y23" s="338" t="s">
        <v>239</v>
      </c>
      <c r="Z23" s="338" t="s">
        <v>240</v>
      </c>
      <c r="AA23" s="338" t="s">
        <v>241</v>
      </c>
      <c r="AB23" s="338" t="s">
        <v>242</v>
      </c>
      <c r="AC23" s="338" t="s">
        <v>243</v>
      </c>
      <c r="AD23" s="338" t="s">
        <v>244</v>
      </c>
      <c r="AE23" s="338" t="s">
        <v>245</v>
      </c>
      <c r="AF23" s="338" t="s">
        <v>246</v>
      </c>
      <c r="AG23" s="338" t="s">
        <v>247</v>
      </c>
      <c r="AH23" s="338" t="s">
        <v>248</v>
      </c>
      <c r="AI23" s="338"/>
      <c r="AJ23" s="338"/>
      <c r="AK23" s="338"/>
    </row>
    <row r="24" spans="1:37" ht="12" customHeight="1">
      <c r="A24"/>
      <c r="B24" s="339" t="s">
        <v>224</v>
      </c>
      <c r="C24" s="340"/>
      <c r="D24" s="340"/>
      <c r="E24" s="340"/>
      <c r="F24" s="340"/>
      <c r="G24" s="341" t="s">
        <v>146</v>
      </c>
      <c r="H24" s="341"/>
      <c r="I24" s="341"/>
      <c r="J24" s="341" t="s">
        <v>786</v>
      </c>
      <c r="K24" s="341" t="s">
        <v>146</v>
      </c>
      <c r="L24" s="341"/>
      <c r="M24" s="341"/>
      <c r="N24"/>
      <c r="O24"/>
      <c r="P24"/>
      <c r="Q24" s="339" t="s">
        <v>249</v>
      </c>
      <c r="R24" s="340"/>
      <c r="S24" s="340"/>
      <c r="T24" s="340"/>
      <c r="U24" s="348"/>
      <c r="V24" s="341"/>
      <c r="W24" s="341"/>
      <c r="X24" s="341" t="s">
        <v>786</v>
      </c>
      <c r="Y24" s="349"/>
      <c r="Z24" s="341"/>
      <c r="AA24" s="341"/>
      <c r="AB24" s="341"/>
      <c r="AC24" s="341"/>
      <c r="AD24" s="341"/>
      <c r="AE24" s="341"/>
      <c r="AF24" s="341"/>
      <c r="AG24" s="341"/>
      <c r="AH24" s="341"/>
      <c r="AI24" s="341"/>
      <c r="AJ24" s="341"/>
      <c r="AK24" s="341"/>
    </row>
    <row r="25" spans="1:37" ht="12" customHeight="1">
      <c r="A25"/>
      <c r="B25" s="339" t="s">
        <v>151</v>
      </c>
      <c r="C25" s="340"/>
      <c r="D25" s="340"/>
      <c r="E25" s="340"/>
      <c r="F25" s="340"/>
      <c r="G25" s="341"/>
      <c r="H25" s="341"/>
      <c r="I25" s="341"/>
      <c r="J25" s="341" t="s">
        <v>786</v>
      </c>
      <c r="K25" s="341" t="s">
        <v>146</v>
      </c>
      <c r="L25" s="341"/>
      <c r="M25" s="341"/>
      <c r="N25"/>
      <c r="O25"/>
      <c r="P25"/>
      <c r="Q25" s="339" t="s">
        <v>250</v>
      </c>
      <c r="R25" s="340"/>
      <c r="S25" s="340"/>
      <c r="T25" s="340"/>
      <c r="U25" s="348"/>
      <c r="V25" s="341"/>
      <c r="W25" s="341"/>
      <c r="X25" s="341" t="s">
        <v>786</v>
      </c>
      <c r="Y25" s="349"/>
      <c r="Z25" s="349"/>
      <c r="AA25" s="349"/>
      <c r="AB25" s="349"/>
      <c r="AC25" s="349"/>
      <c r="AD25" s="349"/>
      <c r="AE25" s="349"/>
      <c r="AF25" s="349"/>
      <c r="AG25" s="349"/>
      <c r="AH25" s="349"/>
      <c r="AI25" s="349"/>
      <c r="AJ25" s="349"/>
      <c r="AK25" s="349"/>
    </row>
    <row r="26" spans="1:37" ht="12" customHeight="1">
      <c r="A26"/>
      <c r="B26" s="339" t="s">
        <v>152</v>
      </c>
      <c r="C26" s="340"/>
      <c r="D26" s="340"/>
      <c r="E26" s="340"/>
      <c r="F26" s="340"/>
      <c r="G26" s="341"/>
      <c r="H26" s="341"/>
      <c r="I26" s="341"/>
      <c r="J26" s="341" t="s">
        <v>786</v>
      </c>
      <c r="K26" s="341" t="s">
        <v>146</v>
      </c>
      <c r="L26" s="341"/>
      <c r="M26" s="341"/>
      <c r="N26"/>
      <c r="O26"/>
      <c r="P26"/>
      <c r="Q26" s="339" t="s">
        <v>251</v>
      </c>
      <c r="R26" s="340"/>
      <c r="S26" s="340"/>
      <c r="T26" s="340"/>
      <c r="U26" s="348"/>
      <c r="V26" s="341"/>
      <c r="W26" s="341"/>
      <c r="X26" s="341" t="s">
        <v>786</v>
      </c>
      <c r="Y26" s="349" t="s">
        <v>146</v>
      </c>
      <c r="Z26" s="349"/>
      <c r="AA26" s="349"/>
      <c r="AB26" s="349"/>
      <c r="AC26" s="349"/>
      <c r="AD26" s="349"/>
      <c r="AE26" s="349"/>
      <c r="AF26" s="349"/>
      <c r="AG26" s="349"/>
      <c r="AH26" s="349"/>
      <c r="AI26" s="349"/>
      <c r="AJ26" s="349"/>
      <c r="AK26" s="349"/>
    </row>
    <row r="27" spans="1:37" ht="12" customHeight="1">
      <c r="A27"/>
      <c r="B27" s="339" t="s">
        <v>226</v>
      </c>
      <c r="C27" s="340"/>
      <c r="D27" s="340"/>
      <c r="E27" s="340"/>
      <c r="F27" s="340"/>
      <c r="G27" s="341"/>
      <c r="H27" s="341"/>
      <c r="I27" s="341"/>
      <c r="J27" s="341" t="s">
        <v>146</v>
      </c>
      <c r="K27" s="341" t="s">
        <v>786</v>
      </c>
      <c r="L27" s="341"/>
      <c r="M27" s="341"/>
      <c r="N27"/>
      <c r="O27"/>
      <c r="P27"/>
      <c r="Q27" s="339" t="s">
        <v>252</v>
      </c>
      <c r="R27" s="340"/>
      <c r="S27" s="340"/>
      <c r="T27" s="340"/>
      <c r="U27" s="348"/>
      <c r="V27" s="341"/>
      <c r="W27" s="341"/>
      <c r="X27" s="341"/>
      <c r="Y27" s="349" t="s">
        <v>786</v>
      </c>
      <c r="Z27" s="349"/>
      <c r="AA27" s="349"/>
      <c r="AB27" s="349"/>
      <c r="AC27" s="349"/>
      <c r="AD27" s="349"/>
      <c r="AE27" s="349"/>
      <c r="AF27" s="349"/>
      <c r="AG27" s="349"/>
      <c r="AH27" s="349"/>
      <c r="AI27" s="349"/>
      <c r="AJ27" s="349"/>
      <c r="AK27" s="349"/>
    </row>
    <row r="28" spans="1:37" ht="12" customHeight="1">
      <c r="A28"/>
      <c r="B28" s="339" t="s">
        <v>227</v>
      </c>
      <c r="C28" s="340"/>
      <c r="D28" s="340"/>
      <c r="E28" s="340"/>
      <c r="F28" s="340"/>
      <c r="G28" s="341" t="s">
        <v>146</v>
      </c>
      <c r="H28" s="341"/>
      <c r="I28" s="341"/>
      <c r="J28" s="341" t="s">
        <v>786</v>
      </c>
      <c r="K28" s="341" t="s">
        <v>146</v>
      </c>
      <c r="L28" s="341"/>
      <c r="M28" s="341"/>
      <c r="N28"/>
      <c r="O28"/>
      <c r="P28"/>
      <c r="Q28" s="339" t="s">
        <v>253</v>
      </c>
      <c r="R28" s="340"/>
      <c r="S28" s="340"/>
      <c r="T28" s="340"/>
      <c r="U28" s="340"/>
      <c r="V28" s="341"/>
      <c r="W28" s="341"/>
      <c r="X28" s="341"/>
      <c r="Y28" s="349"/>
      <c r="Z28" s="349" t="s">
        <v>786</v>
      </c>
      <c r="AA28" s="349"/>
      <c r="AB28" s="349"/>
      <c r="AC28" s="349"/>
      <c r="AD28" s="349"/>
      <c r="AE28" s="349"/>
      <c r="AF28" s="349"/>
      <c r="AG28" s="349"/>
      <c r="AH28" s="349"/>
      <c r="AI28" s="349"/>
      <c r="AJ28" s="349"/>
      <c r="AK28" s="349"/>
    </row>
    <row r="29" spans="1:37" ht="12" customHeight="1">
      <c r="A29"/>
      <c r="B29" s="339"/>
      <c r="C29" s="340"/>
      <c r="D29" s="340"/>
      <c r="E29" s="340"/>
      <c r="F29" s="340"/>
      <c r="G29" s="341"/>
      <c r="H29" s="341"/>
      <c r="I29" s="341"/>
      <c r="J29" s="341"/>
      <c r="K29" s="341"/>
      <c r="L29" s="341"/>
      <c r="M29" s="341"/>
      <c r="N29"/>
      <c r="O29"/>
      <c r="P29"/>
      <c r="Q29" s="339" t="s">
        <v>254</v>
      </c>
      <c r="R29" s="340"/>
      <c r="S29" s="340"/>
      <c r="T29" s="340"/>
      <c r="U29" s="340"/>
      <c r="V29" s="341"/>
      <c r="W29" s="341"/>
      <c r="X29" s="341" t="s">
        <v>146</v>
      </c>
      <c r="Y29" s="349"/>
      <c r="Z29" s="349"/>
      <c r="AA29" s="349"/>
      <c r="AB29" s="349"/>
      <c r="AC29" s="349"/>
      <c r="AD29" s="349"/>
      <c r="AE29" s="349" t="s">
        <v>786</v>
      </c>
      <c r="AF29" s="349"/>
      <c r="AG29" s="349"/>
      <c r="AH29" s="349"/>
      <c r="AI29" s="349"/>
      <c r="AJ29" s="349"/>
      <c r="AK29" s="349"/>
    </row>
    <row r="30" spans="1:37" ht="12" customHeight="1">
      <c r="A30"/>
      <c r="B30" s="339"/>
      <c r="C30" s="340"/>
      <c r="D30" s="340"/>
      <c r="E30" s="340"/>
      <c r="F30" s="340"/>
      <c r="G30" s="341"/>
      <c r="H30" s="341"/>
      <c r="I30" s="341"/>
      <c r="J30" s="341"/>
      <c r="K30" s="341"/>
      <c r="L30" s="341"/>
      <c r="M30" s="341"/>
      <c r="N30"/>
      <c r="O30"/>
      <c r="P30"/>
      <c r="Q30" s="339"/>
      <c r="R30" s="340"/>
      <c r="S30" s="340"/>
      <c r="T30" s="340"/>
      <c r="U30" s="340"/>
      <c r="V30" s="341"/>
      <c r="W30" s="341"/>
      <c r="X30" s="341"/>
      <c r="Y30" s="349"/>
      <c r="Z30" s="349"/>
      <c r="AA30" s="349"/>
      <c r="AB30" s="349"/>
      <c r="AC30" s="349"/>
      <c r="AD30" s="349"/>
      <c r="AE30" s="349"/>
      <c r="AF30" s="349"/>
      <c r="AG30" s="349"/>
      <c r="AH30" s="349"/>
      <c r="AI30" s="349"/>
      <c r="AJ30" s="349"/>
      <c r="AK30" s="349"/>
    </row>
    <row r="31" spans="1:37" ht="12" customHeight="1">
      <c r="A31"/>
      <c r="B31" s="339"/>
      <c r="C31" s="340"/>
      <c r="D31" s="340"/>
      <c r="E31" s="340"/>
      <c r="F31" s="340"/>
      <c r="G31" s="341"/>
      <c r="H31" s="341"/>
      <c r="I31" s="341"/>
      <c r="J31" s="341"/>
      <c r="K31" s="341"/>
      <c r="L31" s="341"/>
      <c r="M31" s="341"/>
      <c r="N31"/>
      <c r="O31"/>
      <c r="P31"/>
      <c r="Q31" s="339"/>
      <c r="R31" s="340"/>
      <c r="S31" s="340"/>
      <c r="T31" s="340"/>
      <c r="U31" s="340"/>
      <c r="V31" s="341"/>
      <c r="W31" s="341"/>
      <c r="X31" s="341"/>
      <c r="Y31" s="349"/>
      <c r="Z31" s="349"/>
      <c r="AA31" s="349"/>
      <c r="AB31" s="349"/>
      <c r="AC31" s="349"/>
      <c r="AD31" s="349"/>
      <c r="AE31" s="349"/>
      <c r="AF31" s="349"/>
      <c r="AG31" s="349"/>
      <c r="AH31" s="349"/>
      <c r="AI31" s="349"/>
      <c r="AJ31" s="349"/>
      <c r="AK31" s="349"/>
    </row>
    <row r="32" spans="1:37" ht="12" customHeight="1">
      <c r="A32"/>
      <c r="B32" s="339"/>
      <c r="C32" s="340"/>
      <c r="D32" s="340"/>
      <c r="E32" s="340"/>
      <c r="F32" s="340"/>
      <c r="G32" s="341"/>
      <c r="H32" s="341"/>
      <c r="I32" s="341"/>
      <c r="J32" s="341"/>
      <c r="K32" s="341"/>
      <c r="L32" s="341"/>
      <c r="M32" s="341"/>
      <c r="N32"/>
      <c r="O32"/>
      <c r="P32"/>
      <c r="Q32" s="339"/>
      <c r="R32" s="340"/>
      <c r="S32" s="340"/>
      <c r="T32" s="340"/>
      <c r="U32" s="350"/>
      <c r="V32" s="341"/>
      <c r="W32" s="341"/>
      <c r="X32" s="341"/>
      <c r="Y32" s="349"/>
      <c r="Z32" s="349"/>
      <c r="AA32" s="349"/>
      <c r="AB32" s="349"/>
      <c r="AC32" s="349"/>
      <c r="AD32" s="349"/>
      <c r="AE32" s="349"/>
      <c r="AF32" s="349"/>
      <c r="AG32" s="349"/>
      <c r="AH32" s="349"/>
      <c r="AI32" s="349"/>
      <c r="AJ32" s="349"/>
      <c r="AK32" s="349"/>
    </row>
    <row r="33" spans="1:31" ht="9.75" customHeight="1">
      <c r="A33"/>
      <c r="S33" s="317"/>
      <c r="T33" s="317"/>
      <c r="U33" s="317"/>
      <c r="W33" s="342"/>
      <c r="X33" s="342"/>
      <c r="Y33" s="342"/>
      <c r="Z33" s="342"/>
      <c r="AA33" s="342"/>
      <c r="AB33" s="342"/>
      <c r="AC33" s="342"/>
      <c r="AD33" s="342"/>
      <c r="AE33" s="342"/>
    </row>
    <row r="34" spans="1:31" ht="9.75" customHeight="1">
      <c r="A34"/>
      <c r="S34" s="317"/>
      <c r="T34" s="317"/>
      <c r="U34" s="317"/>
      <c r="W34" s="342"/>
      <c r="X34" s="342"/>
      <c r="Y34" s="342"/>
      <c r="Z34" s="342"/>
      <c r="AA34" s="342"/>
      <c r="AB34" s="342"/>
      <c r="AC34" s="342"/>
      <c r="AD34" s="342"/>
      <c r="AE34" s="342"/>
    </row>
    <row r="35" spans="1:31" ht="9.75" customHeight="1">
      <c r="A35"/>
      <c r="B35" s="1" t="s">
        <v>255</v>
      </c>
      <c r="S35" s="317"/>
      <c r="T35" s="317"/>
      <c r="U35" s="317"/>
      <c r="W35" s="342"/>
      <c r="X35" s="342"/>
      <c r="Y35" s="342"/>
      <c r="Z35" s="342"/>
      <c r="AA35" s="342"/>
      <c r="AB35" s="342"/>
      <c r="AC35" s="342"/>
      <c r="AD35" s="342"/>
      <c r="AE35" s="342"/>
    </row>
    <row r="36" spans="1:31" ht="9.75" customHeight="1">
      <c r="A36"/>
      <c r="B36" s="1"/>
      <c r="S36" s="317"/>
      <c r="T36" s="317"/>
      <c r="U36" s="317"/>
      <c r="W36" s="342"/>
      <c r="X36" s="342"/>
      <c r="Y36" s="342"/>
      <c r="Z36" s="342"/>
      <c r="AA36" s="342"/>
      <c r="AB36" s="342"/>
      <c r="AC36" s="342"/>
      <c r="AD36" s="342"/>
      <c r="AE36" s="342"/>
    </row>
    <row r="37" spans="1:31" ht="9.75" customHeight="1">
      <c r="A37"/>
      <c r="S37" s="317"/>
      <c r="T37" s="317"/>
      <c r="U37" s="317"/>
      <c r="W37" s="342"/>
      <c r="X37" s="342"/>
      <c r="Y37" s="342"/>
      <c r="Z37" s="342"/>
      <c r="AA37" s="342"/>
      <c r="AB37" s="342"/>
      <c r="AC37" s="342"/>
      <c r="AD37" s="342"/>
      <c r="AE37" s="342"/>
    </row>
    <row r="38" spans="2:37" ht="9.75" customHeight="1">
      <c r="B38" s="341"/>
      <c r="C38" s="317" t="s">
        <v>256</v>
      </c>
      <c r="F38" s="341"/>
      <c r="G38" s="317" t="s">
        <v>257</v>
      </c>
      <c r="J38" s="341"/>
      <c r="K38" s="317" t="s">
        <v>258</v>
      </c>
      <c r="Q38" s="341"/>
      <c r="R38" s="294"/>
      <c r="S38" s="294"/>
      <c r="T38" s="294"/>
      <c r="U38" s="294"/>
      <c r="V38" s="294"/>
      <c r="W38" s="294"/>
      <c r="X38" s="294"/>
      <c r="Y38" s="294"/>
      <c r="AA38" s="257"/>
      <c r="AB38" s="294"/>
      <c r="AC38" s="294"/>
      <c r="AD38" s="294"/>
      <c r="AE38" s="294"/>
      <c r="AF38" s="294"/>
      <c r="AG38" s="294"/>
      <c r="AH38" s="294"/>
      <c r="AI38" s="294"/>
      <c r="AJ38" s="294"/>
      <c r="AK38" s="294"/>
    </row>
    <row r="39" spans="2:37" ht="9.75" customHeight="1">
      <c r="B39" s="320"/>
      <c r="F39" s="320"/>
      <c r="J39" s="320"/>
      <c r="Q39" s="320"/>
      <c r="R39" s="93"/>
      <c r="S39" s="93"/>
      <c r="T39" s="93"/>
      <c r="U39" s="93"/>
      <c r="V39" s="93"/>
      <c r="W39" s="93"/>
      <c r="X39" s="93"/>
      <c r="Y39" s="93"/>
      <c r="AA39" s="93"/>
      <c r="AB39" s="93"/>
      <c r="AC39" s="93"/>
      <c r="AD39" s="93"/>
      <c r="AE39" s="93"/>
      <c r="AF39" s="93"/>
      <c r="AG39" s="93"/>
      <c r="AH39" s="93"/>
      <c r="AI39" s="93"/>
      <c r="AJ39" s="93"/>
      <c r="AK39" s="93"/>
    </row>
    <row r="40" spans="1:31" ht="9.75" customHeight="1">
      <c r="A40"/>
      <c r="B40" s="1" t="s">
        <v>259</v>
      </c>
      <c r="Q40"/>
      <c r="R40"/>
      <c r="S40" s="317"/>
      <c r="T40" s="317"/>
      <c r="U40" s="317"/>
      <c r="W40" s="342"/>
      <c r="X40" s="342"/>
      <c r="Y40" s="342"/>
      <c r="Z40" s="342"/>
      <c r="AA40" s="342"/>
      <c r="AB40" s="342"/>
      <c r="AC40" s="342"/>
      <c r="AD40" s="342"/>
      <c r="AE40" s="342"/>
    </row>
    <row r="41" spans="1:31" ht="9.75" customHeight="1">
      <c r="A41"/>
      <c r="B41" s="1"/>
      <c r="Q41"/>
      <c r="R41" s="319" t="s">
        <v>260</v>
      </c>
      <c r="S41" s="317"/>
      <c r="T41" s="317"/>
      <c r="U41" s="317"/>
      <c r="W41" s="342"/>
      <c r="X41" s="342"/>
      <c r="Y41" s="342"/>
      <c r="Z41" s="342"/>
      <c r="AA41" s="342"/>
      <c r="AB41" s="342"/>
      <c r="AC41" s="342"/>
      <c r="AD41" s="342"/>
      <c r="AE41" s="342"/>
    </row>
    <row r="42" spans="1:37" s="347" customFormat="1" ht="44.25" customHeight="1">
      <c r="A42"/>
      <c r="B42" s="351"/>
      <c r="C42" s="352"/>
      <c r="D42" s="352"/>
      <c r="E42" s="352"/>
      <c r="F42" s="353" t="s">
        <v>261</v>
      </c>
      <c r="G42" s="353" t="s">
        <v>262</v>
      </c>
      <c r="H42" s="353" t="s">
        <v>233</v>
      </c>
      <c r="I42" s="353" t="s">
        <v>263</v>
      </c>
      <c r="J42" s="353" t="s">
        <v>264</v>
      </c>
      <c r="K42" s="353" t="s">
        <v>265</v>
      </c>
      <c r="L42" s="353" t="s">
        <v>266</v>
      </c>
      <c r="M42" s="362" t="s">
        <v>267</v>
      </c>
      <c r="N42" s="353" t="s">
        <v>268</v>
      </c>
      <c r="O42" s="354"/>
      <c r="Q42"/>
      <c r="R42" s="317" t="s">
        <v>269</v>
      </c>
      <c r="S42" s="317"/>
      <c r="T42" s="317"/>
      <c r="U42" s="317"/>
      <c r="V42"/>
      <c r="W42" s="356"/>
      <c r="X42"/>
      <c r="Y42"/>
      <c r="Z42"/>
      <c r="AA42"/>
      <c r="AB42"/>
      <c r="AC42"/>
      <c r="AD42"/>
      <c r="AE42"/>
      <c r="AF42"/>
      <c r="AG42"/>
      <c r="AH42"/>
      <c r="AI42"/>
      <c r="AJ42"/>
      <c r="AK42"/>
    </row>
    <row r="43" spans="1:37" ht="10.5" customHeight="1">
      <c r="A43"/>
      <c r="B43" s="298" t="s">
        <v>224</v>
      </c>
      <c r="C43" s="299"/>
      <c r="D43" s="299"/>
      <c r="E43" s="300"/>
      <c r="F43" s="355" t="s">
        <v>786</v>
      </c>
      <c r="G43" s="355"/>
      <c r="H43" s="355"/>
      <c r="I43" s="355" t="s">
        <v>786</v>
      </c>
      <c r="J43" s="355"/>
      <c r="K43" s="355"/>
      <c r="L43" s="355"/>
      <c r="M43" s="355" t="s">
        <v>786</v>
      </c>
      <c r="N43" s="433" t="s">
        <v>146</v>
      </c>
      <c r="O43" s="355"/>
      <c r="Q43"/>
      <c r="R43" s="317" t="s">
        <v>270</v>
      </c>
      <c r="S43" s="317"/>
      <c r="T43" s="317"/>
      <c r="U43" s="317"/>
      <c r="W43" s="333" t="s">
        <v>789</v>
      </c>
      <c r="X43" s="334"/>
      <c r="Y43" s="334"/>
      <c r="Z43" s="334"/>
      <c r="AA43" s="334"/>
      <c r="AB43" s="334"/>
      <c r="AC43" s="334"/>
      <c r="AD43" s="334"/>
      <c r="AE43" s="334"/>
      <c r="AF43" s="334"/>
      <c r="AG43" s="334"/>
      <c r="AH43" s="334"/>
      <c r="AI43" s="334"/>
      <c r="AJ43" s="334"/>
      <c r="AK43" s="335"/>
    </row>
    <row r="44" spans="1:21" ht="10.5" customHeight="1">
      <c r="A44"/>
      <c r="B44" s="301" t="s">
        <v>151</v>
      </c>
      <c r="C44" s="289"/>
      <c r="D44" s="289"/>
      <c r="E44" s="302"/>
      <c r="F44" s="355" t="s">
        <v>786</v>
      </c>
      <c r="G44" s="355"/>
      <c r="H44" s="355"/>
      <c r="I44" s="355" t="s">
        <v>786</v>
      </c>
      <c r="J44" s="355"/>
      <c r="K44" s="355"/>
      <c r="L44" s="355"/>
      <c r="M44" s="355" t="s">
        <v>786</v>
      </c>
      <c r="N44" s="355"/>
      <c r="O44" s="355"/>
      <c r="Q44"/>
      <c r="R44"/>
      <c r="S44" s="317"/>
      <c r="T44" s="317"/>
      <c r="U44" s="317"/>
    </row>
    <row r="45" spans="1:37" ht="10.5" customHeight="1">
      <c r="A45"/>
      <c r="B45" s="301" t="s">
        <v>152</v>
      </c>
      <c r="C45" s="289"/>
      <c r="D45" s="289"/>
      <c r="E45" s="302"/>
      <c r="F45" s="355" t="s">
        <v>786</v>
      </c>
      <c r="G45" s="355"/>
      <c r="H45" s="355"/>
      <c r="I45" s="355" t="s">
        <v>786</v>
      </c>
      <c r="J45" s="355"/>
      <c r="K45" s="355"/>
      <c r="L45" s="355"/>
      <c r="M45" s="355" t="s">
        <v>786</v>
      </c>
      <c r="N45" s="355"/>
      <c r="O45" s="355"/>
      <c r="Q45"/>
      <c r="R45" s="317" t="s">
        <v>264</v>
      </c>
      <c r="S45" s="317"/>
      <c r="T45" s="317"/>
      <c r="U45" s="317"/>
      <c r="W45" s="333"/>
      <c r="X45" s="334"/>
      <c r="Y45" s="334"/>
      <c r="Z45" s="334"/>
      <c r="AA45" s="334"/>
      <c r="AB45" s="334"/>
      <c r="AC45" s="334"/>
      <c r="AD45" s="334"/>
      <c r="AE45" s="334"/>
      <c r="AF45" s="334"/>
      <c r="AG45" s="334"/>
      <c r="AH45" s="334"/>
      <c r="AI45" s="334"/>
      <c r="AJ45" s="334"/>
      <c r="AK45" s="335"/>
    </row>
    <row r="46" spans="1:21" ht="10.5" customHeight="1">
      <c r="A46"/>
      <c r="B46" s="301" t="s">
        <v>226</v>
      </c>
      <c r="C46" s="289"/>
      <c r="D46" s="289"/>
      <c r="E46" s="302"/>
      <c r="F46" s="355" t="s">
        <v>786</v>
      </c>
      <c r="G46" s="355"/>
      <c r="H46" s="355"/>
      <c r="I46" s="355" t="s">
        <v>786</v>
      </c>
      <c r="J46" s="355"/>
      <c r="K46" s="355"/>
      <c r="L46" s="355"/>
      <c r="M46" s="355" t="s">
        <v>786</v>
      </c>
      <c r="N46" s="355"/>
      <c r="O46" s="355"/>
      <c r="Q46"/>
      <c r="R46"/>
      <c r="S46" s="317"/>
      <c r="T46" s="317"/>
      <c r="U46" s="317"/>
    </row>
    <row r="47" spans="1:37" ht="10.5" customHeight="1">
      <c r="A47"/>
      <c r="B47" s="301" t="s">
        <v>271</v>
      </c>
      <c r="C47" s="289"/>
      <c r="D47" s="289"/>
      <c r="E47" s="302"/>
      <c r="F47" s="355" t="s">
        <v>786</v>
      </c>
      <c r="G47" s="355"/>
      <c r="H47" s="355"/>
      <c r="I47" s="355" t="s">
        <v>786</v>
      </c>
      <c r="J47" s="355"/>
      <c r="K47" s="355"/>
      <c r="L47" s="355"/>
      <c r="M47" s="355"/>
      <c r="N47" s="355"/>
      <c r="O47" s="355"/>
      <c r="Q47"/>
      <c r="R47" s="317" t="s">
        <v>267</v>
      </c>
      <c r="S47" s="317"/>
      <c r="T47" s="317"/>
      <c r="U47" s="317"/>
      <c r="W47" s="333" t="s">
        <v>865</v>
      </c>
      <c r="X47" s="334"/>
      <c r="Y47" s="334"/>
      <c r="Z47" s="334"/>
      <c r="AA47" s="334"/>
      <c r="AB47" s="334"/>
      <c r="AC47" s="334"/>
      <c r="AD47" s="334"/>
      <c r="AE47" s="334"/>
      <c r="AF47" s="334"/>
      <c r="AG47" s="334"/>
      <c r="AH47" s="334"/>
      <c r="AI47" s="334"/>
      <c r="AJ47" s="334"/>
      <c r="AK47" s="335"/>
    </row>
    <row r="48" spans="1:21" ht="10.5" customHeight="1">
      <c r="A48"/>
      <c r="B48" s="301"/>
      <c r="C48" s="289"/>
      <c r="D48" s="289"/>
      <c r="E48" s="302"/>
      <c r="F48" s="355"/>
      <c r="G48" s="355"/>
      <c r="H48" s="355"/>
      <c r="I48" s="355"/>
      <c r="J48" s="355"/>
      <c r="K48" s="355"/>
      <c r="L48" s="355"/>
      <c r="M48" s="355"/>
      <c r="N48" s="355"/>
      <c r="O48" s="355"/>
      <c r="Q48"/>
      <c r="R48"/>
      <c r="S48" s="317"/>
      <c r="T48" s="317"/>
      <c r="U48" s="317"/>
    </row>
    <row r="49" spans="1:37" ht="10.5" customHeight="1">
      <c r="A49"/>
      <c r="B49" s="301"/>
      <c r="C49" s="289"/>
      <c r="D49" s="289"/>
      <c r="E49" s="302"/>
      <c r="F49" s="355"/>
      <c r="G49" s="355"/>
      <c r="H49" s="355"/>
      <c r="I49" s="355"/>
      <c r="J49" s="355"/>
      <c r="K49" s="355"/>
      <c r="L49" s="355"/>
      <c r="M49" s="355"/>
      <c r="N49" s="355"/>
      <c r="O49" s="355"/>
      <c r="Q49"/>
      <c r="R49" s="317" t="s">
        <v>266</v>
      </c>
      <c r="S49" s="317"/>
      <c r="T49" s="317"/>
      <c r="U49" s="317"/>
      <c r="W49" s="432" t="s">
        <v>820</v>
      </c>
      <c r="X49" s="334"/>
      <c r="Y49" s="334"/>
      <c r="Z49" s="334"/>
      <c r="AA49" s="334"/>
      <c r="AB49" s="334"/>
      <c r="AC49" s="334"/>
      <c r="AD49" s="334"/>
      <c r="AE49" s="334"/>
      <c r="AF49" s="334"/>
      <c r="AG49" s="334"/>
      <c r="AH49" s="334"/>
      <c r="AI49" s="334"/>
      <c r="AJ49" s="334"/>
      <c r="AK49" s="335"/>
    </row>
    <row r="50" spans="1:21" ht="10.5" customHeight="1">
      <c r="A50"/>
      <c r="B50" s="301"/>
      <c r="C50" s="289"/>
      <c r="D50" s="289"/>
      <c r="E50" s="302"/>
      <c r="F50" s="297"/>
      <c r="G50" s="297"/>
      <c r="H50" s="297"/>
      <c r="I50" s="297"/>
      <c r="J50" s="297"/>
      <c r="K50" s="297"/>
      <c r="L50" s="297"/>
      <c r="M50" s="297"/>
      <c r="N50" s="297"/>
      <c r="O50" s="297"/>
      <c r="Q50"/>
      <c r="R50"/>
      <c r="S50" s="317"/>
      <c r="T50" s="317"/>
      <c r="U50" s="317"/>
    </row>
    <row r="51" spans="1:37" ht="10.5" customHeight="1">
      <c r="A51"/>
      <c r="B51" s="301"/>
      <c r="C51" s="289"/>
      <c r="D51" s="289"/>
      <c r="E51" s="302"/>
      <c r="F51" s="355"/>
      <c r="G51" s="355"/>
      <c r="H51" s="355"/>
      <c r="I51" s="355"/>
      <c r="J51" s="355"/>
      <c r="K51" s="355"/>
      <c r="L51" s="355"/>
      <c r="M51" s="355"/>
      <c r="N51" s="355"/>
      <c r="O51" s="355"/>
      <c r="Q51"/>
      <c r="R51" s="317" t="s">
        <v>268</v>
      </c>
      <c r="S51" s="317"/>
      <c r="T51" s="317"/>
      <c r="U51" s="317"/>
      <c r="W51" s="429"/>
      <c r="X51" s="334"/>
      <c r="Y51" s="334"/>
      <c r="Z51" s="334"/>
      <c r="AA51" s="334"/>
      <c r="AB51" s="334"/>
      <c r="AC51" s="334"/>
      <c r="AD51" s="334"/>
      <c r="AE51" s="334"/>
      <c r="AF51" s="334"/>
      <c r="AG51" s="334"/>
      <c r="AH51" s="334"/>
      <c r="AI51" s="334"/>
      <c r="AJ51" s="334"/>
      <c r="AK51" s="335"/>
    </row>
    <row r="52" spans="1:21" ht="10.5" customHeight="1">
      <c r="A52"/>
      <c r="B52" s="301"/>
      <c r="C52" s="289"/>
      <c r="D52" s="289"/>
      <c r="E52" s="302"/>
      <c r="F52" s="297"/>
      <c r="G52" s="297"/>
      <c r="H52" s="297"/>
      <c r="I52" s="297"/>
      <c r="J52" s="297"/>
      <c r="K52" s="297"/>
      <c r="L52" s="297"/>
      <c r="M52" s="297"/>
      <c r="N52" s="297"/>
      <c r="O52" s="297"/>
      <c r="P52"/>
      <c r="Q52"/>
      <c r="S52" s="317"/>
      <c r="T52" s="317"/>
      <c r="U52" s="317"/>
    </row>
    <row r="53" spans="1:37" ht="10.5" customHeight="1">
      <c r="A53"/>
      <c r="B53" s="301"/>
      <c r="C53" s="289"/>
      <c r="D53" s="289"/>
      <c r="E53" s="302"/>
      <c r="F53" s="297"/>
      <c r="G53" s="297"/>
      <c r="H53" s="297"/>
      <c r="I53" s="297"/>
      <c r="J53" s="297"/>
      <c r="K53" s="297"/>
      <c r="L53" s="297"/>
      <c r="M53" s="297"/>
      <c r="N53" s="297"/>
      <c r="O53" s="297"/>
      <c r="P53"/>
      <c r="Q53"/>
      <c r="R53" s="343"/>
      <c r="S53" s="343"/>
      <c r="T53" s="343"/>
      <c r="U53" s="343"/>
      <c r="W53" s="333"/>
      <c r="X53" s="334"/>
      <c r="Y53" s="334"/>
      <c r="Z53" s="334"/>
      <c r="AA53" s="334"/>
      <c r="AB53" s="334"/>
      <c r="AC53" s="334"/>
      <c r="AD53" s="334"/>
      <c r="AE53" s="334"/>
      <c r="AF53" s="334"/>
      <c r="AG53" s="334"/>
      <c r="AH53" s="334"/>
      <c r="AI53" s="334"/>
      <c r="AJ53" s="334"/>
      <c r="AK53" s="335"/>
    </row>
    <row r="3373" ht="12.75">
      <c r="AM3373"/>
    </row>
    <row r="3395" ht="12.75">
      <c r="AM3395"/>
    </row>
    <row r="3396" ht="12.75"/>
  </sheetData>
  <sheetProtection/>
  <printOptions horizontalCentered="1"/>
  <pageMargins left="0.7874015748031497" right="0.27" top="0.67" bottom="0.77" header="0.37" footer="0.42"/>
  <pageSetup horizontalDpi="300" verticalDpi="300" orientation="portrait" paperSize="9" r:id="rId2"/>
  <headerFooter alignWithMargins="0">
    <oddHeader xml:space="preserve">&amp;R&amp;8CADERNO DE ORIENTAÇÕES TÉCNICAS - VOL. III
FORMULÁRIOS PADRÃO CAIXA&amp;10 </oddHeader>
    <oddFooter>&amp;L&amp;7GEAEN - Versão 1.0
Vigência NOV/98&amp;R&amp;8&amp;F</oddFooter>
  </headerFooter>
  <drawing r:id="rId1"/>
</worksheet>
</file>

<file path=xl/worksheets/sheet3.xml><?xml version="1.0" encoding="utf-8"?>
<worksheet xmlns="http://schemas.openxmlformats.org/spreadsheetml/2006/main" xmlns:r="http://schemas.openxmlformats.org/officeDocument/2006/relationships">
  <dimension ref="A1:N305"/>
  <sheetViews>
    <sheetView showGridLines="0" showZeros="0" tabSelected="1" zoomScale="125" zoomScaleNormal="125" zoomScalePageLayoutView="0" workbookViewId="0" topLeftCell="B28">
      <selection activeCell="J40" sqref="J40"/>
    </sheetView>
  </sheetViews>
  <sheetFormatPr defaultColWidth="11.421875" defaultRowHeight="12.75"/>
  <cols>
    <col min="1" max="1" width="4.7109375" style="87" customWidth="1"/>
    <col min="2" max="2" width="7.7109375" style="88" customWidth="1"/>
    <col min="3" max="3" width="3.28125" style="89" customWidth="1"/>
    <col min="4" max="4" width="11.00390625" style="89" customWidth="1"/>
    <col min="5" max="5" width="10.7109375" style="86" customWidth="1"/>
    <col min="6" max="6" width="16.28125" style="86" customWidth="1"/>
    <col min="7" max="7" width="4.421875" style="88" customWidth="1"/>
    <col min="8" max="8" width="6.28125" style="87" customWidth="1"/>
    <col min="9" max="9" width="10.7109375" style="90" customWidth="1"/>
    <col min="10" max="10" width="14.00390625" style="90" customWidth="1"/>
    <col min="11" max="11" width="6.7109375" style="212" customWidth="1"/>
    <col min="12" max="12" width="6.57421875" style="87" customWidth="1"/>
    <col min="13" max="13" width="3.421875" style="87" customWidth="1"/>
    <col min="14" max="16384" width="11.421875" style="87" customWidth="1"/>
  </cols>
  <sheetData>
    <row r="1" spans="1:12" ht="10.5">
      <c r="A1" s="374"/>
      <c r="B1" s="375"/>
      <c r="C1" s="376"/>
      <c r="D1" s="376"/>
      <c r="E1" s="377"/>
      <c r="F1" s="377"/>
      <c r="G1" s="375"/>
      <c r="H1" s="376"/>
      <c r="I1" s="378"/>
      <c r="J1" s="378"/>
      <c r="K1" s="379"/>
      <c r="L1" s="376"/>
    </row>
    <row r="2" spans="1:12" ht="10.5">
      <c r="A2" s="374"/>
      <c r="B2" s="380" t="s">
        <v>272</v>
      </c>
      <c r="C2" s="381"/>
      <c r="D2" s="381"/>
      <c r="E2" s="382"/>
      <c r="F2" s="382"/>
      <c r="G2" s="381"/>
      <c r="H2" s="381"/>
      <c r="I2" s="383"/>
      <c r="J2" s="383"/>
      <c r="K2" s="384"/>
      <c r="L2" s="381"/>
    </row>
    <row r="3" spans="1:12" ht="11.25" thickBot="1">
      <c r="A3" s="374"/>
      <c r="B3" s="375"/>
      <c r="C3" s="376"/>
      <c r="D3" s="376" t="s">
        <v>273</v>
      </c>
      <c r="E3" s="377"/>
      <c r="F3" s="377"/>
      <c r="G3" s="375"/>
      <c r="H3" s="376"/>
      <c r="I3" s="378"/>
      <c r="J3" s="378"/>
      <c r="K3" s="379"/>
      <c r="L3" s="376"/>
    </row>
    <row r="4" spans="1:12" ht="8.25" customHeight="1">
      <c r="A4" s="374"/>
      <c r="B4" s="385"/>
      <c r="C4" s="386"/>
      <c r="D4" s="387"/>
      <c r="E4" s="388"/>
      <c r="F4" s="388"/>
      <c r="G4" s="389"/>
      <c r="H4" s="390"/>
      <c r="I4" s="391"/>
      <c r="J4" s="391"/>
      <c r="K4" s="392"/>
      <c r="L4" s="393"/>
    </row>
    <row r="5" spans="1:12" s="85" customFormat="1" ht="12.75" customHeight="1">
      <c r="A5" s="394"/>
      <c r="B5" s="395" t="s">
        <v>763</v>
      </c>
      <c r="C5" s="396"/>
      <c r="D5" s="397"/>
      <c r="E5" s="398"/>
      <c r="F5" s="398"/>
      <c r="G5" s="399"/>
      <c r="H5" s="400"/>
      <c r="I5" s="401"/>
      <c r="J5" s="399"/>
      <c r="K5" s="399"/>
      <c r="L5" s="402"/>
    </row>
    <row r="6" spans="1:12" ht="12.75" customHeight="1">
      <c r="A6" s="374"/>
      <c r="B6" s="403" t="s">
        <v>764</v>
      </c>
      <c r="C6" s="396"/>
      <c r="D6" s="397"/>
      <c r="E6" s="420" t="s">
        <v>848</v>
      </c>
      <c r="F6" s="398"/>
      <c r="G6" s="399"/>
      <c r="H6" s="404" t="s">
        <v>274</v>
      </c>
      <c r="I6" s="399"/>
      <c r="J6" s="405" t="s">
        <v>821</v>
      </c>
      <c r="K6" s="399"/>
      <c r="L6" s="402"/>
    </row>
    <row r="7" spans="1:12" ht="12.75" customHeight="1">
      <c r="A7" s="374"/>
      <c r="B7" s="406" t="s">
        <v>765</v>
      </c>
      <c r="C7" s="407"/>
      <c r="D7" s="397"/>
      <c r="E7" s="408" t="s">
        <v>766</v>
      </c>
      <c r="F7" s="398"/>
      <c r="G7" s="399"/>
      <c r="H7" s="409" t="s">
        <v>767</v>
      </c>
      <c r="I7" s="399" t="s">
        <v>856</v>
      </c>
      <c r="J7" s="410">
        <f>'[1]Cronog'!K9</f>
        <v>0</v>
      </c>
      <c r="K7" s="399"/>
      <c r="L7" s="402"/>
    </row>
    <row r="8" spans="1:12" ht="12.75" customHeight="1">
      <c r="A8" s="374"/>
      <c r="B8" s="406" t="s">
        <v>276</v>
      </c>
      <c r="C8"/>
      <c r="D8" s="420" t="s">
        <v>834</v>
      </c>
      <c r="E8" s="408"/>
      <c r="F8" s="398"/>
      <c r="G8" s="411"/>
      <c r="H8" s="412" t="s">
        <v>768</v>
      </c>
      <c r="I8" s="399"/>
      <c r="J8" s="104" t="s">
        <v>841</v>
      </c>
      <c r="K8" s="399"/>
      <c r="L8" s="402"/>
    </row>
    <row r="9" spans="1:12" ht="8.25" customHeight="1" thickBot="1">
      <c r="A9" s="374"/>
      <c r="B9" s="413"/>
      <c r="C9" s="414"/>
      <c r="D9" s="414"/>
      <c r="E9" s="414"/>
      <c r="F9" s="414"/>
      <c r="G9" s="414"/>
      <c r="H9" s="414"/>
      <c r="I9" s="414"/>
      <c r="J9" s="414"/>
      <c r="K9" s="414"/>
      <c r="L9" s="415"/>
    </row>
    <row r="10" spans="1:12" ht="10.5" customHeight="1">
      <c r="A10" s="374"/>
      <c r="B10" s="442"/>
      <c r="C10" s="443"/>
      <c r="D10" s="443"/>
      <c r="E10" s="444" t="s">
        <v>277</v>
      </c>
      <c r="F10" s="445"/>
      <c r="G10" s="446" t="s">
        <v>278</v>
      </c>
      <c r="H10" s="446" t="s">
        <v>279</v>
      </c>
      <c r="I10" s="447" t="s">
        <v>280</v>
      </c>
      <c r="J10" s="447" t="s">
        <v>281</v>
      </c>
      <c r="K10" s="448" t="s">
        <v>282</v>
      </c>
      <c r="L10" s="449" t="s">
        <v>283</v>
      </c>
    </row>
    <row r="11" spans="1:12" ht="10.5" customHeight="1">
      <c r="A11" s="374"/>
      <c r="B11" s="450"/>
      <c r="C11" s="451"/>
      <c r="D11" s="451"/>
      <c r="E11" s="452"/>
      <c r="F11" s="453"/>
      <c r="G11" s="454"/>
      <c r="H11" s="455"/>
      <c r="I11" s="456"/>
      <c r="J11" s="456"/>
      <c r="K11" s="457"/>
      <c r="L11" s="458"/>
    </row>
    <row r="12" spans="1:12" ht="10.5" customHeight="1">
      <c r="A12" s="374"/>
      <c r="B12" s="459" t="s">
        <v>284</v>
      </c>
      <c r="C12" s="460" t="s">
        <v>285</v>
      </c>
      <c r="D12" s="461" t="s">
        <v>286</v>
      </c>
      <c r="E12" s="462"/>
      <c r="F12" s="445"/>
      <c r="G12" s="446"/>
      <c r="H12" s="463"/>
      <c r="I12" s="464"/>
      <c r="J12" s="465" t="s">
        <v>146</v>
      </c>
      <c r="K12" s="448"/>
      <c r="L12" s="466"/>
    </row>
    <row r="13" spans="1:12" ht="10.5" customHeight="1">
      <c r="A13" s="374"/>
      <c r="B13" s="467" t="s">
        <v>287</v>
      </c>
      <c r="C13" s="468"/>
      <c r="D13" s="469" t="s">
        <v>288</v>
      </c>
      <c r="E13" s="452"/>
      <c r="F13" s="453"/>
      <c r="G13" s="454" t="s">
        <v>289</v>
      </c>
      <c r="H13" s="463"/>
      <c r="I13" s="464"/>
      <c r="J13" s="470">
        <v>500</v>
      </c>
      <c r="K13" s="457">
        <f>IF(J$23=0,0,100*J13/J$23)</f>
        <v>15.372790161414297</v>
      </c>
      <c r="L13" s="466"/>
    </row>
    <row r="14" spans="1:12" ht="10.5" customHeight="1">
      <c r="A14" s="374"/>
      <c r="B14" s="467" t="s">
        <v>290</v>
      </c>
      <c r="C14" s="460" t="s">
        <v>291</v>
      </c>
      <c r="D14" s="461" t="s">
        <v>292</v>
      </c>
      <c r="E14" s="462"/>
      <c r="F14" s="445"/>
      <c r="G14" s="446" t="s">
        <v>289</v>
      </c>
      <c r="H14" s="463"/>
      <c r="I14" s="464"/>
      <c r="J14" s="471">
        <v>2000</v>
      </c>
      <c r="K14" s="457">
        <f>IF(J$23=0,0,100*J14/J$23)</f>
        <v>61.49116064565719</v>
      </c>
      <c r="L14" s="466"/>
    </row>
    <row r="15" spans="1:12" ht="10.5" customHeight="1">
      <c r="A15" s="374"/>
      <c r="B15" s="467" t="s">
        <v>293</v>
      </c>
      <c r="C15" s="460" t="s">
        <v>294</v>
      </c>
      <c r="D15" s="461" t="s">
        <v>295</v>
      </c>
      <c r="E15" s="462"/>
      <c r="F15" s="445"/>
      <c r="G15" s="446"/>
      <c r="H15" s="463"/>
      <c r="I15" s="464"/>
      <c r="J15" s="465"/>
      <c r="K15" s="448"/>
      <c r="L15" s="466"/>
    </row>
    <row r="16" spans="1:13" ht="10.5" customHeight="1">
      <c r="A16" s="374"/>
      <c r="B16" s="467" t="s">
        <v>296</v>
      </c>
      <c r="C16" s="468"/>
      <c r="D16" s="469" t="s">
        <v>297</v>
      </c>
      <c r="E16" s="452"/>
      <c r="F16" s="453"/>
      <c r="G16" s="454" t="s">
        <v>289</v>
      </c>
      <c r="H16" s="463"/>
      <c r="I16" s="464"/>
      <c r="J16" s="472">
        <v>0</v>
      </c>
      <c r="K16" s="457">
        <f>IF(J$23=0,0,100*J16/J$23)</f>
        <v>0</v>
      </c>
      <c r="L16" s="466"/>
      <c r="M16" s="90"/>
    </row>
    <row r="17" spans="1:13" ht="10.5" customHeight="1">
      <c r="A17" s="374"/>
      <c r="B17" s="467" t="s">
        <v>298</v>
      </c>
      <c r="C17" s="460" t="s">
        <v>299</v>
      </c>
      <c r="D17" s="461" t="s">
        <v>300</v>
      </c>
      <c r="E17" s="462"/>
      <c r="F17" s="445"/>
      <c r="G17" s="467"/>
      <c r="H17" s="463"/>
      <c r="I17" s="464"/>
      <c r="J17" s="465" t="s">
        <v>146</v>
      </c>
      <c r="K17" s="448"/>
      <c r="L17" s="466"/>
      <c r="M17" s="90"/>
    </row>
    <row r="18" spans="1:13" ht="10.5" customHeight="1">
      <c r="A18" s="374"/>
      <c r="B18" s="467" t="s">
        <v>301</v>
      </c>
      <c r="C18" s="468"/>
      <c r="D18" s="469" t="s">
        <v>302</v>
      </c>
      <c r="E18" s="452"/>
      <c r="F18" s="453"/>
      <c r="G18" s="454" t="s">
        <v>289</v>
      </c>
      <c r="H18" s="463"/>
      <c r="I18" s="464"/>
      <c r="J18" s="470">
        <v>0</v>
      </c>
      <c r="K18" s="457">
        <f>IF(J$23=0,0,100*J18/J$23)</f>
        <v>0</v>
      </c>
      <c r="L18" s="466"/>
      <c r="M18" s="90"/>
    </row>
    <row r="19" spans="1:13" ht="10.5" customHeight="1">
      <c r="A19" s="374"/>
      <c r="B19" s="467" t="s">
        <v>303</v>
      </c>
      <c r="C19" s="468" t="s">
        <v>304</v>
      </c>
      <c r="D19" s="469" t="s">
        <v>305</v>
      </c>
      <c r="E19" s="452"/>
      <c r="F19" s="453"/>
      <c r="G19" s="454" t="s">
        <v>289</v>
      </c>
      <c r="H19" s="463"/>
      <c r="I19" s="464"/>
      <c r="J19" s="471">
        <v>600</v>
      </c>
      <c r="K19" s="457">
        <f>IF(J$23=0,0,100*J19/J$23)</f>
        <v>18.447348193697156</v>
      </c>
      <c r="L19" s="466"/>
      <c r="M19" s="90"/>
    </row>
    <row r="20" spans="1:13" ht="10.5" customHeight="1">
      <c r="A20" s="374"/>
      <c r="B20" s="467" t="s">
        <v>306</v>
      </c>
      <c r="C20" s="473" t="s">
        <v>307</v>
      </c>
      <c r="D20" s="474" t="s">
        <v>308</v>
      </c>
      <c r="E20" s="475"/>
      <c r="F20" s="476"/>
      <c r="G20" s="467" t="s">
        <v>289</v>
      </c>
      <c r="H20" s="463"/>
      <c r="I20" s="464"/>
      <c r="J20" s="471">
        <v>0</v>
      </c>
      <c r="K20" s="457">
        <f>IF(J$23=0,0,100*J20/J$23)</f>
        <v>0</v>
      </c>
      <c r="L20" s="466"/>
      <c r="M20" s="90"/>
    </row>
    <row r="21" spans="1:12" ht="10.5" customHeight="1">
      <c r="A21" s="374"/>
      <c r="B21" s="477"/>
      <c r="C21" s="460" t="s">
        <v>309</v>
      </c>
      <c r="D21" s="461" t="s">
        <v>310</v>
      </c>
      <c r="E21" s="462"/>
      <c r="F21" s="445"/>
      <c r="G21" s="478" t="s">
        <v>289</v>
      </c>
      <c r="H21" s="479"/>
      <c r="I21" s="480"/>
      <c r="J21" s="471">
        <v>152.5</v>
      </c>
      <c r="K21" s="457">
        <f>IF(J$23=0,0,100*J21/J$23)</f>
        <v>4.688700999231361</v>
      </c>
      <c r="L21" s="466"/>
    </row>
    <row r="22" spans="1:13" ht="10.5" customHeight="1">
      <c r="A22" s="374"/>
      <c r="B22" s="477"/>
      <c r="C22" s="460" t="s">
        <v>311</v>
      </c>
      <c r="D22" s="443"/>
      <c r="E22" s="462"/>
      <c r="F22" s="445"/>
      <c r="G22" s="481"/>
      <c r="H22" s="482"/>
      <c r="I22" s="483"/>
      <c r="J22" s="465"/>
      <c r="K22" s="448"/>
      <c r="L22" s="484"/>
      <c r="M22" s="90"/>
    </row>
    <row r="23" spans="1:12" ht="10.5" customHeight="1">
      <c r="A23" s="374"/>
      <c r="B23" s="454"/>
      <c r="C23" s="468"/>
      <c r="D23" s="451"/>
      <c r="E23" s="452"/>
      <c r="F23" s="453"/>
      <c r="G23" s="481"/>
      <c r="H23" s="482"/>
      <c r="I23" s="483"/>
      <c r="J23" s="485">
        <f>SUM(J12:J21)</f>
        <v>3252.5</v>
      </c>
      <c r="K23" s="486" t="s">
        <v>312</v>
      </c>
      <c r="L23" s="458">
        <f>IF(J$297=0,0,100*J23/J$297)</f>
        <v>3.3121181262729125</v>
      </c>
    </row>
    <row r="24" spans="1:12" ht="10.5" customHeight="1">
      <c r="A24" s="374"/>
      <c r="B24" s="487" t="s">
        <v>313</v>
      </c>
      <c r="C24" s="460"/>
      <c r="D24" s="461"/>
      <c r="E24" s="488" t="s">
        <v>314</v>
      </c>
      <c r="F24" s="489"/>
      <c r="G24" s="478" t="s">
        <v>315</v>
      </c>
      <c r="H24" s="430"/>
      <c r="I24" s="490"/>
      <c r="J24" s="491">
        <f>H24*I24</f>
        <v>0</v>
      </c>
      <c r="K24" s="492">
        <f aca="true" t="shared" si="0" ref="K24:K37">IF(J$39=0,0,100*J24/J$39)</f>
        <v>0</v>
      </c>
      <c r="L24" s="466"/>
    </row>
    <row r="25" spans="1:12" ht="10.5" customHeight="1">
      <c r="A25" s="374"/>
      <c r="B25" s="487"/>
      <c r="C25" s="473"/>
      <c r="D25" s="474"/>
      <c r="E25" s="488" t="s">
        <v>316</v>
      </c>
      <c r="F25" s="489"/>
      <c r="G25" s="478" t="s">
        <v>315</v>
      </c>
      <c r="H25" s="430">
        <v>100</v>
      </c>
      <c r="I25" s="490">
        <v>4</v>
      </c>
      <c r="J25" s="491">
        <f>H25*I25</f>
        <v>400</v>
      </c>
      <c r="K25" s="492">
        <f t="shared" si="0"/>
        <v>6.5359477124183005</v>
      </c>
      <c r="L25" s="466"/>
    </row>
    <row r="26" spans="1:12" ht="10.5" customHeight="1">
      <c r="A26" s="374"/>
      <c r="B26" s="487"/>
      <c r="C26" s="473"/>
      <c r="D26" s="474"/>
      <c r="E26" s="488" t="s">
        <v>317</v>
      </c>
      <c r="F26" s="489"/>
      <c r="G26" s="478" t="s">
        <v>318</v>
      </c>
      <c r="H26" s="430">
        <v>0</v>
      </c>
      <c r="I26" s="490">
        <v>0</v>
      </c>
      <c r="J26" s="491">
        <f>H26*I26</f>
        <v>0</v>
      </c>
      <c r="K26" s="492">
        <f t="shared" si="0"/>
        <v>0</v>
      </c>
      <c r="L26" s="466"/>
    </row>
    <row r="27" spans="1:12" ht="10.5" customHeight="1">
      <c r="A27" s="374"/>
      <c r="B27" s="493"/>
      <c r="C27" s="473" t="s">
        <v>319</v>
      </c>
      <c r="D27" s="474" t="s">
        <v>320</v>
      </c>
      <c r="E27" s="488" t="s">
        <v>321</v>
      </c>
      <c r="F27" s="489"/>
      <c r="G27" s="478" t="s">
        <v>318</v>
      </c>
      <c r="H27" s="430">
        <v>4</v>
      </c>
      <c r="I27" s="490">
        <v>80</v>
      </c>
      <c r="J27" s="491">
        <f>H27*I27</f>
        <v>320</v>
      </c>
      <c r="K27" s="492">
        <f t="shared" si="0"/>
        <v>5.228758169934641</v>
      </c>
      <c r="L27" s="466"/>
    </row>
    <row r="28" spans="1:12" ht="10.5" customHeight="1">
      <c r="A28" s="374"/>
      <c r="B28" s="493"/>
      <c r="C28" s="473"/>
      <c r="D28" s="494" t="s">
        <v>322</v>
      </c>
      <c r="E28" s="488" t="s">
        <v>323</v>
      </c>
      <c r="F28" s="489"/>
      <c r="G28" s="478" t="s">
        <v>318</v>
      </c>
      <c r="H28" s="430">
        <v>4</v>
      </c>
      <c r="I28" s="490">
        <v>50</v>
      </c>
      <c r="J28" s="491">
        <f>H28*I28</f>
        <v>200</v>
      </c>
      <c r="K28" s="492">
        <f t="shared" si="0"/>
        <v>3.2679738562091503</v>
      </c>
      <c r="L28" s="466"/>
    </row>
    <row r="29" spans="1:12" ht="10.5" customHeight="1">
      <c r="A29" s="374"/>
      <c r="B29" s="493"/>
      <c r="C29" s="473"/>
      <c r="D29" s="474"/>
      <c r="E29" s="488" t="s">
        <v>324</v>
      </c>
      <c r="F29" s="489"/>
      <c r="G29" s="478" t="s">
        <v>315</v>
      </c>
      <c r="H29" s="430">
        <v>0</v>
      </c>
      <c r="I29" s="490">
        <v>0</v>
      </c>
      <c r="J29" s="491">
        <v>0</v>
      </c>
      <c r="K29" s="492">
        <f t="shared" si="0"/>
        <v>0</v>
      </c>
      <c r="L29" s="466"/>
    </row>
    <row r="30" spans="1:12" ht="10.5" customHeight="1">
      <c r="A30" s="374"/>
      <c r="B30" s="467" t="s">
        <v>325</v>
      </c>
      <c r="C30" s="473"/>
      <c r="D30" s="474"/>
      <c r="E30" s="488" t="s">
        <v>326</v>
      </c>
      <c r="F30" s="489"/>
      <c r="G30" s="478" t="s">
        <v>318</v>
      </c>
      <c r="H30" s="430"/>
      <c r="I30" s="490"/>
      <c r="J30" s="491">
        <f>H30*I30</f>
        <v>0</v>
      </c>
      <c r="K30" s="492">
        <f t="shared" si="0"/>
        <v>0</v>
      </c>
      <c r="L30" s="466"/>
    </row>
    <row r="31" spans="1:13" ht="10.5" customHeight="1">
      <c r="A31" s="374"/>
      <c r="B31" s="467" t="s">
        <v>327</v>
      </c>
      <c r="C31" s="468"/>
      <c r="D31" s="469"/>
      <c r="E31" s="495" t="s">
        <v>328</v>
      </c>
      <c r="F31" s="489"/>
      <c r="G31" s="496"/>
      <c r="H31" s="430"/>
      <c r="I31" s="490"/>
      <c r="J31" s="491">
        <f>H31*I31</f>
        <v>0</v>
      </c>
      <c r="K31" s="492">
        <f t="shared" si="0"/>
        <v>0</v>
      </c>
      <c r="L31" s="466"/>
      <c r="M31" s="90"/>
    </row>
    <row r="32" spans="1:12" ht="10.5" customHeight="1">
      <c r="A32" s="374"/>
      <c r="B32" s="467" t="s">
        <v>329</v>
      </c>
      <c r="C32" s="460"/>
      <c r="D32" s="461"/>
      <c r="E32" s="488" t="s">
        <v>330</v>
      </c>
      <c r="F32" s="489"/>
      <c r="G32" s="478" t="s">
        <v>289</v>
      </c>
      <c r="H32" s="463"/>
      <c r="I32" s="464"/>
      <c r="J32" s="497">
        <v>0</v>
      </c>
      <c r="K32" s="457">
        <f t="shared" si="0"/>
        <v>0</v>
      </c>
      <c r="L32" s="466"/>
    </row>
    <row r="33" spans="1:12" ht="10.5" customHeight="1">
      <c r="A33" s="374"/>
      <c r="B33" s="477"/>
      <c r="C33" s="473" t="s">
        <v>331</v>
      </c>
      <c r="D33" s="474" t="s">
        <v>332</v>
      </c>
      <c r="E33" s="488" t="s">
        <v>333</v>
      </c>
      <c r="F33" s="489"/>
      <c r="G33" s="478" t="s">
        <v>289</v>
      </c>
      <c r="H33" s="463"/>
      <c r="I33" s="464"/>
      <c r="J33" s="497"/>
      <c r="K33" s="457">
        <f t="shared" si="0"/>
        <v>0</v>
      </c>
      <c r="L33" s="466"/>
    </row>
    <row r="34" spans="1:12" ht="10.5" customHeight="1">
      <c r="A34" s="374"/>
      <c r="B34" s="477"/>
      <c r="C34" s="473"/>
      <c r="D34" s="494" t="s">
        <v>334</v>
      </c>
      <c r="E34" s="488" t="s">
        <v>335</v>
      </c>
      <c r="F34" s="489"/>
      <c r="G34" s="478" t="s">
        <v>289</v>
      </c>
      <c r="H34" s="463"/>
      <c r="I34" s="464"/>
      <c r="J34" s="497">
        <v>0</v>
      </c>
      <c r="K34" s="457">
        <f t="shared" si="0"/>
        <v>0</v>
      </c>
      <c r="L34" s="466"/>
    </row>
    <row r="35" spans="1:12" ht="10.5" customHeight="1">
      <c r="A35" s="374"/>
      <c r="B35" s="477"/>
      <c r="C35" s="473"/>
      <c r="D35" s="494" t="s">
        <v>336</v>
      </c>
      <c r="E35" s="488" t="s">
        <v>337</v>
      </c>
      <c r="F35" s="489"/>
      <c r="G35" s="478" t="s">
        <v>318</v>
      </c>
      <c r="H35" s="430"/>
      <c r="I35" s="490">
        <v>0</v>
      </c>
      <c r="J35" s="497">
        <v>2200</v>
      </c>
      <c r="K35" s="457">
        <f t="shared" si="0"/>
        <v>35.947712418300654</v>
      </c>
      <c r="L35" s="466"/>
    </row>
    <row r="36" spans="1:12" ht="10.5" customHeight="1">
      <c r="A36" s="374"/>
      <c r="B36" s="477"/>
      <c r="C36" s="498"/>
      <c r="D36" s="499"/>
      <c r="E36" s="488" t="s">
        <v>338</v>
      </c>
      <c r="F36" s="489"/>
      <c r="G36" s="478" t="s">
        <v>318</v>
      </c>
      <c r="H36" s="430">
        <v>4</v>
      </c>
      <c r="I36" s="490">
        <v>750</v>
      </c>
      <c r="J36" s="497">
        <f>H36*I36</f>
        <v>3000</v>
      </c>
      <c r="K36" s="457">
        <f t="shared" si="0"/>
        <v>49.01960784313726</v>
      </c>
      <c r="L36" s="466"/>
    </row>
    <row r="37" spans="1:12" ht="10.5" customHeight="1">
      <c r="A37" s="374"/>
      <c r="B37" s="477"/>
      <c r="C37" s="498"/>
      <c r="D37" s="499"/>
      <c r="E37" s="495" t="s">
        <v>339</v>
      </c>
      <c r="F37" s="489"/>
      <c r="G37" s="496"/>
      <c r="H37" s="430"/>
      <c r="I37" s="490"/>
      <c r="J37" s="500"/>
      <c r="K37" s="457">
        <f t="shared" si="0"/>
        <v>0</v>
      </c>
      <c r="L37" s="466"/>
    </row>
    <row r="38" spans="1:12" ht="10.5" customHeight="1">
      <c r="A38" s="374"/>
      <c r="B38" s="477"/>
      <c r="C38" s="460" t="s">
        <v>311</v>
      </c>
      <c r="D38" s="443"/>
      <c r="E38" s="462"/>
      <c r="F38" s="445"/>
      <c r="G38" s="481"/>
      <c r="H38" s="482"/>
      <c r="I38" s="483"/>
      <c r="J38" s="465"/>
      <c r="K38" s="448"/>
      <c r="L38" s="484"/>
    </row>
    <row r="39" spans="1:12" ht="10.5" customHeight="1">
      <c r="A39" s="374"/>
      <c r="B39" s="454"/>
      <c r="C39" s="468"/>
      <c r="D39" s="451"/>
      <c r="E39" s="452"/>
      <c r="F39" s="453"/>
      <c r="G39" s="481"/>
      <c r="H39" s="482"/>
      <c r="I39" s="483"/>
      <c r="J39" s="485">
        <f>SUM(J24:J37)</f>
        <v>6120</v>
      </c>
      <c r="K39" s="486" t="s">
        <v>312</v>
      </c>
      <c r="L39" s="458">
        <f>IF(J$297=0,0,100*J39/J$297)</f>
        <v>6.232179226069246</v>
      </c>
    </row>
    <row r="40" spans="1:12" ht="10.5" customHeight="1">
      <c r="A40" s="374"/>
      <c r="B40" s="487" t="s">
        <v>340</v>
      </c>
      <c r="C40" s="501" t="s">
        <v>341</v>
      </c>
      <c r="D40" s="502" t="s">
        <v>342</v>
      </c>
      <c r="E40" s="503"/>
      <c r="F40" s="489"/>
      <c r="G40" s="478" t="s">
        <v>318</v>
      </c>
      <c r="H40" s="504">
        <v>8</v>
      </c>
      <c r="I40" s="497">
        <v>750</v>
      </c>
      <c r="J40" s="491">
        <v>6000</v>
      </c>
      <c r="K40" s="492">
        <f>IF(J$44=0,0,100*J40/J$44)</f>
        <v>57.142857142857146</v>
      </c>
      <c r="L40" s="466"/>
    </row>
    <row r="41" spans="1:12" ht="10.5" customHeight="1">
      <c r="A41" s="374"/>
      <c r="B41" s="467"/>
      <c r="C41" s="501" t="s">
        <v>343</v>
      </c>
      <c r="D41" s="502" t="s">
        <v>344</v>
      </c>
      <c r="E41" s="503"/>
      <c r="F41" s="489"/>
      <c r="G41" s="478" t="s">
        <v>315</v>
      </c>
      <c r="H41" s="504">
        <v>150</v>
      </c>
      <c r="I41" s="497">
        <v>30</v>
      </c>
      <c r="J41" s="491">
        <v>4500</v>
      </c>
      <c r="K41" s="492">
        <f>IF(J$44=0,0,100*J41/J$44)</f>
        <v>42.857142857142854</v>
      </c>
      <c r="L41" s="466"/>
    </row>
    <row r="42" spans="1:12" ht="10.5" customHeight="1">
      <c r="A42" s="374"/>
      <c r="B42" s="467" t="s">
        <v>345</v>
      </c>
      <c r="C42" s="505" t="s">
        <v>346</v>
      </c>
      <c r="D42" s="506"/>
      <c r="E42" s="503"/>
      <c r="F42" s="489"/>
      <c r="G42" s="496"/>
      <c r="H42" s="504"/>
      <c r="I42" s="497"/>
      <c r="J42" s="491">
        <f>H42*I42</f>
        <v>0</v>
      </c>
      <c r="K42" s="492">
        <f>IF(J$44=0,0,100*J42/J$44)</f>
        <v>0</v>
      </c>
      <c r="L42" s="466"/>
    </row>
    <row r="43" spans="1:12" ht="10.5" customHeight="1">
      <c r="A43" s="374"/>
      <c r="B43" s="467" t="s">
        <v>327</v>
      </c>
      <c r="C43" s="460" t="s">
        <v>311</v>
      </c>
      <c r="D43" s="443"/>
      <c r="E43" s="462"/>
      <c r="F43" s="445"/>
      <c r="G43" s="481"/>
      <c r="H43" s="482"/>
      <c r="I43" s="483"/>
      <c r="J43" s="465"/>
      <c r="K43" s="448"/>
      <c r="L43" s="484"/>
    </row>
    <row r="44" spans="1:12" ht="10.5" customHeight="1">
      <c r="A44" s="374"/>
      <c r="B44" s="454" t="s">
        <v>329</v>
      </c>
      <c r="C44" s="507"/>
      <c r="D44" s="451"/>
      <c r="E44" s="452"/>
      <c r="F44" s="453"/>
      <c r="G44" s="481"/>
      <c r="H44" s="482"/>
      <c r="I44" s="483"/>
      <c r="J44" s="485">
        <f>SUM(J40:J42)</f>
        <v>10500</v>
      </c>
      <c r="K44" s="486" t="s">
        <v>312</v>
      </c>
      <c r="L44" s="458">
        <f>IF(J$297=0,0,100*J44/J$297)</f>
        <v>10.692464358452138</v>
      </c>
    </row>
    <row r="45" spans="1:12" ht="10.5" customHeight="1">
      <c r="A45" s="374"/>
      <c r="B45" s="487" t="s">
        <v>347</v>
      </c>
      <c r="C45" s="508"/>
      <c r="D45" s="509"/>
      <c r="E45" s="510" t="s">
        <v>850</v>
      </c>
      <c r="F45" s="489"/>
      <c r="G45" s="478" t="s">
        <v>315</v>
      </c>
      <c r="H45" s="504">
        <v>350</v>
      </c>
      <c r="I45" s="497">
        <v>18</v>
      </c>
      <c r="J45" s="491">
        <v>6300</v>
      </c>
      <c r="K45" s="492">
        <f aca="true" t="shared" si="1" ref="K45:K51">IF(J$53=0,0,100*J45/J$53)</f>
        <v>62.28373702422145</v>
      </c>
      <c r="L45" s="466"/>
    </row>
    <row r="46" spans="1:12" ht="10.5" customHeight="1">
      <c r="A46" s="374"/>
      <c r="B46" s="487"/>
      <c r="C46" s="498"/>
      <c r="D46" s="511"/>
      <c r="E46" s="510" t="s">
        <v>853</v>
      </c>
      <c r="F46" s="489"/>
      <c r="G46" s="478" t="s">
        <v>315</v>
      </c>
      <c r="H46" s="504">
        <v>130</v>
      </c>
      <c r="I46" s="497">
        <v>13</v>
      </c>
      <c r="J46" s="491">
        <f>H46*I46</f>
        <v>1690</v>
      </c>
      <c r="K46" s="492">
        <f t="shared" si="1"/>
        <v>16.70785961443401</v>
      </c>
      <c r="L46" s="466"/>
    </row>
    <row r="47" spans="1:12" ht="10.5" customHeight="1">
      <c r="A47" s="374"/>
      <c r="B47" s="487"/>
      <c r="C47" s="498"/>
      <c r="D47" s="511"/>
      <c r="E47" s="510" t="s">
        <v>348</v>
      </c>
      <c r="F47" s="489"/>
      <c r="G47" s="478" t="s">
        <v>315</v>
      </c>
      <c r="H47" s="504"/>
      <c r="I47" s="497"/>
      <c r="J47" s="491">
        <v>0</v>
      </c>
      <c r="K47" s="492">
        <f t="shared" si="1"/>
        <v>0</v>
      </c>
      <c r="L47" s="466"/>
    </row>
    <row r="48" spans="1:12" ht="10.5" customHeight="1">
      <c r="A48" s="374"/>
      <c r="B48" s="487"/>
      <c r="C48" s="473" t="s">
        <v>349</v>
      </c>
      <c r="D48" s="511"/>
      <c r="E48" s="510" t="s">
        <v>350</v>
      </c>
      <c r="F48" s="489"/>
      <c r="G48" s="478" t="s">
        <v>315</v>
      </c>
      <c r="H48" s="504"/>
      <c r="I48" s="497"/>
      <c r="J48" s="491">
        <f>H48*I48</f>
        <v>0</v>
      </c>
      <c r="K48" s="492">
        <f t="shared" si="1"/>
        <v>0</v>
      </c>
      <c r="L48" s="466"/>
    </row>
    <row r="49" spans="1:12" ht="10.5" customHeight="1">
      <c r="A49" s="374"/>
      <c r="B49" s="487"/>
      <c r="C49" s="498"/>
      <c r="D49" s="511"/>
      <c r="E49" s="510" t="s">
        <v>351</v>
      </c>
      <c r="F49" s="489"/>
      <c r="G49" s="478" t="s">
        <v>318</v>
      </c>
      <c r="H49" s="504">
        <v>1</v>
      </c>
      <c r="I49" s="497">
        <v>375</v>
      </c>
      <c r="J49" s="491">
        <v>375</v>
      </c>
      <c r="K49" s="492">
        <f t="shared" si="1"/>
        <v>3.707365299060801</v>
      </c>
      <c r="L49" s="466"/>
    </row>
    <row r="50" spans="1:12" ht="10.5" customHeight="1">
      <c r="A50" s="374"/>
      <c r="B50" s="487"/>
      <c r="C50" s="512"/>
      <c r="D50" s="512"/>
      <c r="E50" s="510" t="s">
        <v>352</v>
      </c>
      <c r="F50" s="489"/>
      <c r="G50" s="478" t="s">
        <v>289</v>
      </c>
      <c r="H50" s="513"/>
      <c r="I50" s="514"/>
      <c r="J50" s="497"/>
      <c r="K50" s="492">
        <f t="shared" si="1"/>
        <v>0</v>
      </c>
      <c r="L50" s="466"/>
    </row>
    <row r="51" spans="1:12" ht="10.5" customHeight="1">
      <c r="A51" s="374"/>
      <c r="B51" s="467"/>
      <c r="C51" s="499"/>
      <c r="D51" s="499"/>
      <c r="E51" s="515" t="s">
        <v>842</v>
      </c>
      <c r="F51" s="489"/>
      <c r="G51" s="496" t="s">
        <v>315</v>
      </c>
      <c r="H51" s="504">
        <v>50</v>
      </c>
      <c r="I51" s="497">
        <v>35</v>
      </c>
      <c r="J51" s="491">
        <v>1750</v>
      </c>
      <c r="K51" s="492">
        <f t="shared" si="1"/>
        <v>17.301038062283737</v>
      </c>
      <c r="L51" s="466"/>
    </row>
    <row r="52" spans="1:12" ht="10.5" customHeight="1">
      <c r="A52" s="374"/>
      <c r="B52" s="467"/>
      <c r="C52" s="498"/>
      <c r="D52" s="511"/>
      <c r="E52" s="516" t="s">
        <v>353</v>
      </c>
      <c r="F52" s="445"/>
      <c r="G52" s="481"/>
      <c r="H52" s="482"/>
      <c r="I52" s="483"/>
      <c r="J52" s="465"/>
      <c r="K52" s="448"/>
      <c r="L52" s="484"/>
    </row>
    <row r="53" spans="1:12" ht="10.5" customHeight="1">
      <c r="A53" s="374"/>
      <c r="B53" s="493"/>
      <c r="C53" s="507"/>
      <c r="D53" s="517"/>
      <c r="E53" s="518"/>
      <c r="F53" s="453"/>
      <c r="G53" s="481"/>
      <c r="H53" s="482"/>
      <c r="I53" s="483"/>
      <c r="J53" s="485">
        <f>SUM(J45:J51)</f>
        <v>10115</v>
      </c>
      <c r="K53" s="486" t="s">
        <v>312</v>
      </c>
      <c r="L53" s="458">
        <f>IF(J$297=0,0,100*J53/J$297)</f>
        <v>10.30040733197556</v>
      </c>
    </row>
    <row r="54" spans="1:12" ht="10.5" customHeight="1">
      <c r="A54" s="374"/>
      <c r="B54" s="467"/>
      <c r="C54" s="508"/>
      <c r="D54" s="509"/>
      <c r="E54" s="519"/>
      <c r="F54" s="520" t="s">
        <v>354</v>
      </c>
      <c r="G54" s="478" t="s">
        <v>315</v>
      </c>
      <c r="H54" s="504"/>
      <c r="I54" s="497"/>
      <c r="J54" s="491">
        <f aca="true" t="shared" si="2" ref="J54:J68">H54*I54</f>
        <v>0</v>
      </c>
      <c r="K54" s="492">
        <f aca="true" t="shared" si="3" ref="K54:K68">IF(J$70=0,0,100*J54/J$70)</f>
        <v>0</v>
      </c>
      <c r="L54" s="466"/>
    </row>
    <row r="55" spans="1:12" ht="10.5" customHeight="1">
      <c r="A55" s="374"/>
      <c r="B55" s="467" t="s">
        <v>355</v>
      </c>
      <c r="C55" s="498"/>
      <c r="D55" s="511"/>
      <c r="E55" s="521"/>
      <c r="F55" s="520" t="s">
        <v>356</v>
      </c>
      <c r="G55" s="478" t="s">
        <v>315</v>
      </c>
      <c r="H55" s="504"/>
      <c r="I55" s="497"/>
      <c r="J55" s="491">
        <f t="shared" si="2"/>
        <v>0</v>
      </c>
      <c r="K55" s="492">
        <f t="shared" si="3"/>
        <v>0</v>
      </c>
      <c r="L55" s="466"/>
    </row>
    <row r="56" spans="1:12" ht="10.5" customHeight="1">
      <c r="A56" s="374"/>
      <c r="B56" s="467"/>
      <c r="C56" s="498"/>
      <c r="D56" s="511"/>
      <c r="E56" s="521"/>
      <c r="F56" s="520" t="s">
        <v>357</v>
      </c>
      <c r="G56" s="478" t="s">
        <v>315</v>
      </c>
      <c r="H56" s="504"/>
      <c r="I56" s="497"/>
      <c r="J56" s="491">
        <f t="shared" si="2"/>
        <v>0</v>
      </c>
      <c r="K56" s="492">
        <f t="shared" si="3"/>
        <v>0</v>
      </c>
      <c r="L56" s="466"/>
    </row>
    <row r="57" spans="1:12" ht="10.5" customHeight="1">
      <c r="A57" s="374"/>
      <c r="B57" s="467"/>
      <c r="C57" s="498"/>
      <c r="D57" s="511"/>
      <c r="E57" s="522" t="s">
        <v>358</v>
      </c>
      <c r="F57" s="520" t="s">
        <v>359</v>
      </c>
      <c r="G57" s="478" t="s">
        <v>315</v>
      </c>
      <c r="H57" s="504"/>
      <c r="I57" s="497"/>
      <c r="J57" s="491">
        <f t="shared" si="2"/>
        <v>0</v>
      </c>
      <c r="K57" s="492">
        <f t="shared" si="3"/>
        <v>0</v>
      </c>
      <c r="L57" s="466"/>
    </row>
    <row r="58" spans="1:12" ht="10.5" customHeight="1">
      <c r="A58" s="374"/>
      <c r="B58" s="467"/>
      <c r="C58" s="498"/>
      <c r="D58" s="511"/>
      <c r="E58" s="521"/>
      <c r="F58" s="520" t="s">
        <v>360</v>
      </c>
      <c r="G58" s="478" t="s">
        <v>315</v>
      </c>
      <c r="H58" s="504"/>
      <c r="I58" s="497"/>
      <c r="J58" s="491">
        <f t="shared" si="2"/>
        <v>0</v>
      </c>
      <c r="K58" s="492">
        <f t="shared" si="3"/>
        <v>0</v>
      </c>
      <c r="L58" s="466"/>
    </row>
    <row r="59" spans="1:14" ht="10.5" customHeight="1">
      <c r="A59" s="374"/>
      <c r="B59" s="467" t="s">
        <v>301</v>
      </c>
      <c r="C59" s="498"/>
      <c r="D59" s="511"/>
      <c r="E59" s="521"/>
      <c r="F59" s="523" t="s">
        <v>814</v>
      </c>
      <c r="G59" s="496" t="s">
        <v>315</v>
      </c>
      <c r="H59" s="504"/>
      <c r="I59" s="497"/>
      <c r="J59" s="491"/>
      <c r="K59" s="492">
        <f t="shared" si="3"/>
        <v>0</v>
      </c>
      <c r="L59" s="466"/>
      <c r="N59" s="90"/>
    </row>
    <row r="60" spans="1:12" ht="10.5" customHeight="1">
      <c r="A60" s="374"/>
      <c r="B60" s="467"/>
      <c r="C60" s="524"/>
      <c r="D60" s="524"/>
      <c r="E60" s="519"/>
      <c r="F60" s="520" t="s">
        <v>361</v>
      </c>
      <c r="G60" s="478" t="s">
        <v>315</v>
      </c>
      <c r="H60" s="504"/>
      <c r="I60" s="497"/>
      <c r="J60" s="491">
        <f t="shared" si="2"/>
        <v>0</v>
      </c>
      <c r="K60" s="492">
        <f t="shared" si="3"/>
        <v>0</v>
      </c>
      <c r="L60" s="466"/>
    </row>
    <row r="61" spans="1:12" ht="10.5" customHeight="1">
      <c r="A61" s="374"/>
      <c r="B61" s="467"/>
      <c r="C61" s="473" t="s">
        <v>362</v>
      </c>
      <c r="D61" s="511"/>
      <c r="E61" s="521"/>
      <c r="F61" s="520" t="s">
        <v>363</v>
      </c>
      <c r="G61" s="478" t="s">
        <v>315</v>
      </c>
      <c r="H61" s="504"/>
      <c r="I61" s="497"/>
      <c r="J61" s="491"/>
      <c r="K61" s="492">
        <f t="shared" si="3"/>
        <v>0</v>
      </c>
      <c r="L61" s="466"/>
    </row>
    <row r="62" spans="1:12" ht="10.5" customHeight="1">
      <c r="A62" s="374"/>
      <c r="B62" s="467"/>
      <c r="C62" s="473"/>
      <c r="D62" s="474" t="s">
        <v>138</v>
      </c>
      <c r="E62" s="521"/>
      <c r="F62" s="520" t="s">
        <v>365</v>
      </c>
      <c r="G62" s="478" t="s">
        <v>315</v>
      </c>
      <c r="H62" s="504"/>
      <c r="I62" s="497"/>
      <c r="J62" s="491">
        <f t="shared" si="2"/>
        <v>0</v>
      </c>
      <c r="K62" s="492">
        <f t="shared" si="3"/>
        <v>0</v>
      </c>
      <c r="L62" s="466"/>
    </row>
    <row r="63" spans="1:12" ht="10.5" customHeight="1">
      <c r="A63" s="374"/>
      <c r="B63" s="467" t="s">
        <v>366</v>
      </c>
      <c r="C63" s="498"/>
      <c r="D63" s="511"/>
      <c r="E63" s="522" t="s">
        <v>367</v>
      </c>
      <c r="F63" s="520" t="s">
        <v>368</v>
      </c>
      <c r="G63" s="478" t="s">
        <v>315</v>
      </c>
      <c r="H63" s="504"/>
      <c r="I63" s="497"/>
      <c r="J63" s="491">
        <f t="shared" si="2"/>
        <v>0</v>
      </c>
      <c r="K63" s="492">
        <f t="shared" si="3"/>
        <v>0</v>
      </c>
      <c r="L63" s="466"/>
    </row>
    <row r="64" spans="1:12" ht="10.5" customHeight="1">
      <c r="A64" s="374"/>
      <c r="B64" s="467"/>
      <c r="C64" s="498"/>
      <c r="D64" s="511"/>
      <c r="E64" s="521"/>
      <c r="F64" s="520" t="s">
        <v>369</v>
      </c>
      <c r="G64" s="478" t="s">
        <v>315</v>
      </c>
      <c r="H64" s="504"/>
      <c r="I64" s="497"/>
      <c r="J64" s="491">
        <f t="shared" si="2"/>
        <v>0</v>
      </c>
      <c r="K64" s="492">
        <f t="shared" si="3"/>
        <v>0</v>
      </c>
      <c r="L64" s="466"/>
    </row>
    <row r="65" spans="1:12" ht="10.5" customHeight="1">
      <c r="A65" s="374"/>
      <c r="B65" s="467"/>
      <c r="C65" s="498"/>
      <c r="D65" s="511"/>
      <c r="E65" s="525"/>
      <c r="F65" s="520" t="s">
        <v>370</v>
      </c>
      <c r="G65" s="478" t="s">
        <v>364</v>
      </c>
      <c r="H65" s="504"/>
      <c r="I65" s="497"/>
      <c r="J65" s="491">
        <f t="shared" si="2"/>
        <v>0</v>
      </c>
      <c r="K65" s="492">
        <f t="shared" si="3"/>
        <v>0</v>
      </c>
      <c r="L65" s="466"/>
    </row>
    <row r="66" spans="1:12" ht="10.5" customHeight="1">
      <c r="A66" s="374"/>
      <c r="B66" s="467"/>
      <c r="C66" s="498"/>
      <c r="D66" s="511"/>
      <c r="E66" s="521"/>
      <c r="F66" s="520" t="s">
        <v>371</v>
      </c>
      <c r="G66" s="478" t="s">
        <v>364</v>
      </c>
      <c r="H66" s="526"/>
      <c r="I66" s="527"/>
      <c r="J66" s="491">
        <f t="shared" si="2"/>
        <v>0</v>
      </c>
      <c r="K66" s="492">
        <f t="shared" si="3"/>
        <v>0</v>
      </c>
      <c r="L66" s="466"/>
    </row>
    <row r="67" spans="1:12" ht="10.5" customHeight="1">
      <c r="A67" s="374"/>
      <c r="B67" s="493"/>
      <c r="C67" s="498"/>
      <c r="D67" s="511"/>
      <c r="E67" s="521"/>
      <c r="F67" s="520" t="s">
        <v>372</v>
      </c>
      <c r="G67" s="478" t="s">
        <v>315</v>
      </c>
      <c r="H67" s="504"/>
      <c r="I67" s="497"/>
      <c r="J67" s="491">
        <f t="shared" si="2"/>
        <v>0</v>
      </c>
      <c r="K67" s="492">
        <f t="shared" si="3"/>
        <v>0</v>
      </c>
      <c r="L67" s="466"/>
    </row>
    <row r="68" spans="1:14" ht="10.5" customHeight="1">
      <c r="A68" s="374"/>
      <c r="B68" s="467"/>
      <c r="C68" s="498"/>
      <c r="D68" s="511"/>
      <c r="E68" s="521"/>
      <c r="F68" s="528" t="s">
        <v>373</v>
      </c>
      <c r="G68" s="496"/>
      <c r="H68" s="504"/>
      <c r="I68" s="497"/>
      <c r="J68" s="491">
        <f t="shared" si="2"/>
        <v>0</v>
      </c>
      <c r="K68" s="492">
        <f t="shared" si="3"/>
        <v>0</v>
      </c>
      <c r="L68" s="466"/>
      <c r="N68" s="90"/>
    </row>
    <row r="69" spans="1:12" ht="10.5" customHeight="1">
      <c r="A69" s="374"/>
      <c r="B69" s="467"/>
      <c r="C69" s="498"/>
      <c r="D69" s="511"/>
      <c r="E69" s="516" t="s">
        <v>353</v>
      </c>
      <c r="F69" s="445"/>
      <c r="G69" s="481"/>
      <c r="H69" s="482"/>
      <c r="I69" s="483"/>
      <c r="J69" s="465"/>
      <c r="K69" s="448"/>
      <c r="L69" s="484"/>
    </row>
    <row r="70" spans="1:12" ht="10.5" customHeight="1">
      <c r="A70" s="374"/>
      <c r="B70" s="454"/>
      <c r="C70" s="507"/>
      <c r="D70" s="517"/>
      <c r="E70" s="518"/>
      <c r="F70" s="453"/>
      <c r="G70" s="529"/>
      <c r="H70" s="479"/>
      <c r="I70" s="480"/>
      <c r="J70" s="485">
        <f>SUM(J54:J68)</f>
        <v>0</v>
      </c>
      <c r="K70" s="486" t="s">
        <v>312</v>
      </c>
      <c r="L70" s="458">
        <f>IF(J$297=0,0,100*J70/J$297)</f>
        <v>0</v>
      </c>
    </row>
    <row r="71" spans="1:12" ht="10.5" customHeight="1">
      <c r="A71" s="374"/>
      <c r="B71" s="530">
        <v>4</v>
      </c>
      <c r="C71" s="508"/>
      <c r="D71" s="509"/>
      <c r="E71" s="510" t="s">
        <v>844</v>
      </c>
      <c r="F71" s="489"/>
      <c r="G71" s="478" t="s">
        <v>374</v>
      </c>
      <c r="H71" s="504">
        <v>2</v>
      </c>
      <c r="I71" s="497">
        <v>400</v>
      </c>
      <c r="J71" s="491">
        <f>H71*I71</f>
        <v>800</v>
      </c>
      <c r="K71" s="492">
        <f>IF(J$77=0,0,100*J71/J$77)</f>
        <v>21.333333333333332</v>
      </c>
      <c r="L71" s="466"/>
    </row>
    <row r="72" spans="1:12" ht="10.5" customHeight="1">
      <c r="A72" s="374"/>
      <c r="B72" s="493"/>
      <c r="C72" s="498"/>
      <c r="D72" s="511"/>
      <c r="E72" s="510" t="s">
        <v>845</v>
      </c>
      <c r="F72" s="489"/>
      <c r="G72" s="478" t="s">
        <v>374</v>
      </c>
      <c r="H72" s="504">
        <v>1</v>
      </c>
      <c r="I72" s="497">
        <v>380</v>
      </c>
      <c r="J72" s="491">
        <f>H72*I72</f>
        <v>380</v>
      </c>
      <c r="K72" s="492">
        <f>IF(J$77=0,0,100*J72/J$77)</f>
        <v>10.133333333333333</v>
      </c>
      <c r="L72" s="466"/>
    </row>
    <row r="73" spans="1:12" ht="10.5" customHeight="1">
      <c r="A73" s="374"/>
      <c r="B73" s="493"/>
      <c r="C73" s="498"/>
      <c r="D73" s="511"/>
      <c r="E73" s="510" t="s">
        <v>769</v>
      </c>
      <c r="F73" s="489" t="s">
        <v>823</v>
      </c>
      <c r="G73" s="478" t="s">
        <v>374</v>
      </c>
      <c r="H73" s="504">
        <v>6</v>
      </c>
      <c r="I73" s="497">
        <v>220</v>
      </c>
      <c r="J73" s="491">
        <f>H73*I73</f>
        <v>1320</v>
      </c>
      <c r="K73" s="492">
        <f>IF(J$77=0,0,100*J73/J$77)</f>
        <v>35.2</v>
      </c>
      <c r="L73" s="466"/>
    </row>
    <row r="74" spans="1:12" ht="10.5" customHeight="1">
      <c r="A74" s="374"/>
      <c r="B74" s="493"/>
      <c r="C74" s="473" t="s">
        <v>375</v>
      </c>
      <c r="D74" s="511"/>
      <c r="E74" s="531" t="s">
        <v>770</v>
      </c>
      <c r="F74" s="489"/>
      <c r="G74" s="478" t="s">
        <v>364</v>
      </c>
      <c r="H74" s="504">
        <v>4</v>
      </c>
      <c r="I74" s="497">
        <v>80</v>
      </c>
      <c r="J74" s="491">
        <f>H74*I74</f>
        <v>320</v>
      </c>
      <c r="K74" s="492">
        <f>IF(J$77=0,0,100*J74/J$77)</f>
        <v>8.533333333333333</v>
      </c>
      <c r="L74" s="466"/>
    </row>
    <row r="75" spans="1:12" ht="10.5" customHeight="1">
      <c r="A75" s="374"/>
      <c r="B75" s="493"/>
      <c r="C75" s="498"/>
      <c r="D75" s="474" t="s">
        <v>376</v>
      </c>
      <c r="E75" s="488" t="s">
        <v>846</v>
      </c>
      <c r="F75" s="489"/>
      <c r="G75" s="478" t="s">
        <v>364</v>
      </c>
      <c r="H75" s="504">
        <v>1</v>
      </c>
      <c r="I75" s="497">
        <v>180</v>
      </c>
      <c r="J75" s="491">
        <f>H75*I75</f>
        <v>180</v>
      </c>
      <c r="K75" s="492">
        <f>IF(J$77=0,0,100*J75/J$77)</f>
        <v>4.8</v>
      </c>
      <c r="L75" s="466"/>
    </row>
    <row r="76" spans="1:12" ht="10.5" customHeight="1">
      <c r="A76" s="374"/>
      <c r="B76" s="493"/>
      <c r="C76" s="498"/>
      <c r="D76" s="511"/>
      <c r="E76" s="488" t="s">
        <v>847</v>
      </c>
      <c r="F76" s="445"/>
      <c r="G76" s="478" t="s">
        <v>364</v>
      </c>
      <c r="H76" s="504">
        <v>3</v>
      </c>
      <c r="I76" s="497">
        <v>250</v>
      </c>
      <c r="J76" s="465">
        <v>750</v>
      </c>
      <c r="K76" s="448"/>
      <c r="L76" s="466"/>
    </row>
    <row r="77" spans="1:12" ht="12.75" customHeight="1">
      <c r="A77" s="374"/>
      <c r="B77" s="493"/>
      <c r="C77" s="498"/>
      <c r="D77" s="511"/>
      <c r="E77" s="488" t="s">
        <v>843</v>
      </c>
      <c r="F77" s="453"/>
      <c r="G77" s="529"/>
      <c r="H77" s="479"/>
      <c r="I77" s="480"/>
      <c r="J77" s="532">
        <f>SUM(J71:J76)</f>
        <v>3750</v>
      </c>
      <c r="K77" s="486" t="s">
        <v>312</v>
      </c>
      <c r="L77" s="466"/>
    </row>
    <row r="78" spans="1:12" ht="24.75" customHeight="1">
      <c r="A78" s="374"/>
      <c r="B78" s="493"/>
      <c r="C78" s="508"/>
      <c r="D78" s="509"/>
      <c r="E78" s="510" t="s">
        <v>378</v>
      </c>
      <c r="F78" s="489"/>
      <c r="G78" s="478" t="s">
        <v>379</v>
      </c>
      <c r="H78" s="504">
        <v>1</v>
      </c>
      <c r="I78" s="497">
        <v>300</v>
      </c>
      <c r="J78" s="491">
        <f aca="true" t="shared" si="4" ref="J78:J83">H78*I78</f>
        <v>300</v>
      </c>
      <c r="K78" s="492">
        <f aca="true" t="shared" si="5" ref="K78:K83">IF(J$85=0,0,100*J78/J$85)</f>
        <v>42.857142857142854</v>
      </c>
      <c r="L78" s="466"/>
    </row>
    <row r="79" spans="1:12" ht="10.5" customHeight="1">
      <c r="A79" s="374"/>
      <c r="B79" s="467" t="s">
        <v>355</v>
      </c>
      <c r="C79" s="498"/>
      <c r="D79" s="511"/>
      <c r="E79" s="510" t="s">
        <v>380</v>
      </c>
      <c r="F79" s="489"/>
      <c r="G79" s="478" t="s">
        <v>379</v>
      </c>
      <c r="H79" s="504">
        <v>2</v>
      </c>
      <c r="I79" s="497">
        <v>110</v>
      </c>
      <c r="J79" s="491">
        <f t="shared" si="4"/>
        <v>220</v>
      </c>
      <c r="K79" s="492">
        <f t="shared" si="5"/>
        <v>31.428571428571427</v>
      </c>
      <c r="L79" s="484"/>
    </row>
    <row r="80" spans="1:12" ht="10.5" customHeight="1">
      <c r="A80" s="374"/>
      <c r="B80" s="493"/>
      <c r="C80" s="498"/>
      <c r="D80" s="511"/>
      <c r="E80" s="510" t="s">
        <v>381</v>
      </c>
      <c r="F80" s="489"/>
      <c r="G80" s="478" t="s">
        <v>379</v>
      </c>
      <c r="H80" s="504">
        <v>0</v>
      </c>
      <c r="I80" s="497">
        <v>0</v>
      </c>
      <c r="J80" s="491">
        <f t="shared" si="4"/>
        <v>0</v>
      </c>
      <c r="K80" s="492">
        <f t="shared" si="5"/>
        <v>0</v>
      </c>
      <c r="L80" s="458">
        <f>IF(J$297=0,0,100*J77/J$297)</f>
        <v>3.8187372708757636</v>
      </c>
    </row>
    <row r="81" spans="1:12" ht="10.5" customHeight="1">
      <c r="A81" s="374"/>
      <c r="B81" s="487"/>
      <c r="C81" s="473" t="s">
        <v>382</v>
      </c>
      <c r="D81" s="511"/>
      <c r="E81" s="510" t="s">
        <v>383</v>
      </c>
      <c r="F81" s="489"/>
      <c r="G81" s="478" t="s">
        <v>379</v>
      </c>
      <c r="H81" s="504">
        <v>1</v>
      </c>
      <c r="I81" s="497">
        <v>120</v>
      </c>
      <c r="J81" s="491">
        <f t="shared" si="4"/>
        <v>120</v>
      </c>
      <c r="K81" s="492">
        <f t="shared" si="5"/>
        <v>17.142857142857142</v>
      </c>
      <c r="L81" s="466"/>
    </row>
    <row r="82" spans="1:12" ht="10.5" customHeight="1">
      <c r="A82" s="374"/>
      <c r="B82" s="467" t="s">
        <v>301</v>
      </c>
      <c r="C82" s="498"/>
      <c r="D82" s="511"/>
      <c r="E82" s="510" t="s">
        <v>384</v>
      </c>
      <c r="F82" s="489"/>
      <c r="G82" s="478" t="s">
        <v>364</v>
      </c>
      <c r="H82" s="430">
        <v>12</v>
      </c>
      <c r="I82" s="490">
        <v>5</v>
      </c>
      <c r="J82" s="491">
        <f t="shared" si="4"/>
        <v>60</v>
      </c>
      <c r="K82" s="492">
        <f t="shared" si="5"/>
        <v>8.571428571428571</v>
      </c>
      <c r="L82" s="466"/>
    </row>
    <row r="83" spans="1:12" ht="10.5" customHeight="1">
      <c r="A83" s="374"/>
      <c r="B83" s="493"/>
      <c r="C83" s="498"/>
      <c r="D83" s="511"/>
      <c r="E83" s="495" t="s">
        <v>385</v>
      </c>
      <c r="F83" s="489"/>
      <c r="G83" s="496"/>
      <c r="H83" s="504"/>
      <c r="I83" s="497"/>
      <c r="J83" s="491">
        <f t="shared" si="4"/>
        <v>0</v>
      </c>
      <c r="K83" s="492">
        <f t="shared" si="5"/>
        <v>0</v>
      </c>
      <c r="L83" s="466"/>
    </row>
    <row r="84" spans="1:12" ht="10.5" customHeight="1">
      <c r="A84" s="374"/>
      <c r="B84" s="467"/>
      <c r="C84" s="87"/>
      <c r="D84" s="87"/>
      <c r="E84" s="516" t="s">
        <v>353</v>
      </c>
      <c r="F84" s="445"/>
      <c r="G84" s="481"/>
      <c r="H84" s="482"/>
      <c r="I84" s="483"/>
      <c r="J84" s="465"/>
      <c r="K84" s="448"/>
      <c r="L84" s="466"/>
    </row>
    <row r="85" spans="1:12" ht="10.5" customHeight="1">
      <c r="A85" s="374"/>
      <c r="B85" s="467" t="s">
        <v>366</v>
      </c>
      <c r="C85" s="524"/>
      <c r="D85" s="511"/>
      <c r="E85" s="518"/>
      <c r="F85" s="453"/>
      <c r="G85" s="481"/>
      <c r="H85" s="533"/>
      <c r="I85" s="483"/>
      <c r="J85" s="532">
        <f>SUM(J78:J83)</f>
        <v>700</v>
      </c>
      <c r="K85" s="486" t="s">
        <v>312</v>
      </c>
      <c r="L85" s="466"/>
    </row>
    <row r="86" spans="1:12" ht="10.5" customHeight="1">
      <c r="A86" s="374"/>
      <c r="B86" s="467"/>
      <c r="C86" s="508"/>
      <c r="D86" s="509"/>
      <c r="E86" s="510" t="s">
        <v>386</v>
      </c>
      <c r="F86" s="489"/>
      <c r="G86" s="478" t="s">
        <v>315</v>
      </c>
      <c r="H86" s="504">
        <v>20</v>
      </c>
      <c r="I86" s="497">
        <v>50</v>
      </c>
      <c r="J86" s="491">
        <f aca="true" t="shared" si="6" ref="J86:J91">H86*I86</f>
        <v>1000</v>
      </c>
      <c r="K86" s="492">
        <f aca="true" t="shared" si="7" ref="K86:K91">IF(J$93=0,0,100*J86/J$93)</f>
        <v>97.0873786407767</v>
      </c>
      <c r="L86" s="466"/>
    </row>
    <row r="87" spans="1:12" ht="10.5" customHeight="1">
      <c r="A87" s="374"/>
      <c r="B87" s="467"/>
      <c r="C87" s="498"/>
      <c r="D87" s="511"/>
      <c r="E87" s="510" t="s">
        <v>388</v>
      </c>
      <c r="F87" s="489"/>
      <c r="G87" s="478" t="s">
        <v>315</v>
      </c>
      <c r="H87" s="504">
        <v>1</v>
      </c>
      <c r="I87" s="497">
        <v>30</v>
      </c>
      <c r="J87" s="491">
        <f t="shared" si="6"/>
        <v>30</v>
      </c>
      <c r="K87" s="492">
        <f t="shared" si="7"/>
        <v>2.912621359223301</v>
      </c>
      <c r="L87" s="466"/>
    </row>
    <row r="88" spans="1:12" ht="10.5" customHeight="1">
      <c r="A88" s="374"/>
      <c r="B88" s="467"/>
      <c r="C88" s="473" t="s">
        <v>387</v>
      </c>
      <c r="D88" s="511"/>
      <c r="E88" s="510" t="s">
        <v>390</v>
      </c>
      <c r="F88" s="489"/>
      <c r="G88" s="478" t="s">
        <v>315</v>
      </c>
      <c r="H88" s="504"/>
      <c r="I88" s="497"/>
      <c r="J88" s="491">
        <f t="shared" si="6"/>
        <v>0</v>
      </c>
      <c r="K88" s="492">
        <f t="shared" si="7"/>
        <v>0</v>
      </c>
      <c r="L88" s="484"/>
    </row>
    <row r="89" spans="1:12" ht="10.5" customHeight="1">
      <c r="A89" s="374"/>
      <c r="B89" s="467"/>
      <c r="C89" s="498"/>
      <c r="D89" s="511" t="s">
        <v>389</v>
      </c>
      <c r="E89" s="510" t="s">
        <v>391</v>
      </c>
      <c r="F89" s="489"/>
      <c r="G89" s="478" t="s">
        <v>315</v>
      </c>
      <c r="H89" s="504"/>
      <c r="I89" s="497"/>
      <c r="J89" s="491">
        <f t="shared" si="6"/>
        <v>0</v>
      </c>
      <c r="K89" s="492">
        <f t="shared" si="7"/>
        <v>0</v>
      </c>
      <c r="L89" s="458">
        <f>IF(J$297=0,0,100*J85/J$297)</f>
        <v>0.7128309572301426</v>
      </c>
    </row>
    <row r="90" spans="1:12" ht="10.5" customHeight="1">
      <c r="A90" s="374"/>
      <c r="B90" s="467"/>
      <c r="C90" s="498"/>
      <c r="D90" s="511"/>
      <c r="E90" s="510" t="s">
        <v>392</v>
      </c>
      <c r="F90" s="489"/>
      <c r="G90" s="478" t="s">
        <v>315</v>
      </c>
      <c r="H90" s="504"/>
      <c r="I90" s="497"/>
      <c r="J90" s="491">
        <f t="shared" si="6"/>
        <v>0</v>
      </c>
      <c r="K90" s="492">
        <f t="shared" si="7"/>
        <v>0</v>
      </c>
      <c r="L90" s="466"/>
    </row>
    <row r="91" spans="1:12" ht="10.5" customHeight="1">
      <c r="A91" s="374"/>
      <c r="B91" s="467"/>
      <c r="C91" s="87"/>
      <c r="D91" s="87"/>
      <c r="E91" s="515" t="s">
        <v>393</v>
      </c>
      <c r="F91" s="489"/>
      <c r="G91" s="496"/>
      <c r="H91" s="504"/>
      <c r="I91" s="497"/>
      <c r="J91" s="491">
        <f t="shared" si="6"/>
        <v>0</v>
      </c>
      <c r="K91" s="492">
        <f t="shared" si="7"/>
        <v>0</v>
      </c>
      <c r="L91" s="466"/>
    </row>
    <row r="92" spans="1:12" ht="10.5" customHeight="1">
      <c r="A92" s="374"/>
      <c r="B92" s="467"/>
      <c r="C92" s="473"/>
      <c r="D92" s="511"/>
      <c r="E92" s="516" t="s">
        <v>353</v>
      </c>
      <c r="F92" s="445"/>
      <c r="G92" s="481"/>
      <c r="H92" s="482"/>
      <c r="I92" s="483"/>
      <c r="J92" s="465"/>
      <c r="K92" s="448"/>
      <c r="L92" s="466"/>
    </row>
    <row r="93" spans="1:12" ht="10.5" customHeight="1">
      <c r="A93" s="374"/>
      <c r="B93" s="467"/>
      <c r="C93" s="473"/>
      <c r="D93" s="511"/>
      <c r="E93" s="518"/>
      <c r="F93" s="453"/>
      <c r="G93" s="481"/>
      <c r="H93" s="482"/>
      <c r="I93" s="483"/>
      <c r="J93" s="532">
        <f>SUM(J86:J91)</f>
        <v>1030</v>
      </c>
      <c r="K93" s="486" t="s">
        <v>312</v>
      </c>
      <c r="L93" s="466"/>
    </row>
    <row r="94" spans="1:12" ht="10.5" customHeight="1">
      <c r="A94" s="374"/>
      <c r="B94" s="459" t="s">
        <v>394</v>
      </c>
      <c r="C94" s="460" t="s">
        <v>311</v>
      </c>
      <c r="D94" s="443"/>
      <c r="E94" s="462"/>
      <c r="F94" s="445"/>
      <c r="G94" s="481"/>
      <c r="H94" s="482"/>
      <c r="I94" s="483"/>
      <c r="J94" s="465"/>
      <c r="K94" s="534"/>
      <c r="L94" s="466"/>
    </row>
    <row r="95" spans="1:12" ht="10.5" customHeight="1">
      <c r="A95" s="374"/>
      <c r="B95" s="487"/>
      <c r="C95" s="468"/>
      <c r="D95" s="451"/>
      <c r="E95" s="475"/>
      <c r="F95" s="476"/>
      <c r="G95" s="535"/>
      <c r="H95" s="463"/>
      <c r="I95" s="464"/>
      <c r="J95" s="536">
        <f>J93+J85+J77+J70+J53</f>
        <v>15595</v>
      </c>
      <c r="K95" s="537"/>
      <c r="L95" s="466"/>
    </row>
    <row r="96" spans="1:12" ht="10.5" customHeight="1">
      <c r="A96" s="374"/>
      <c r="B96" s="487"/>
      <c r="C96" s="498"/>
      <c r="D96" s="511"/>
      <c r="E96" s="510" t="s">
        <v>395</v>
      </c>
      <c r="F96" s="489"/>
      <c r="G96" s="478" t="s">
        <v>315</v>
      </c>
      <c r="H96" s="504">
        <v>150</v>
      </c>
      <c r="I96" s="497">
        <v>50</v>
      </c>
      <c r="J96" s="491">
        <f>I96*H96</f>
        <v>7500</v>
      </c>
      <c r="K96" s="492">
        <f>IF(J$101=0,0,100*J96/J$101)</f>
        <v>41.78272980501393</v>
      </c>
      <c r="L96" s="484"/>
    </row>
    <row r="97" spans="1:12" ht="10.5" customHeight="1">
      <c r="A97" s="374"/>
      <c r="B97" s="487"/>
      <c r="C97" s="473"/>
      <c r="D97" s="511"/>
      <c r="E97" s="510" t="s">
        <v>396</v>
      </c>
      <c r="F97" s="489"/>
      <c r="G97" s="478" t="s">
        <v>315</v>
      </c>
      <c r="H97" s="504">
        <v>170</v>
      </c>
      <c r="I97" s="497">
        <v>35</v>
      </c>
      <c r="J97" s="491">
        <f>I97*H97</f>
        <v>5950</v>
      </c>
      <c r="K97" s="492">
        <f>IF(J$101=0,0,100*J97/J$101)</f>
        <v>33.147632311977716</v>
      </c>
      <c r="L97" s="458">
        <f>IF(J$297=0,0,100*J93/J$297)</f>
        <v>1.0488798370672099</v>
      </c>
    </row>
    <row r="98" spans="1:12" ht="10.5" customHeight="1">
      <c r="A98" s="374"/>
      <c r="B98" s="487"/>
      <c r="C98" s="473"/>
      <c r="D98" s="512"/>
      <c r="E98" s="510" t="s">
        <v>398</v>
      </c>
      <c r="F98" s="489"/>
      <c r="G98" s="478" t="s">
        <v>377</v>
      </c>
      <c r="H98" s="504">
        <v>150</v>
      </c>
      <c r="I98" s="497">
        <v>30</v>
      </c>
      <c r="J98" s="491">
        <f>I98*H98</f>
        <v>4500</v>
      </c>
      <c r="K98" s="492">
        <f>IF(J$101=0,0,100*J98/J$101)</f>
        <v>25.069637883008358</v>
      </c>
      <c r="L98" s="466"/>
    </row>
    <row r="99" spans="1:13" ht="10.5" customHeight="1">
      <c r="A99" s="374"/>
      <c r="B99" s="487"/>
      <c r="C99" s="473" t="s">
        <v>397</v>
      </c>
      <c r="D99" s="511"/>
      <c r="E99" s="515" t="s">
        <v>399</v>
      </c>
      <c r="F99" s="489"/>
      <c r="G99" s="496"/>
      <c r="H99" s="504"/>
      <c r="I99" s="497"/>
      <c r="J99" s="491">
        <f>I99*H99</f>
        <v>0</v>
      </c>
      <c r="K99" s="492">
        <f>IF(J$101=0,0,100*J99/J$101)</f>
        <v>0</v>
      </c>
      <c r="L99" s="466"/>
      <c r="M99" s="90"/>
    </row>
    <row r="100" spans="1:12" ht="10.5" customHeight="1">
      <c r="A100" s="374"/>
      <c r="B100" s="487"/>
      <c r="C100" s="498"/>
      <c r="D100" s="511"/>
      <c r="E100" s="516" t="s">
        <v>353</v>
      </c>
      <c r="F100" s="445"/>
      <c r="G100" s="538"/>
      <c r="H100" s="513"/>
      <c r="I100" s="514"/>
      <c r="J100" s="539"/>
      <c r="K100" s="540"/>
      <c r="L100" s="466"/>
    </row>
    <row r="101" spans="1:12" ht="10.5" customHeight="1">
      <c r="A101" s="374"/>
      <c r="B101" s="541"/>
      <c r="C101" s="542"/>
      <c r="D101" s="511"/>
      <c r="E101" s="518"/>
      <c r="F101" s="453"/>
      <c r="G101" s="538"/>
      <c r="H101" s="513"/>
      <c r="I101" s="514"/>
      <c r="J101" s="543">
        <f>SUM(J96:J99)</f>
        <v>17950</v>
      </c>
      <c r="K101" s="486" t="s">
        <v>312</v>
      </c>
      <c r="L101" s="466"/>
    </row>
    <row r="102" spans="1:12" ht="10.5" customHeight="1">
      <c r="A102" s="374"/>
      <c r="B102" s="467"/>
      <c r="C102" s="544"/>
      <c r="D102" s="545"/>
      <c r="E102" s="510" t="s">
        <v>400</v>
      </c>
      <c r="F102" s="489"/>
      <c r="G102" s="478" t="s">
        <v>315</v>
      </c>
      <c r="H102" s="504">
        <v>18</v>
      </c>
      <c r="I102" s="497">
        <v>30</v>
      </c>
      <c r="J102" s="491">
        <f aca="true" t="shared" si="8" ref="J102:J110">I102*H102</f>
        <v>540</v>
      </c>
      <c r="K102" s="492">
        <f aca="true" t="shared" si="9" ref="K102:K110">IF(J$112=0,0,100*J102/J$112)</f>
        <v>47.36842105263158</v>
      </c>
      <c r="L102" s="466"/>
    </row>
    <row r="103" spans="1:12" ht="10.5" customHeight="1">
      <c r="A103" s="374"/>
      <c r="B103" s="467"/>
      <c r="C103" s="546"/>
      <c r="D103" s="511"/>
      <c r="E103" s="510" t="s">
        <v>401</v>
      </c>
      <c r="F103" s="489"/>
      <c r="G103" s="478" t="s">
        <v>315</v>
      </c>
      <c r="H103" s="504"/>
      <c r="I103" s="497"/>
      <c r="J103" s="491">
        <f t="shared" si="8"/>
        <v>0</v>
      </c>
      <c r="K103" s="492">
        <f t="shared" si="9"/>
        <v>0</v>
      </c>
      <c r="L103" s="547"/>
    </row>
    <row r="104" spans="1:12" ht="10.5" customHeight="1">
      <c r="A104" s="374"/>
      <c r="B104" s="467"/>
      <c r="C104" s="542"/>
      <c r="D104" s="524"/>
      <c r="E104" s="510" t="s">
        <v>402</v>
      </c>
      <c r="F104" s="489"/>
      <c r="G104" s="478" t="s">
        <v>315</v>
      </c>
      <c r="H104" s="504"/>
      <c r="I104" s="497"/>
      <c r="J104" s="491">
        <f t="shared" si="8"/>
        <v>0</v>
      </c>
      <c r="K104" s="492">
        <f t="shared" si="9"/>
        <v>0</v>
      </c>
      <c r="L104" s="548"/>
    </row>
    <row r="105" spans="1:13" ht="10.5" customHeight="1">
      <c r="A105" s="374"/>
      <c r="B105" s="467" t="s">
        <v>407</v>
      </c>
      <c r="C105" s="498" t="s">
        <v>403</v>
      </c>
      <c r="D105" s="511"/>
      <c r="E105" s="510" t="s">
        <v>404</v>
      </c>
      <c r="F105" s="489"/>
      <c r="G105" s="478" t="s">
        <v>315</v>
      </c>
      <c r="H105" s="504">
        <v>20</v>
      </c>
      <c r="I105" s="497">
        <v>15</v>
      </c>
      <c r="J105" s="491">
        <f t="shared" si="8"/>
        <v>300</v>
      </c>
      <c r="K105" s="492">
        <f t="shared" si="9"/>
        <v>26.31578947368421</v>
      </c>
      <c r="L105" s="458">
        <f>IF(J$297=0,0,100*J101/J$297)</f>
        <v>18.279022403258654</v>
      </c>
      <c r="M105" s="91"/>
    </row>
    <row r="106" spans="1:12" ht="10.5" customHeight="1">
      <c r="A106" s="374"/>
      <c r="B106" s="467" t="s">
        <v>409</v>
      </c>
      <c r="C106" s="498"/>
      <c r="D106" s="511" t="s">
        <v>405</v>
      </c>
      <c r="E106" s="510" t="s">
        <v>406</v>
      </c>
      <c r="F106" s="489"/>
      <c r="G106" s="478" t="s">
        <v>315</v>
      </c>
      <c r="H106" s="504"/>
      <c r="I106" s="497"/>
      <c r="J106" s="491">
        <f t="shared" si="8"/>
        <v>0</v>
      </c>
      <c r="K106" s="492">
        <f t="shared" si="9"/>
        <v>0</v>
      </c>
      <c r="L106" s="466"/>
    </row>
    <row r="107" spans="1:12" ht="10.5" customHeight="1">
      <c r="A107" s="374"/>
      <c r="B107" s="467" t="s">
        <v>301</v>
      </c>
      <c r="C107" s="498"/>
      <c r="D107" s="512"/>
      <c r="E107" s="510" t="s">
        <v>408</v>
      </c>
      <c r="F107" s="489"/>
      <c r="G107" s="478" t="s">
        <v>315</v>
      </c>
      <c r="H107" s="504"/>
      <c r="I107" s="497"/>
      <c r="J107" s="491">
        <f t="shared" si="8"/>
        <v>0</v>
      </c>
      <c r="K107" s="492">
        <f t="shared" si="9"/>
        <v>0</v>
      </c>
      <c r="L107" s="466"/>
    </row>
    <row r="108" spans="1:12" ht="10.5" customHeight="1">
      <c r="A108" s="374"/>
      <c r="B108" s="467" t="s">
        <v>412</v>
      </c>
      <c r="C108" s="498"/>
      <c r="D108" s="512"/>
      <c r="E108" s="510" t="s">
        <v>410</v>
      </c>
      <c r="F108" s="489"/>
      <c r="G108" s="478" t="s">
        <v>315</v>
      </c>
      <c r="H108" s="504"/>
      <c r="I108" s="497"/>
      <c r="J108" s="491">
        <f t="shared" si="8"/>
        <v>0</v>
      </c>
      <c r="K108" s="492">
        <f t="shared" si="9"/>
        <v>0</v>
      </c>
      <c r="L108" s="466"/>
    </row>
    <row r="109" spans="1:12" ht="10.5" customHeight="1">
      <c r="A109" s="374"/>
      <c r="B109" s="467" t="s">
        <v>413</v>
      </c>
      <c r="C109" s="498"/>
      <c r="D109" s="512"/>
      <c r="E109" s="510" t="s">
        <v>411</v>
      </c>
      <c r="F109" s="489"/>
      <c r="G109" s="478" t="s">
        <v>315</v>
      </c>
      <c r="H109" s="504"/>
      <c r="I109" s="497">
        <v>0</v>
      </c>
      <c r="J109" s="491">
        <f t="shared" si="8"/>
        <v>0</v>
      </c>
      <c r="K109" s="492">
        <f t="shared" si="9"/>
        <v>0</v>
      </c>
      <c r="L109" s="466"/>
    </row>
    <row r="110" spans="1:12" ht="10.5" customHeight="1">
      <c r="A110" s="374"/>
      <c r="B110" s="541"/>
      <c r="C110" s="546"/>
      <c r="D110" s="524"/>
      <c r="E110" s="515" t="s">
        <v>790</v>
      </c>
      <c r="F110" s="489"/>
      <c r="G110" s="496" t="s">
        <v>315</v>
      </c>
      <c r="H110" s="504">
        <v>20</v>
      </c>
      <c r="I110" s="497">
        <v>15</v>
      </c>
      <c r="J110" s="491">
        <f t="shared" si="8"/>
        <v>300</v>
      </c>
      <c r="K110" s="492">
        <f t="shared" si="9"/>
        <v>26.31578947368421</v>
      </c>
      <c r="L110" s="466"/>
    </row>
    <row r="111" spans="1:12" ht="10.5" customHeight="1">
      <c r="A111" s="374"/>
      <c r="B111" s="541"/>
      <c r="C111" s="498"/>
      <c r="D111" s="511"/>
      <c r="E111" s="516" t="s">
        <v>353</v>
      </c>
      <c r="F111" s="445"/>
      <c r="G111" s="481"/>
      <c r="H111" s="482"/>
      <c r="I111" s="483"/>
      <c r="J111" s="465"/>
      <c r="K111" s="448"/>
      <c r="L111" s="466"/>
    </row>
    <row r="112" spans="1:12" ht="10.5" customHeight="1">
      <c r="A112" s="374"/>
      <c r="B112" s="541"/>
      <c r="C112" s="507"/>
      <c r="D112" s="517"/>
      <c r="E112" s="518"/>
      <c r="F112" s="453"/>
      <c r="G112" s="481"/>
      <c r="H112" s="482"/>
      <c r="I112" s="483"/>
      <c r="J112" s="532">
        <f>SUM(J102:J110)</f>
        <v>1140</v>
      </c>
      <c r="K112" s="486" t="s">
        <v>312</v>
      </c>
      <c r="L112" s="466"/>
    </row>
    <row r="113" spans="1:12" ht="10.5" customHeight="1">
      <c r="A113" s="374"/>
      <c r="B113" s="467"/>
      <c r="C113" s="460"/>
      <c r="D113" s="461"/>
      <c r="E113" s="488" t="s">
        <v>414</v>
      </c>
      <c r="F113" s="489"/>
      <c r="G113" s="478" t="s">
        <v>315</v>
      </c>
      <c r="H113" s="504"/>
      <c r="I113" s="497"/>
      <c r="J113" s="491">
        <f>H113*I113</f>
        <v>0</v>
      </c>
      <c r="K113" s="492">
        <f>IF(J$118=0,0,100*J113/J$118)</f>
        <v>0</v>
      </c>
      <c r="L113" s="466"/>
    </row>
    <row r="114" spans="1:12" ht="10.5" customHeight="1">
      <c r="A114" s="374"/>
      <c r="B114" s="467"/>
      <c r="C114" s="542"/>
      <c r="D114" s="549"/>
      <c r="E114" s="518" t="s">
        <v>415</v>
      </c>
      <c r="F114" s="453"/>
      <c r="G114" s="478" t="s">
        <v>315</v>
      </c>
      <c r="H114" s="504"/>
      <c r="I114" s="497"/>
      <c r="J114" s="491">
        <f>H114*I114</f>
        <v>0</v>
      </c>
      <c r="K114" s="492">
        <f>IF(J$118=0,0,100*J114/J$118)</f>
        <v>0</v>
      </c>
      <c r="L114" s="466"/>
    </row>
    <row r="115" spans="1:12" ht="10.5" customHeight="1">
      <c r="A115" s="374"/>
      <c r="B115" s="467"/>
      <c r="C115" s="498" t="s">
        <v>416</v>
      </c>
      <c r="D115" s="549"/>
      <c r="E115" s="550" t="s">
        <v>417</v>
      </c>
      <c r="F115" s="453"/>
      <c r="G115" s="496"/>
      <c r="H115" s="504"/>
      <c r="I115" s="497"/>
      <c r="J115" s="491">
        <f>H115*I115</f>
        <v>0</v>
      </c>
      <c r="K115" s="492">
        <f>IF(J$118=0,0,100*J115/J$118)</f>
        <v>0</v>
      </c>
      <c r="L115" s="484"/>
    </row>
    <row r="116" spans="1:12" ht="10.5" customHeight="1">
      <c r="A116" s="374"/>
      <c r="B116" s="467"/>
      <c r="C116" s="498"/>
      <c r="D116" s="474"/>
      <c r="E116" s="550"/>
      <c r="F116" s="453"/>
      <c r="G116" s="496"/>
      <c r="H116" s="504"/>
      <c r="I116" s="497"/>
      <c r="J116" s="491">
        <f>H116*I116</f>
        <v>0</v>
      </c>
      <c r="K116" s="492">
        <f>IF(J$118=0,0,100*J116/J$118)</f>
        <v>0</v>
      </c>
      <c r="L116" s="458">
        <f>IF(J$297=0,0,100*J112/J$297)</f>
        <v>1.1608961303462322</v>
      </c>
    </row>
    <row r="117" spans="1:12" ht="10.5" customHeight="1">
      <c r="A117" s="374"/>
      <c r="B117" s="467"/>
      <c r="C117" s="498"/>
      <c r="D117" s="474"/>
      <c r="E117" s="516" t="s">
        <v>353</v>
      </c>
      <c r="F117" s="445"/>
      <c r="G117" s="481"/>
      <c r="H117" s="482"/>
      <c r="I117" s="483"/>
      <c r="J117" s="465"/>
      <c r="K117" s="448"/>
      <c r="L117" s="551"/>
    </row>
    <row r="118" spans="1:12" ht="10.5" customHeight="1">
      <c r="A118" s="374"/>
      <c r="B118" s="454"/>
      <c r="C118" s="498"/>
      <c r="D118" s="474"/>
      <c r="E118" s="518"/>
      <c r="F118" s="453"/>
      <c r="G118" s="481"/>
      <c r="H118" s="482"/>
      <c r="I118" s="483"/>
      <c r="J118" s="532">
        <f>SUM(J113:J116)</f>
        <v>0</v>
      </c>
      <c r="K118" s="486" t="s">
        <v>312</v>
      </c>
      <c r="L118" s="552"/>
    </row>
    <row r="119" spans="1:12" ht="10.5" customHeight="1">
      <c r="A119" s="374"/>
      <c r="B119" s="459" t="s">
        <v>418</v>
      </c>
      <c r="C119" s="460" t="s">
        <v>311</v>
      </c>
      <c r="D119" s="443"/>
      <c r="E119" s="462"/>
      <c r="F119" s="445"/>
      <c r="G119" s="481"/>
      <c r="H119" s="482"/>
      <c r="I119" s="483"/>
      <c r="J119" s="465"/>
      <c r="K119" s="534"/>
      <c r="L119" s="552"/>
    </row>
    <row r="120" spans="1:12" ht="10.5" customHeight="1">
      <c r="A120" s="374"/>
      <c r="B120" s="467"/>
      <c r="C120" s="507"/>
      <c r="D120" s="451"/>
      <c r="E120" s="452"/>
      <c r="F120" s="453"/>
      <c r="G120" s="529"/>
      <c r="H120" s="479"/>
      <c r="I120" s="480"/>
      <c r="J120" s="485">
        <f>J118+J112+J101</f>
        <v>19090</v>
      </c>
      <c r="K120" s="553"/>
      <c r="L120" s="554"/>
    </row>
    <row r="121" spans="1:12" ht="10.5" customHeight="1">
      <c r="A121" s="374"/>
      <c r="B121" s="467"/>
      <c r="C121" s="508"/>
      <c r="D121" s="509"/>
      <c r="E121" s="510" t="s">
        <v>419</v>
      </c>
      <c r="F121" s="489"/>
      <c r="G121" s="478" t="s">
        <v>315</v>
      </c>
      <c r="H121" s="504">
        <v>250</v>
      </c>
      <c r="I121" s="497">
        <v>8</v>
      </c>
      <c r="J121" s="491">
        <f aca="true" t="shared" si="10" ref="J121:J127">I121*H121</f>
        <v>2000</v>
      </c>
      <c r="K121" s="555">
        <f aca="true" t="shared" si="11" ref="K121:K127">IF(J$129=0,0,100*J121/J$129)</f>
        <v>22.857142857142858</v>
      </c>
      <c r="L121" s="484"/>
    </row>
    <row r="122" spans="1:12" ht="10.5" customHeight="1">
      <c r="A122" s="374"/>
      <c r="B122" s="467" t="s">
        <v>424</v>
      </c>
      <c r="C122" s="498"/>
      <c r="D122" s="511"/>
      <c r="E122" s="510" t="s">
        <v>420</v>
      </c>
      <c r="F122" s="489"/>
      <c r="G122" s="478" t="s">
        <v>315</v>
      </c>
      <c r="H122" s="504">
        <v>250</v>
      </c>
      <c r="I122" s="497">
        <v>12</v>
      </c>
      <c r="J122" s="491">
        <f t="shared" si="10"/>
        <v>3000</v>
      </c>
      <c r="K122" s="492">
        <f t="shared" si="11"/>
        <v>34.285714285714285</v>
      </c>
      <c r="L122" s="458">
        <f>IF(J$297=0,0,100*J118/J$297)</f>
        <v>0</v>
      </c>
    </row>
    <row r="123" spans="1:12" ht="10.5" customHeight="1">
      <c r="A123" s="374"/>
      <c r="B123" s="467" t="s">
        <v>426</v>
      </c>
      <c r="C123" s="473" t="s">
        <v>421</v>
      </c>
      <c r="D123" s="556" t="s">
        <v>422</v>
      </c>
      <c r="E123" s="510" t="s">
        <v>423</v>
      </c>
      <c r="F123" s="489"/>
      <c r="G123" s="478" t="s">
        <v>315</v>
      </c>
      <c r="H123" s="504">
        <v>250</v>
      </c>
      <c r="I123" s="497">
        <v>15</v>
      </c>
      <c r="J123" s="491">
        <f t="shared" si="10"/>
        <v>3750</v>
      </c>
      <c r="K123" s="492">
        <f t="shared" si="11"/>
        <v>42.857142857142854</v>
      </c>
      <c r="L123" s="466"/>
    </row>
    <row r="124" spans="1:12" ht="10.5" customHeight="1">
      <c r="A124" s="374"/>
      <c r="B124" s="467" t="s">
        <v>428</v>
      </c>
      <c r="C124" s="498"/>
      <c r="D124" s="556" t="s">
        <v>425</v>
      </c>
      <c r="E124" s="510" t="s">
        <v>771</v>
      </c>
      <c r="F124" s="489"/>
      <c r="G124" s="478" t="s">
        <v>315</v>
      </c>
      <c r="H124" s="504"/>
      <c r="I124" s="497"/>
      <c r="J124" s="491">
        <f t="shared" si="10"/>
        <v>0</v>
      </c>
      <c r="K124" s="492">
        <f t="shared" si="11"/>
        <v>0</v>
      </c>
      <c r="L124" s="547"/>
    </row>
    <row r="125" spans="1:12" ht="10.5" customHeight="1">
      <c r="A125" s="374"/>
      <c r="B125" s="493"/>
      <c r="C125" s="498"/>
      <c r="D125" s="511"/>
      <c r="E125" s="510" t="s">
        <v>427</v>
      </c>
      <c r="F125" s="489"/>
      <c r="G125" s="478" t="s">
        <v>315</v>
      </c>
      <c r="H125" s="504"/>
      <c r="I125" s="497"/>
      <c r="J125" s="491">
        <f t="shared" si="10"/>
        <v>0</v>
      </c>
      <c r="K125" s="492">
        <f t="shared" si="11"/>
        <v>0</v>
      </c>
      <c r="L125" s="466"/>
    </row>
    <row r="126" spans="1:12" ht="10.5" customHeight="1">
      <c r="A126" s="374"/>
      <c r="B126" s="467"/>
      <c r="C126" s="546"/>
      <c r="D126" s="524"/>
      <c r="E126" s="510" t="s">
        <v>429</v>
      </c>
      <c r="F126" s="489"/>
      <c r="G126" s="478" t="s">
        <v>315</v>
      </c>
      <c r="H126" s="504"/>
      <c r="I126" s="497"/>
      <c r="J126" s="491"/>
      <c r="K126" s="492">
        <f t="shared" si="11"/>
        <v>0</v>
      </c>
      <c r="L126" s="466"/>
    </row>
    <row r="127" spans="1:12" ht="10.5" customHeight="1">
      <c r="A127" s="374"/>
      <c r="B127" s="454"/>
      <c r="C127" s="546"/>
      <c r="D127" s="524"/>
      <c r="E127" s="515" t="s">
        <v>430</v>
      </c>
      <c r="F127" s="489"/>
      <c r="G127" s="496"/>
      <c r="H127" s="504"/>
      <c r="I127" s="497"/>
      <c r="J127" s="491">
        <f t="shared" si="10"/>
        <v>0</v>
      </c>
      <c r="K127" s="492">
        <f t="shared" si="11"/>
        <v>0</v>
      </c>
      <c r="L127" s="466"/>
    </row>
    <row r="128" spans="1:12" ht="10.5" customHeight="1">
      <c r="A128" s="374"/>
      <c r="B128" s="487">
        <v>6</v>
      </c>
      <c r="C128" s="498"/>
      <c r="D128" s="511"/>
      <c r="E128" s="516" t="s">
        <v>353</v>
      </c>
      <c r="F128" s="445"/>
      <c r="G128" s="481"/>
      <c r="H128" s="482"/>
      <c r="I128" s="483"/>
      <c r="J128" s="465"/>
      <c r="K128" s="448"/>
      <c r="L128" s="466"/>
    </row>
    <row r="129" spans="1:12" ht="10.5" customHeight="1">
      <c r="A129" s="374"/>
      <c r="B129" s="493"/>
      <c r="C129" s="507"/>
      <c r="D129" s="517"/>
      <c r="E129" s="518"/>
      <c r="F129" s="453"/>
      <c r="G129" s="529"/>
      <c r="H129" s="479">
        <v>1</v>
      </c>
      <c r="I129" s="480"/>
      <c r="J129" s="532">
        <f>SUM(J121:J127)</f>
        <v>8750</v>
      </c>
      <c r="K129" s="486" t="s">
        <v>312</v>
      </c>
      <c r="L129" s="466"/>
    </row>
    <row r="130" spans="1:12" ht="10.5" customHeight="1">
      <c r="A130" s="374"/>
      <c r="B130" s="467"/>
      <c r="C130" s="498"/>
      <c r="D130" s="511"/>
      <c r="E130" s="518" t="s">
        <v>431</v>
      </c>
      <c r="F130" s="453"/>
      <c r="G130" s="557" t="s">
        <v>315</v>
      </c>
      <c r="H130" s="430">
        <v>60</v>
      </c>
      <c r="I130" s="490">
        <v>30</v>
      </c>
      <c r="J130" s="491">
        <f aca="true" t="shared" si="12" ref="J130:J135">I130*H130</f>
        <v>1800</v>
      </c>
      <c r="K130" s="492">
        <f aca="true" t="shared" si="13" ref="K130:K135">IF(J$137=0,0,100*J130/J$137)</f>
        <v>75</v>
      </c>
      <c r="L130" s="466"/>
    </row>
    <row r="131" spans="1:12" ht="10.5" customHeight="1">
      <c r="A131" s="374"/>
      <c r="B131" s="467"/>
      <c r="C131" s="498"/>
      <c r="D131" s="511"/>
      <c r="E131" s="518" t="s">
        <v>432</v>
      </c>
      <c r="F131" s="453"/>
      <c r="G131" s="557" t="s">
        <v>315</v>
      </c>
      <c r="H131" s="430"/>
      <c r="I131" s="490"/>
      <c r="J131" s="491">
        <f t="shared" si="12"/>
        <v>0</v>
      </c>
      <c r="K131" s="492">
        <f t="shared" si="13"/>
        <v>0</v>
      </c>
      <c r="L131" s="466"/>
    </row>
    <row r="132" spans="1:12" ht="10.5" customHeight="1">
      <c r="A132" s="374"/>
      <c r="B132" s="467"/>
      <c r="C132" s="498" t="s">
        <v>433</v>
      </c>
      <c r="D132" s="511" t="s">
        <v>434</v>
      </c>
      <c r="E132" s="518" t="s">
        <v>435</v>
      </c>
      <c r="F132" s="453"/>
      <c r="G132" s="557" t="s">
        <v>315</v>
      </c>
      <c r="H132" s="430"/>
      <c r="I132" s="490"/>
      <c r="J132" s="491">
        <f t="shared" si="12"/>
        <v>0</v>
      </c>
      <c r="K132" s="492">
        <f t="shared" si="13"/>
        <v>0</v>
      </c>
      <c r="L132" s="484"/>
    </row>
    <row r="133" spans="1:12" ht="10.5" customHeight="1">
      <c r="A133" s="374"/>
      <c r="B133" s="493"/>
      <c r="C133" s="498"/>
      <c r="D133" s="511"/>
      <c r="E133" s="518" t="s">
        <v>436</v>
      </c>
      <c r="F133" s="453"/>
      <c r="G133" s="557" t="s">
        <v>377</v>
      </c>
      <c r="H133" s="430"/>
      <c r="I133" s="490"/>
      <c r="J133" s="491">
        <f t="shared" si="12"/>
        <v>0</v>
      </c>
      <c r="K133" s="492">
        <f t="shared" si="13"/>
        <v>0</v>
      </c>
      <c r="L133" s="458">
        <f>IF(J$297=0,0,100*J129/J$297)</f>
        <v>8.910386965376782</v>
      </c>
    </row>
    <row r="134" spans="1:12" ht="10.5" customHeight="1">
      <c r="A134" s="374"/>
      <c r="B134" s="493"/>
      <c r="C134" s="498"/>
      <c r="D134" s="511"/>
      <c r="E134" s="518" t="s">
        <v>437</v>
      </c>
      <c r="F134" s="453"/>
      <c r="G134" s="557" t="s">
        <v>315</v>
      </c>
      <c r="H134" s="430">
        <v>60</v>
      </c>
      <c r="I134" s="490">
        <v>10</v>
      </c>
      <c r="J134" s="491">
        <f t="shared" si="12"/>
        <v>600</v>
      </c>
      <c r="K134" s="492">
        <f t="shared" si="13"/>
        <v>25</v>
      </c>
      <c r="L134" s="558"/>
    </row>
    <row r="135" spans="1:12" ht="10.5" customHeight="1">
      <c r="A135" s="374"/>
      <c r="B135" s="493"/>
      <c r="C135" s="498"/>
      <c r="D135" s="511"/>
      <c r="E135" s="550" t="s">
        <v>438</v>
      </c>
      <c r="F135" s="453"/>
      <c r="G135" s="559"/>
      <c r="H135" s="430"/>
      <c r="I135" s="490"/>
      <c r="J135" s="491">
        <f t="shared" si="12"/>
        <v>0</v>
      </c>
      <c r="K135" s="492">
        <f t="shared" si="13"/>
        <v>0</v>
      </c>
      <c r="L135" s="558"/>
    </row>
    <row r="136" spans="1:12" ht="10.5" customHeight="1">
      <c r="A136" s="374"/>
      <c r="B136" s="560"/>
      <c r="C136" s="498"/>
      <c r="D136" s="511"/>
      <c r="E136" s="516" t="s">
        <v>353</v>
      </c>
      <c r="F136" s="445"/>
      <c r="G136" s="481"/>
      <c r="H136" s="482"/>
      <c r="I136" s="483"/>
      <c r="J136" s="543"/>
      <c r="K136" s="561"/>
      <c r="L136" s="558"/>
    </row>
    <row r="137" spans="1:12" ht="10.5" customHeight="1">
      <c r="A137" s="374"/>
      <c r="B137" s="493"/>
      <c r="C137" s="498"/>
      <c r="D137" s="511"/>
      <c r="E137" s="518"/>
      <c r="F137" s="453"/>
      <c r="G137" s="481"/>
      <c r="H137" s="482"/>
      <c r="I137" s="483"/>
      <c r="J137" s="532">
        <f>SUM(J130:J135)</f>
        <v>2400</v>
      </c>
      <c r="K137" s="486" t="s">
        <v>312</v>
      </c>
      <c r="L137" s="558"/>
    </row>
    <row r="138" spans="1:12" ht="10.5" customHeight="1">
      <c r="A138" s="374"/>
      <c r="B138" s="467" t="s">
        <v>424</v>
      </c>
      <c r="C138" s="508"/>
      <c r="D138" s="509"/>
      <c r="E138" s="510" t="s">
        <v>439</v>
      </c>
      <c r="F138" s="489"/>
      <c r="G138" s="478" t="s">
        <v>315</v>
      </c>
      <c r="H138" s="504"/>
      <c r="I138" s="497"/>
      <c r="J138" s="491">
        <f aca="true" t="shared" si="14" ref="J138:J143">I138*H138</f>
        <v>0</v>
      </c>
      <c r="K138" s="492">
        <f aca="true" t="shared" si="15" ref="K138:K143">IF(J$145=0,0,100*J138/J$145)</f>
        <v>0</v>
      </c>
      <c r="L138" s="558"/>
    </row>
    <row r="139" spans="1:12" ht="10.5" customHeight="1">
      <c r="A139" s="374"/>
      <c r="B139" s="467" t="s">
        <v>426</v>
      </c>
      <c r="C139" s="498"/>
      <c r="D139" s="511"/>
      <c r="E139" s="510" t="s">
        <v>440</v>
      </c>
      <c r="F139" s="489"/>
      <c r="G139" s="478" t="s">
        <v>315</v>
      </c>
      <c r="H139" s="504"/>
      <c r="I139" s="497"/>
      <c r="J139" s="491">
        <f t="shared" si="14"/>
        <v>0</v>
      </c>
      <c r="K139" s="492">
        <f t="shared" si="15"/>
        <v>0</v>
      </c>
      <c r="L139" s="562"/>
    </row>
    <row r="140" spans="1:12" ht="10.5" customHeight="1">
      <c r="A140" s="374"/>
      <c r="B140" s="467" t="s">
        <v>428</v>
      </c>
      <c r="C140" s="473" t="s">
        <v>441</v>
      </c>
      <c r="D140" s="556" t="s">
        <v>422</v>
      </c>
      <c r="E140" s="510" t="s">
        <v>442</v>
      </c>
      <c r="F140" s="489"/>
      <c r="G140" s="478" t="s">
        <v>315</v>
      </c>
      <c r="H140" s="504"/>
      <c r="I140" s="497"/>
      <c r="J140" s="491">
        <f t="shared" si="14"/>
        <v>0</v>
      </c>
      <c r="K140" s="492">
        <f t="shared" si="15"/>
        <v>0</v>
      </c>
      <c r="L140" s="563"/>
    </row>
    <row r="141" spans="1:12" ht="10.5" customHeight="1">
      <c r="A141" s="374"/>
      <c r="B141" s="493"/>
      <c r="C141" s="498"/>
      <c r="D141" s="556" t="s">
        <v>443</v>
      </c>
      <c r="E141" s="510" t="s">
        <v>773</v>
      </c>
      <c r="F141" s="489"/>
      <c r="G141" s="478" t="s">
        <v>315</v>
      </c>
      <c r="H141" s="504"/>
      <c r="I141" s="497"/>
      <c r="J141" s="491">
        <f t="shared" si="14"/>
        <v>0</v>
      </c>
      <c r="K141" s="492">
        <f t="shared" si="15"/>
        <v>0</v>
      </c>
      <c r="L141" s="458">
        <f>IF(J$297=0,0,100*J137/J$297)</f>
        <v>2.443991853360489</v>
      </c>
    </row>
    <row r="142" spans="1:12" ht="10.5" customHeight="1">
      <c r="A142" s="374"/>
      <c r="B142" s="467"/>
      <c r="C142" s="498"/>
      <c r="D142" s="511"/>
      <c r="E142" s="510" t="s">
        <v>444</v>
      </c>
      <c r="F142" s="489"/>
      <c r="G142" s="478" t="s">
        <v>315</v>
      </c>
      <c r="H142" s="504"/>
      <c r="I142" s="497"/>
      <c r="J142" s="491">
        <f t="shared" si="14"/>
        <v>0</v>
      </c>
      <c r="K142" s="492">
        <f t="shared" si="15"/>
        <v>0</v>
      </c>
      <c r="L142" s="466"/>
    </row>
    <row r="143" spans="1:12" ht="10.5" customHeight="1">
      <c r="A143" s="374"/>
      <c r="B143" s="467" t="s">
        <v>445</v>
      </c>
      <c r="C143" s="498"/>
      <c r="D143" s="511"/>
      <c r="E143" s="495"/>
      <c r="F143" s="489"/>
      <c r="G143" s="496"/>
      <c r="H143" s="504"/>
      <c r="I143" s="497"/>
      <c r="J143" s="491">
        <f t="shared" si="14"/>
        <v>0</v>
      </c>
      <c r="K143" s="492">
        <f t="shared" si="15"/>
        <v>0</v>
      </c>
      <c r="L143" s="466"/>
    </row>
    <row r="144" spans="1:12" ht="10.5" customHeight="1">
      <c r="A144" s="374"/>
      <c r="B144" s="467" t="s">
        <v>446</v>
      </c>
      <c r="C144" s="498"/>
      <c r="D144" s="511"/>
      <c r="E144" s="516" t="s">
        <v>353</v>
      </c>
      <c r="F144" s="445"/>
      <c r="G144" s="481"/>
      <c r="H144" s="482"/>
      <c r="I144" s="483"/>
      <c r="J144" s="465"/>
      <c r="K144" s="448"/>
      <c r="L144" s="466"/>
    </row>
    <row r="145" spans="1:12" ht="10.5" customHeight="1">
      <c r="A145" s="374"/>
      <c r="B145" s="467" t="s">
        <v>428</v>
      </c>
      <c r="C145" s="507"/>
      <c r="D145" s="517"/>
      <c r="E145" s="518"/>
      <c r="F145" s="453"/>
      <c r="G145" s="529"/>
      <c r="H145" s="479"/>
      <c r="I145" s="480"/>
      <c r="J145" s="532">
        <f>SUM(J138:J143)</f>
        <v>0</v>
      </c>
      <c r="K145" s="486" t="s">
        <v>312</v>
      </c>
      <c r="L145" s="466"/>
    </row>
    <row r="146" spans="1:12" ht="10.5" customHeight="1">
      <c r="A146" s="374"/>
      <c r="B146" s="467"/>
      <c r="C146" s="508"/>
      <c r="D146" s="509"/>
      <c r="E146" s="510" t="s">
        <v>447</v>
      </c>
      <c r="F146" s="489"/>
      <c r="G146" s="478" t="s">
        <v>315</v>
      </c>
      <c r="H146" s="504"/>
      <c r="I146" s="497"/>
      <c r="J146" s="491">
        <f>I146*H146</f>
        <v>0</v>
      </c>
      <c r="K146" s="492">
        <f>IF(J$151=0,0,100*J146/J$151)</f>
        <v>0</v>
      </c>
      <c r="L146" s="466"/>
    </row>
    <row r="147" spans="1:12" ht="10.5" customHeight="1">
      <c r="A147" s="374"/>
      <c r="B147" s="467" t="s">
        <v>451</v>
      </c>
      <c r="C147" s="498"/>
      <c r="D147" s="511"/>
      <c r="E147" s="510" t="s">
        <v>448</v>
      </c>
      <c r="F147" s="489"/>
      <c r="G147" s="478" t="s">
        <v>315</v>
      </c>
      <c r="H147" s="504">
        <v>0</v>
      </c>
      <c r="I147" s="497"/>
      <c r="J147" s="491">
        <f>I147*H147</f>
        <v>0</v>
      </c>
      <c r="K147" s="492">
        <f>IF(J$151=0,0,100*J147/J$151)</f>
        <v>0</v>
      </c>
      <c r="L147" s="466"/>
    </row>
    <row r="148" spans="1:12" ht="10.5" customHeight="1">
      <c r="A148" s="374"/>
      <c r="B148" s="467" t="s">
        <v>452</v>
      </c>
      <c r="C148" s="473" t="s">
        <v>449</v>
      </c>
      <c r="D148" s="556" t="s">
        <v>450</v>
      </c>
      <c r="E148" s="510" t="s">
        <v>824</v>
      </c>
      <c r="F148" s="489"/>
      <c r="G148" s="478" t="s">
        <v>315</v>
      </c>
      <c r="H148" s="504">
        <v>0</v>
      </c>
      <c r="I148" s="497">
        <v>0</v>
      </c>
      <c r="J148" s="491">
        <f>I148*H148</f>
        <v>0</v>
      </c>
      <c r="K148" s="492">
        <f>IF(J$151=0,0,100*J148/J$151)</f>
        <v>0</v>
      </c>
      <c r="L148" s="484"/>
    </row>
    <row r="149" spans="1:12" ht="10.5" customHeight="1">
      <c r="A149" s="374"/>
      <c r="B149" s="467" t="s">
        <v>453</v>
      </c>
      <c r="C149" s="498"/>
      <c r="D149" s="511"/>
      <c r="E149" s="495" t="s">
        <v>849</v>
      </c>
      <c r="F149" s="489"/>
      <c r="G149" s="496" t="s">
        <v>315</v>
      </c>
      <c r="H149" s="504">
        <v>150</v>
      </c>
      <c r="I149" s="497">
        <v>22</v>
      </c>
      <c r="J149" s="491">
        <f>I149*H149</f>
        <v>3300</v>
      </c>
      <c r="K149" s="492">
        <f>IF(J$151=0,0,100*J149/J$151)</f>
        <v>100</v>
      </c>
      <c r="L149" s="458">
        <f>IF(J$297=0,0,100*J145/J$297)</f>
        <v>0</v>
      </c>
    </row>
    <row r="150" spans="1:12" ht="10.5" customHeight="1">
      <c r="A150" s="374"/>
      <c r="B150" s="467"/>
      <c r="C150" s="498"/>
      <c r="D150" s="511"/>
      <c r="E150" s="516" t="s">
        <v>353</v>
      </c>
      <c r="F150" s="445"/>
      <c r="G150" s="481"/>
      <c r="H150" s="482"/>
      <c r="I150" s="483"/>
      <c r="J150" s="465"/>
      <c r="K150" s="448"/>
      <c r="L150" s="466"/>
    </row>
    <row r="151" spans="1:12" ht="10.5" customHeight="1">
      <c r="A151" s="374"/>
      <c r="B151" s="467" t="s">
        <v>301</v>
      </c>
      <c r="C151" s="507"/>
      <c r="D151" s="517"/>
      <c r="E151" s="518"/>
      <c r="F151" s="453"/>
      <c r="G151" s="481"/>
      <c r="H151" s="482"/>
      <c r="I151" s="483"/>
      <c r="J151" s="532">
        <f>SUM(J146:J149)</f>
        <v>3300</v>
      </c>
      <c r="K151" s="486" t="s">
        <v>312</v>
      </c>
      <c r="L151" s="466"/>
    </row>
    <row r="152" spans="1:12" ht="10.5" customHeight="1">
      <c r="A152" s="374"/>
      <c r="B152" s="467"/>
      <c r="C152" s="508"/>
      <c r="D152" s="509"/>
      <c r="E152" s="510" t="s">
        <v>454</v>
      </c>
      <c r="F152" s="489"/>
      <c r="G152" s="478" t="s">
        <v>315</v>
      </c>
      <c r="H152" s="504"/>
      <c r="I152" s="497"/>
      <c r="J152" s="491">
        <f aca="true" t="shared" si="16" ref="J152:J165">I152*H152</f>
        <v>0</v>
      </c>
      <c r="K152" s="492">
        <f aca="true" t="shared" si="17" ref="K152:K165">IF(J$167=0,0,100*J152/J$167)</f>
        <v>0</v>
      </c>
      <c r="L152" s="466"/>
    </row>
    <row r="153" spans="1:12" ht="10.5" customHeight="1">
      <c r="A153" s="374"/>
      <c r="B153" s="467" t="s">
        <v>457</v>
      </c>
      <c r="C153" s="498"/>
      <c r="D153" s="511"/>
      <c r="E153" s="510" t="s">
        <v>455</v>
      </c>
      <c r="F153" s="489"/>
      <c r="G153" s="478" t="s">
        <v>315</v>
      </c>
      <c r="H153" s="504"/>
      <c r="I153" s="497"/>
      <c r="J153" s="491">
        <f t="shared" si="16"/>
        <v>0</v>
      </c>
      <c r="K153" s="492">
        <f t="shared" si="17"/>
        <v>0</v>
      </c>
      <c r="L153" s="466"/>
    </row>
    <row r="154" spans="1:12" ht="10.5" customHeight="1">
      <c r="A154" s="374"/>
      <c r="B154" s="467" t="s">
        <v>329</v>
      </c>
      <c r="C154" s="498"/>
      <c r="D154" s="511"/>
      <c r="E154" s="510" t="s">
        <v>456</v>
      </c>
      <c r="F154" s="489"/>
      <c r="G154" s="478" t="s">
        <v>315</v>
      </c>
      <c r="H154" s="504">
        <v>250</v>
      </c>
      <c r="I154" s="497">
        <v>12</v>
      </c>
      <c r="J154" s="491">
        <f t="shared" si="16"/>
        <v>3000</v>
      </c>
      <c r="K154" s="492">
        <f t="shared" si="17"/>
        <v>72.99270072992701</v>
      </c>
      <c r="L154" s="484"/>
    </row>
    <row r="155" spans="1:12" ht="10.5" customHeight="1">
      <c r="A155" s="374"/>
      <c r="B155" s="546"/>
      <c r="C155" s="498"/>
      <c r="D155" s="511"/>
      <c r="E155" s="510" t="s">
        <v>458</v>
      </c>
      <c r="F155" s="489"/>
      <c r="G155" s="478" t="s">
        <v>315</v>
      </c>
      <c r="H155" s="504"/>
      <c r="I155" s="497"/>
      <c r="J155" s="491">
        <f t="shared" si="16"/>
        <v>0</v>
      </c>
      <c r="K155" s="492">
        <f t="shared" si="17"/>
        <v>0</v>
      </c>
      <c r="L155" s="458">
        <f>IF(J$297=0,0,100*J151/J$297)</f>
        <v>3.360488798370672</v>
      </c>
    </row>
    <row r="156" spans="1:12" ht="10.5" customHeight="1">
      <c r="A156" s="374"/>
      <c r="B156" s="546"/>
      <c r="C156" s="498"/>
      <c r="D156" s="511"/>
      <c r="E156" s="510" t="s">
        <v>459</v>
      </c>
      <c r="F156" s="489"/>
      <c r="G156" s="478" t="s">
        <v>315</v>
      </c>
      <c r="H156" s="504"/>
      <c r="I156" s="497"/>
      <c r="J156" s="491">
        <f t="shared" si="16"/>
        <v>0</v>
      </c>
      <c r="K156" s="492">
        <f t="shared" si="17"/>
        <v>0</v>
      </c>
      <c r="L156" s="466"/>
    </row>
    <row r="157" spans="1:12" ht="10.5" customHeight="1">
      <c r="A157" s="374"/>
      <c r="B157" s="546"/>
      <c r="C157" s="498"/>
      <c r="D157" s="511"/>
      <c r="E157" s="510" t="s">
        <v>460</v>
      </c>
      <c r="F157" s="489"/>
      <c r="G157" s="478" t="s">
        <v>315</v>
      </c>
      <c r="H157" s="504">
        <v>30</v>
      </c>
      <c r="I157" s="497">
        <v>25</v>
      </c>
      <c r="J157" s="491">
        <f t="shared" si="16"/>
        <v>750</v>
      </c>
      <c r="K157" s="492">
        <f t="shared" si="17"/>
        <v>18.248175182481752</v>
      </c>
      <c r="L157" s="466"/>
    </row>
    <row r="158" spans="1:12" ht="10.5" customHeight="1">
      <c r="A158" s="374"/>
      <c r="B158" s="546"/>
      <c r="C158" s="473" t="s">
        <v>461</v>
      </c>
      <c r="D158" s="556" t="s">
        <v>462</v>
      </c>
      <c r="E158" s="510" t="s">
        <v>463</v>
      </c>
      <c r="F158" s="489"/>
      <c r="G158" s="478" t="s">
        <v>315</v>
      </c>
      <c r="H158" s="504"/>
      <c r="I158" s="497"/>
      <c r="J158" s="491">
        <f t="shared" si="16"/>
        <v>0</v>
      </c>
      <c r="K158" s="492">
        <f t="shared" si="17"/>
        <v>0</v>
      </c>
      <c r="L158" s="466"/>
    </row>
    <row r="159" spans="1:12" ht="10.5" customHeight="1">
      <c r="A159" s="374"/>
      <c r="B159" s="546"/>
      <c r="C159" s="498"/>
      <c r="D159" s="511"/>
      <c r="E159" s="510" t="s">
        <v>464</v>
      </c>
      <c r="F159" s="489"/>
      <c r="G159" s="478" t="s">
        <v>315</v>
      </c>
      <c r="H159" s="504">
        <v>18</v>
      </c>
      <c r="I159" s="497">
        <v>20</v>
      </c>
      <c r="J159" s="491">
        <f t="shared" si="16"/>
        <v>360</v>
      </c>
      <c r="K159" s="492">
        <f t="shared" si="17"/>
        <v>8.75912408759124</v>
      </c>
      <c r="L159" s="466"/>
    </row>
    <row r="160" spans="1:12" ht="10.5" customHeight="1">
      <c r="A160" s="374"/>
      <c r="B160" s="546"/>
      <c r="C160" s="498"/>
      <c r="D160" s="511"/>
      <c r="E160" s="510" t="s">
        <v>465</v>
      </c>
      <c r="F160" s="489"/>
      <c r="G160" s="478" t="s">
        <v>315</v>
      </c>
      <c r="H160" s="504"/>
      <c r="I160" s="497"/>
      <c r="J160" s="491">
        <f t="shared" si="16"/>
        <v>0</v>
      </c>
      <c r="K160" s="492">
        <f t="shared" si="17"/>
        <v>0</v>
      </c>
      <c r="L160" s="466"/>
    </row>
    <row r="161" spans="1:12" ht="10.5" customHeight="1">
      <c r="A161" s="374"/>
      <c r="B161" s="546"/>
      <c r="C161" s="498"/>
      <c r="D161" s="511"/>
      <c r="E161" s="510" t="s">
        <v>833</v>
      </c>
      <c r="F161" s="489"/>
      <c r="G161" s="478" t="s">
        <v>377</v>
      </c>
      <c r="H161" s="504"/>
      <c r="I161" s="497">
        <v>0</v>
      </c>
      <c r="J161" s="491">
        <f t="shared" si="16"/>
        <v>0</v>
      </c>
      <c r="K161" s="492">
        <f t="shared" si="17"/>
        <v>0</v>
      </c>
      <c r="L161" s="466"/>
    </row>
    <row r="162" spans="1:12" ht="10.5" customHeight="1">
      <c r="A162" s="374"/>
      <c r="B162" s="546"/>
      <c r="C162" s="498"/>
      <c r="D162" s="511"/>
      <c r="E162" s="510" t="s">
        <v>466</v>
      </c>
      <c r="F162" s="489"/>
      <c r="G162" s="478" t="s">
        <v>315</v>
      </c>
      <c r="H162" s="504"/>
      <c r="I162" s="497"/>
      <c r="J162" s="491">
        <f t="shared" si="16"/>
        <v>0</v>
      </c>
      <c r="K162" s="492">
        <f t="shared" si="17"/>
        <v>0</v>
      </c>
      <c r="L162" s="466"/>
    </row>
    <row r="163" spans="1:12" ht="10.5" customHeight="1">
      <c r="A163" s="374"/>
      <c r="B163" s="546"/>
      <c r="C163" s="498"/>
      <c r="D163" s="511"/>
      <c r="E163" s="510" t="s">
        <v>467</v>
      </c>
      <c r="F163" s="489"/>
      <c r="G163" s="478" t="s">
        <v>315</v>
      </c>
      <c r="H163" s="504"/>
      <c r="I163" s="497"/>
      <c r="J163" s="491">
        <f t="shared" si="16"/>
        <v>0</v>
      </c>
      <c r="K163" s="492">
        <f t="shared" si="17"/>
        <v>0</v>
      </c>
      <c r="L163" s="466"/>
    </row>
    <row r="164" spans="1:12" ht="10.5" customHeight="1">
      <c r="A164" s="374"/>
      <c r="B164" s="546"/>
      <c r="C164" s="498"/>
      <c r="D164" s="511"/>
      <c r="E164" s="510" t="s">
        <v>774</v>
      </c>
      <c r="F164" s="489"/>
      <c r="G164" s="478" t="s">
        <v>315</v>
      </c>
      <c r="H164" s="504"/>
      <c r="I164" s="497"/>
      <c r="J164" s="491">
        <f t="shared" si="16"/>
        <v>0</v>
      </c>
      <c r="K164" s="492">
        <f t="shared" si="17"/>
        <v>0</v>
      </c>
      <c r="L164" s="466"/>
    </row>
    <row r="165" spans="1:12" ht="10.5" customHeight="1">
      <c r="A165" s="374"/>
      <c r="B165" s="546"/>
      <c r="C165" s="498"/>
      <c r="D165" s="511"/>
      <c r="E165" s="515" t="s">
        <v>468</v>
      </c>
      <c r="F165" s="489"/>
      <c r="G165" s="496"/>
      <c r="H165" s="504"/>
      <c r="I165" s="497"/>
      <c r="J165" s="491">
        <f t="shared" si="16"/>
        <v>0</v>
      </c>
      <c r="K165" s="492">
        <f t="shared" si="17"/>
        <v>0</v>
      </c>
      <c r="L165" s="466"/>
    </row>
    <row r="166" spans="1:12" ht="10.5" customHeight="1">
      <c r="A166" s="374"/>
      <c r="B166" s="546"/>
      <c r="C166" s="498"/>
      <c r="D166" s="511"/>
      <c r="E166" s="516" t="s">
        <v>353</v>
      </c>
      <c r="F166" s="445"/>
      <c r="G166" s="481"/>
      <c r="H166" s="482"/>
      <c r="I166" s="483"/>
      <c r="J166" s="465"/>
      <c r="K166" s="448"/>
      <c r="L166" s="466"/>
    </row>
    <row r="167" spans="1:12" ht="10.5" customHeight="1">
      <c r="A167" s="374"/>
      <c r="B167" s="546"/>
      <c r="C167" s="507"/>
      <c r="D167" s="517"/>
      <c r="E167" s="518"/>
      <c r="F167" s="453"/>
      <c r="G167" s="481"/>
      <c r="H167" s="482"/>
      <c r="I167" s="483"/>
      <c r="J167" s="532">
        <f>SUM(J152:J165)</f>
        <v>4110</v>
      </c>
      <c r="K167" s="486" t="s">
        <v>312</v>
      </c>
      <c r="L167" s="466"/>
    </row>
    <row r="168" spans="1:12" ht="10.5" customHeight="1">
      <c r="A168" s="374"/>
      <c r="B168" s="546"/>
      <c r="C168" s="508"/>
      <c r="D168" s="509"/>
      <c r="E168" s="510" t="s">
        <v>469</v>
      </c>
      <c r="F168" s="489"/>
      <c r="G168" s="478" t="s">
        <v>315</v>
      </c>
      <c r="H168" s="504"/>
      <c r="I168" s="497"/>
      <c r="J168" s="491">
        <f aca="true" t="shared" si="18" ref="J168:J174">I168*H168</f>
        <v>0</v>
      </c>
      <c r="K168" s="492">
        <f aca="true" t="shared" si="19" ref="K168:K174">IF(J$176=0,0,100*J168/J$176)</f>
        <v>0</v>
      </c>
      <c r="L168" s="466"/>
    </row>
    <row r="169" spans="1:12" ht="10.5" customHeight="1">
      <c r="A169" s="374"/>
      <c r="B169" s="546"/>
      <c r="C169" s="498"/>
      <c r="D169" s="511"/>
      <c r="E169" s="510" t="s">
        <v>470</v>
      </c>
      <c r="F169" s="489"/>
      <c r="G169" s="478" t="s">
        <v>315</v>
      </c>
      <c r="H169" s="504"/>
      <c r="I169" s="497"/>
      <c r="J169" s="491">
        <f t="shared" si="18"/>
        <v>0</v>
      </c>
      <c r="K169" s="492">
        <f t="shared" si="19"/>
        <v>0</v>
      </c>
      <c r="L169" s="466"/>
    </row>
    <row r="170" spans="1:12" ht="10.5" customHeight="1">
      <c r="A170" s="374"/>
      <c r="B170" s="467"/>
      <c r="C170" s="546"/>
      <c r="D170" s="524"/>
      <c r="E170" s="510" t="s">
        <v>471</v>
      </c>
      <c r="F170" s="489"/>
      <c r="G170" s="478" t="s">
        <v>315</v>
      </c>
      <c r="H170" s="504"/>
      <c r="I170" s="497"/>
      <c r="J170" s="491">
        <f t="shared" si="18"/>
        <v>0</v>
      </c>
      <c r="K170" s="492">
        <f t="shared" si="19"/>
        <v>0</v>
      </c>
      <c r="L170" s="484"/>
    </row>
    <row r="171" spans="1:12" ht="10.5" customHeight="1">
      <c r="A171" s="374"/>
      <c r="B171" s="467"/>
      <c r="C171" s="473" t="s">
        <v>472</v>
      </c>
      <c r="D171" s="556" t="s">
        <v>422</v>
      </c>
      <c r="E171" s="510" t="s">
        <v>473</v>
      </c>
      <c r="F171" s="489"/>
      <c r="G171" s="478" t="s">
        <v>315</v>
      </c>
      <c r="H171" s="504"/>
      <c r="I171" s="497"/>
      <c r="J171" s="491">
        <f t="shared" si="18"/>
        <v>0</v>
      </c>
      <c r="K171" s="492">
        <f t="shared" si="19"/>
        <v>0</v>
      </c>
      <c r="L171" s="458">
        <f>IF(J$297=0,0,100*J167/J$297)</f>
        <v>4.1853360488798375</v>
      </c>
    </row>
    <row r="172" spans="1:12" ht="10.5" customHeight="1">
      <c r="A172" s="374"/>
      <c r="B172" s="467"/>
      <c r="C172" s="499"/>
      <c r="D172" s="556" t="s">
        <v>474</v>
      </c>
      <c r="E172" s="510" t="s">
        <v>475</v>
      </c>
      <c r="F172" s="489"/>
      <c r="G172" s="478" t="s">
        <v>315</v>
      </c>
      <c r="H172" s="504"/>
      <c r="I172" s="497"/>
      <c r="J172" s="491">
        <f t="shared" si="18"/>
        <v>0</v>
      </c>
      <c r="K172" s="492">
        <f t="shared" si="19"/>
        <v>0</v>
      </c>
      <c r="L172" s="466"/>
    </row>
    <row r="173" spans="1:12" ht="10.5" customHeight="1">
      <c r="A173" s="374"/>
      <c r="B173" s="467"/>
      <c r="C173" s="542"/>
      <c r="D173" s="524"/>
      <c r="E173" s="510" t="s">
        <v>476</v>
      </c>
      <c r="F173" s="489"/>
      <c r="G173" s="478" t="s">
        <v>315</v>
      </c>
      <c r="H173" s="504"/>
      <c r="I173" s="497"/>
      <c r="J173" s="491">
        <f t="shared" si="18"/>
        <v>0</v>
      </c>
      <c r="K173" s="492">
        <f t="shared" si="19"/>
        <v>0</v>
      </c>
      <c r="L173" s="466"/>
    </row>
    <row r="174" spans="1:12" ht="10.5" customHeight="1">
      <c r="A174" s="374"/>
      <c r="B174" s="467"/>
      <c r="C174" s="542"/>
      <c r="D174" s="524"/>
      <c r="E174" s="495" t="s">
        <v>477</v>
      </c>
      <c r="F174" s="489"/>
      <c r="G174" s="496"/>
      <c r="H174" s="504"/>
      <c r="I174" s="497"/>
      <c r="J174" s="491">
        <f t="shared" si="18"/>
        <v>0</v>
      </c>
      <c r="K174" s="492">
        <f t="shared" si="19"/>
        <v>0</v>
      </c>
      <c r="L174" s="466"/>
    </row>
    <row r="175" spans="1:12" ht="10.5" customHeight="1">
      <c r="A175" s="374"/>
      <c r="B175" s="467"/>
      <c r="C175" s="498"/>
      <c r="D175" s="511"/>
      <c r="E175" s="516" t="s">
        <v>353</v>
      </c>
      <c r="F175" s="445"/>
      <c r="G175" s="481"/>
      <c r="H175" s="482"/>
      <c r="I175" s="483"/>
      <c r="J175" s="465"/>
      <c r="K175" s="448"/>
      <c r="L175" s="466"/>
    </row>
    <row r="176" spans="1:12" ht="10.5" customHeight="1">
      <c r="A176" s="374"/>
      <c r="B176" s="454"/>
      <c r="C176" s="507"/>
      <c r="D176" s="517"/>
      <c r="E176" s="518"/>
      <c r="F176" s="453"/>
      <c r="G176" s="481"/>
      <c r="H176" s="482"/>
      <c r="I176" s="483"/>
      <c r="J176" s="532">
        <f>SUM(J168:J174)</f>
        <v>0</v>
      </c>
      <c r="K176" s="486" t="s">
        <v>312</v>
      </c>
      <c r="L176" s="466"/>
    </row>
    <row r="177" spans="1:12" ht="10.5" customHeight="1">
      <c r="A177" s="374"/>
      <c r="B177" s="459" t="s">
        <v>478</v>
      </c>
      <c r="C177" s="460" t="s">
        <v>311</v>
      </c>
      <c r="D177" s="443"/>
      <c r="E177" s="462"/>
      <c r="F177" s="445"/>
      <c r="G177" s="481"/>
      <c r="H177" s="482"/>
      <c r="I177" s="483"/>
      <c r="J177" s="465"/>
      <c r="K177" s="534"/>
      <c r="L177" s="466"/>
    </row>
    <row r="178" spans="1:12" ht="10.5" customHeight="1">
      <c r="A178" s="374"/>
      <c r="B178" s="487"/>
      <c r="C178" s="507"/>
      <c r="D178" s="451"/>
      <c r="E178" s="452"/>
      <c r="F178" s="453"/>
      <c r="G178" s="529"/>
      <c r="H178" s="479"/>
      <c r="I178" s="480"/>
      <c r="J178" s="485">
        <f>J176+J167+J151+J145+J137+J129</f>
        <v>18560</v>
      </c>
      <c r="K178" s="553"/>
      <c r="L178" s="466"/>
    </row>
    <row r="179" spans="1:12" ht="10.5" customHeight="1">
      <c r="A179" s="374"/>
      <c r="B179" s="487"/>
      <c r="C179" s="542"/>
      <c r="D179" s="512"/>
      <c r="E179" s="518" t="s">
        <v>479</v>
      </c>
      <c r="F179" s="452"/>
      <c r="G179" s="478" t="s">
        <v>315</v>
      </c>
      <c r="H179" s="504"/>
      <c r="I179" s="497"/>
      <c r="J179" s="491">
        <f>I179*H179</f>
        <v>0</v>
      </c>
      <c r="K179" s="492">
        <f>IF(J$184=0,0,100*J179/J$184)</f>
        <v>0</v>
      </c>
      <c r="L179" s="484"/>
    </row>
    <row r="180" spans="1:12" ht="10.5" customHeight="1">
      <c r="A180" s="374"/>
      <c r="B180" s="467"/>
      <c r="C180" s="474"/>
      <c r="D180" s="512"/>
      <c r="E180" s="518" t="s">
        <v>480</v>
      </c>
      <c r="F180" s="452"/>
      <c r="G180" s="478" t="s">
        <v>315</v>
      </c>
      <c r="H180" s="504">
        <v>190</v>
      </c>
      <c r="I180" s="497"/>
      <c r="J180" s="491">
        <f>I180*H180</f>
        <v>0</v>
      </c>
      <c r="K180" s="492">
        <f>IF(J$184=0,0,100*J180/J$184)</f>
        <v>0</v>
      </c>
      <c r="L180" s="458">
        <f>IF(J$297=0,0,100*J176/J$297)</f>
        <v>0</v>
      </c>
    </row>
    <row r="181" spans="1:12" ht="10.5" customHeight="1">
      <c r="A181" s="374"/>
      <c r="B181" s="564"/>
      <c r="C181" s="474" t="s">
        <v>481</v>
      </c>
      <c r="D181" s="512"/>
      <c r="E181" s="518" t="s">
        <v>482</v>
      </c>
      <c r="F181" s="452"/>
      <c r="G181" s="478" t="s">
        <v>315</v>
      </c>
      <c r="H181" s="504"/>
      <c r="I181" s="497"/>
      <c r="J181" s="491">
        <f>I181*H181</f>
        <v>0</v>
      </c>
      <c r="K181" s="492">
        <f>IF(J$184=0,0,100*J181/J$184)</f>
        <v>0</v>
      </c>
      <c r="L181" s="466"/>
    </row>
    <row r="182" spans="1:12" ht="10.5" customHeight="1">
      <c r="A182" s="374"/>
      <c r="B182" s="564"/>
      <c r="C182" s="542"/>
      <c r="D182" s="512"/>
      <c r="E182" s="550" t="s">
        <v>775</v>
      </c>
      <c r="F182" s="452"/>
      <c r="G182" s="496" t="s">
        <v>772</v>
      </c>
      <c r="H182" s="504"/>
      <c r="I182" s="497"/>
      <c r="J182" s="491">
        <f>I182*H182</f>
        <v>0</v>
      </c>
      <c r="K182" s="492">
        <f>IF(J$184=0,0,100*J182/J$184)</f>
        <v>0</v>
      </c>
      <c r="L182" s="547"/>
    </row>
    <row r="183" spans="1:12" ht="10.5" customHeight="1">
      <c r="A183" s="374"/>
      <c r="B183" s="564"/>
      <c r="C183" s="474"/>
      <c r="D183" s="512"/>
      <c r="E183" s="516" t="s">
        <v>353</v>
      </c>
      <c r="F183" s="445"/>
      <c r="G183" s="481"/>
      <c r="H183" s="482"/>
      <c r="I183" s="483"/>
      <c r="J183" s="539"/>
      <c r="K183" s="565"/>
      <c r="L183" s="552"/>
    </row>
    <row r="184" spans="1:12" ht="10.5" customHeight="1">
      <c r="A184" s="374"/>
      <c r="B184" s="564"/>
      <c r="C184" s="469"/>
      <c r="D184" s="512"/>
      <c r="E184" s="518"/>
      <c r="F184" s="453"/>
      <c r="G184" s="481"/>
      <c r="H184" s="482"/>
      <c r="I184" s="483"/>
      <c r="J184" s="543">
        <f>SUM(J179:J182)</f>
        <v>0</v>
      </c>
      <c r="K184" s="486" t="s">
        <v>312</v>
      </c>
      <c r="L184" s="552"/>
    </row>
    <row r="185" spans="1:12" ht="10.5" customHeight="1">
      <c r="A185" s="374"/>
      <c r="B185" s="467"/>
      <c r="C185" s="542"/>
      <c r="D185" s="443"/>
      <c r="E185" s="488" t="s">
        <v>486</v>
      </c>
      <c r="F185" s="489"/>
      <c r="G185" s="478" t="s">
        <v>315</v>
      </c>
      <c r="H185" s="504">
        <v>150</v>
      </c>
      <c r="I185" s="497">
        <v>25</v>
      </c>
      <c r="J185" s="491">
        <f>I185*H185</f>
        <v>3750</v>
      </c>
      <c r="K185" s="492">
        <f>IF(J$190=0,0,100*J185/J$190)</f>
        <v>80.64516129032258</v>
      </c>
      <c r="L185" s="552"/>
    </row>
    <row r="186" spans="1:12" ht="10.5" customHeight="1">
      <c r="A186" s="374"/>
      <c r="B186" s="467"/>
      <c r="C186" s="566"/>
      <c r="D186" s="512"/>
      <c r="E186" s="488" t="s">
        <v>488</v>
      </c>
      <c r="F186" s="489"/>
      <c r="G186" s="478" t="s">
        <v>315</v>
      </c>
      <c r="H186" s="504"/>
      <c r="I186" s="497"/>
      <c r="J186" s="491">
        <f>I186*H186</f>
        <v>0</v>
      </c>
      <c r="K186" s="492">
        <f>IF(J$190=0,0,100*J186/J$190)</f>
        <v>0</v>
      </c>
      <c r="L186" s="554"/>
    </row>
    <row r="187" spans="1:12" ht="10.5" customHeight="1">
      <c r="A187" s="374"/>
      <c r="B187" s="467"/>
      <c r="C187" s="474" t="s">
        <v>489</v>
      </c>
      <c r="D187" s="512"/>
      <c r="E187" s="488" t="s">
        <v>490</v>
      </c>
      <c r="F187" s="489"/>
      <c r="G187" s="478" t="s">
        <v>315</v>
      </c>
      <c r="H187" s="504">
        <v>150</v>
      </c>
      <c r="I187" s="497">
        <v>6</v>
      </c>
      <c r="J187" s="491">
        <f>I187*H187</f>
        <v>900</v>
      </c>
      <c r="K187" s="492">
        <f>IF(J$190=0,0,100*J187/J$190)</f>
        <v>19.35483870967742</v>
      </c>
      <c r="L187" s="567"/>
    </row>
    <row r="188" spans="1:12" ht="10.5" customHeight="1">
      <c r="A188" s="374"/>
      <c r="B188" s="467"/>
      <c r="C188" s="473"/>
      <c r="D188" s="512"/>
      <c r="E188" s="495" t="s">
        <v>491</v>
      </c>
      <c r="F188" s="489"/>
      <c r="G188" s="496"/>
      <c r="H188" s="504"/>
      <c r="I188" s="497"/>
      <c r="J188" s="491">
        <f>I188*H188</f>
        <v>0</v>
      </c>
      <c r="K188" s="492">
        <f>IF(J$190=0,0,100*J188/J$190)</f>
        <v>0</v>
      </c>
      <c r="L188" s="458">
        <f>IF(J$297=0,0,100*J184/J$297)</f>
        <v>0</v>
      </c>
    </row>
    <row r="189" spans="1:12" ht="10.5" customHeight="1">
      <c r="A189" s="374"/>
      <c r="B189" s="487"/>
      <c r="C189" s="473"/>
      <c r="D189" s="512"/>
      <c r="E189" s="516" t="s">
        <v>353</v>
      </c>
      <c r="F189" s="445"/>
      <c r="G189" s="481"/>
      <c r="H189" s="482"/>
      <c r="I189" s="483"/>
      <c r="J189" s="568"/>
      <c r="K189" s="569"/>
      <c r="L189" s="558"/>
    </row>
    <row r="190" spans="1:12" ht="10.5" customHeight="1">
      <c r="A190" s="374"/>
      <c r="B190" s="467"/>
      <c r="C190" s="468"/>
      <c r="D190" s="451"/>
      <c r="E190" s="518"/>
      <c r="F190" s="453"/>
      <c r="G190" s="529"/>
      <c r="H190" s="479"/>
      <c r="I190" s="480"/>
      <c r="J190" s="570">
        <f>SUM(J185:J188)</f>
        <v>4650</v>
      </c>
      <c r="K190" s="486" t="s">
        <v>312</v>
      </c>
      <c r="L190" s="558"/>
    </row>
    <row r="191" spans="1:12" ht="10.5" customHeight="1">
      <c r="A191" s="374"/>
      <c r="B191" s="467"/>
      <c r="C191" s="473" t="s">
        <v>492</v>
      </c>
      <c r="D191" s="512"/>
      <c r="E191" s="488" t="s">
        <v>493</v>
      </c>
      <c r="F191" s="489"/>
      <c r="G191" s="478" t="s">
        <v>315</v>
      </c>
      <c r="H191" s="504"/>
      <c r="I191" s="497"/>
      <c r="J191" s="491">
        <f>I191*H191</f>
        <v>0</v>
      </c>
      <c r="K191" s="492">
        <f>IF(J$195=0,0,100*J191/J$195)</f>
        <v>0</v>
      </c>
      <c r="L191" s="558"/>
    </row>
    <row r="192" spans="1:12" ht="10.5" customHeight="1">
      <c r="A192" s="374"/>
      <c r="B192" s="467" t="s">
        <v>483</v>
      </c>
      <c r="C192" s="473"/>
      <c r="D192" s="512"/>
      <c r="E192" s="488" t="s">
        <v>494</v>
      </c>
      <c r="F192" s="489"/>
      <c r="G192" s="478" t="s">
        <v>315</v>
      </c>
      <c r="H192" s="504"/>
      <c r="I192" s="497"/>
      <c r="J192" s="491">
        <f>I192*H192</f>
        <v>0</v>
      </c>
      <c r="K192" s="492">
        <f>IF(J$195=0,0,100*J192/J$195)</f>
        <v>0</v>
      </c>
      <c r="L192" s="562"/>
    </row>
    <row r="193" spans="1:12" ht="10.5" customHeight="1">
      <c r="A193" s="374"/>
      <c r="B193" s="564" t="s">
        <v>484</v>
      </c>
      <c r="C193" s="473"/>
      <c r="D193" s="512"/>
      <c r="E193" s="495" t="s">
        <v>776</v>
      </c>
      <c r="F193" s="489"/>
      <c r="G193" s="496"/>
      <c r="H193" s="504"/>
      <c r="I193" s="497"/>
      <c r="J193" s="491">
        <f>I193*H193</f>
        <v>0</v>
      </c>
      <c r="K193" s="492">
        <f>IF(J$195=0,0,100*J193/J$195)</f>
        <v>0</v>
      </c>
      <c r="L193" s="548"/>
    </row>
    <row r="194" spans="1:12" ht="10.5" customHeight="1">
      <c r="A194" s="374"/>
      <c r="B194" s="564" t="s">
        <v>446</v>
      </c>
      <c r="C194" s="473"/>
      <c r="D194" s="512"/>
      <c r="E194" s="516" t="s">
        <v>353</v>
      </c>
      <c r="F194" s="445"/>
      <c r="G194" s="481"/>
      <c r="H194" s="482"/>
      <c r="I194" s="571"/>
      <c r="J194" s="572"/>
      <c r="K194" s="573"/>
      <c r="L194" s="458">
        <f>IF(J$297=0,0,100*J190/J$297)</f>
        <v>4.735234215885947</v>
      </c>
    </row>
    <row r="195" spans="1:12" ht="10.5" customHeight="1">
      <c r="A195" s="374"/>
      <c r="B195" s="564" t="s">
        <v>485</v>
      </c>
      <c r="C195" s="468"/>
      <c r="D195" s="451"/>
      <c r="E195" s="518"/>
      <c r="F195" s="453"/>
      <c r="G195" s="481"/>
      <c r="H195" s="482"/>
      <c r="I195" s="571"/>
      <c r="J195" s="574">
        <f>SUM(J191:J193)</f>
        <v>0</v>
      </c>
      <c r="K195" s="486" t="s">
        <v>312</v>
      </c>
      <c r="L195" s="466"/>
    </row>
    <row r="196" spans="1:12" ht="10.5" customHeight="1">
      <c r="A196" s="374"/>
      <c r="B196" s="564" t="s">
        <v>487</v>
      </c>
      <c r="C196" s="473" t="s">
        <v>495</v>
      </c>
      <c r="D196" s="512"/>
      <c r="E196" s="488" t="s">
        <v>496</v>
      </c>
      <c r="F196" s="489"/>
      <c r="G196" s="478" t="s">
        <v>315</v>
      </c>
      <c r="H196" s="504"/>
      <c r="I196" s="497"/>
      <c r="J196" s="491">
        <f>I196*H196</f>
        <v>0</v>
      </c>
      <c r="K196" s="492">
        <f>IF(J$200=0,0,100*J196/J$200)</f>
        <v>0</v>
      </c>
      <c r="L196" s="466"/>
    </row>
    <row r="197" spans="1:12" ht="10.5" customHeight="1">
      <c r="A197" s="374"/>
      <c r="B197" s="467"/>
      <c r="C197" s="473"/>
      <c r="D197" s="512"/>
      <c r="E197" s="488" t="s">
        <v>497</v>
      </c>
      <c r="F197" s="489"/>
      <c r="G197" s="478" t="s">
        <v>315</v>
      </c>
      <c r="H197" s="504"/>
      <c r="I197" s="497"/>
      <c r="J197" s="491">
        <f>I197*H197</f>
        <v>0</v>
      </c>
      <c r="K197" s="492">
        <f>IF(J$200=0,0,100*J197/J$200)</f>
        <v>0</v>
      </c>
      <c r="L197" s="547"/>
    </row>
    <row r="198" spans="1:12" ht="10.5" customHeight="1">
      <c r="A198" s="374"/>
      <c r="B198" s="467"/>
      <c r="C198" s="473"/>
      <c r="D198" s="512"/>
      <c r="E198" s="495" t="s">
        <v>498</v>
      </c>
      <c r="F198" s="489"/>
      <c r="G198" s="496"/>
      <c r="H198" s="504"/>
      <c r="I198" s="497"/>
      <c r="J198" s="491">
        <f>I198*H198</f>
        <v>0</v>
      </c>
      <c r="K198" s="492">
        <f>IF(J$200=0,0,100*J198/J$200)</f>
        <v>0</v>
      </c>
      <c r="L198" s="563"/>
    </row>
    <row r="199" spans="1:12" ht="10.5" customHeight="1">
      <c r="A199" s="374"/>
      <c r="B199" s="467"/>
      <c r="C199" s="473"/>
      <c r="D199" s="512"/>
      <c r="E199" s="516" t="s">
        <v>353</v>
      </c>
      <c r="F199" s="445"/>
      <c r="G199" s="481"/>
      <c r="H199" s="482"/>
      <c r="I199" s="571"/>
      <c r="J199" s="572"/>
      <c r="K199" s="573"/>
      <c r="L199" s="458">
        <f>IF(J$297=0,0,100*J195/J$297)</f>
        <v>0</v>
      </c>
    </row>
    <row r="200" spans="1:12" ht="10.5" customHeight="1">
      <c r="A200" s="374"/>
      <c r="B200" s="467"/>
      <c r="C200" s="468"/>
      <c r="D200" s="451"/>
      <c r="E200" s="518"/>
      <c r="F200" s="453"/>
      <c r="G200" s="481"/>
      <c r="H200" s="482"/>
      <c r="I200" s="571"/>
      <c r="J200" s="574">
        <f>SUM(J196:J198)</f>
        <v>0</v>
      </c>
      <c r="K200" s="486" t="s">
        <v>312</v>
      </c>
      <c r="L200" s="466"/>
    </row>
    <row r="201" spans="1:12" ht="10.5" customHeight="1">
      <c r="A201" s="374"/>
      <c r="B201" s="467"/>
      <c r="C201" s="546"/>
      <c r="D201" s="524"/>
      <c r="E201" s="575"/>
      <c r="F201" s="576" t="s">
        <v>499</v>
      </c>
      <c r="G201" s="478" t="s">
        <v>377</v>
      </c>
      <c r="H201" s="504"/>
      <c r="I201" s="497"/>
      <c r="J201" s="491">
        <f aca="true" t="shared" si="20" ref="J201:J214">I201*H201</f>
        <v>0</v>
      </c>
      <c r="K201" s="492">
        <f aca="true" t="shared" si="21" ref="K201:K214">IF(J$216=0,0,100*J201/J$216)</f>
        <v>0</v>
      </c>
      <c r="L201" s="466"/>
    </row>
    <row r="202" spans="1:12" ht="10.5" customHeight="1">
      <c r="A202" s="374"/>
      <c r="B202" s="493"/>
      <c r="C202" s="546"/>
      <c r="D202" s="524"/>
      <c r="E202" s="577"/>
      <c r="F202" s="576" t="s">
        <v>500</v>
      </c>
      <c r="G202" s="478" t="s">
        <v>377</v>
      </c>
      <c r="H202" s="504"/>
      <c r="I202" s="497"/>
      <c r="J202" s="491">
        <f t="shared" si="20"/>
        <v>0</v>
      </c>
      <c r="K202" s="492">
        <f t="shared" si="21"/>
        <v>0</v>
      </c>
      <c r="L202" s="547"/>
    </row>
    <row r="203" spans="1:12" ht="10.5" customHeight="1">
      <c r="A203" s="374"/>
      <c r="B203" s="493"/>
      <c r="C203" s="546"/>
      <c r="D203" s="524"/>
      <c r="E203" s="577" t="s">
        <v>501</v>
      </c>
      <c r="F203" s="576" t="s">
        <v>502</v>
      </c>
      <c r="G203" s="478" t="s">
        <v>377</v>
      </c>
      <c r="H203" s="504"/>
      <c r="I203" s="497"/>
      <c r="J203" s="491">
        <f t="shared" si="20"/>
        <v>0</v>
      </c>
      <c r="K203" s="492">
        <f t="shared" si="21"/>
        <v>0</v>
      </c>
      <c r="L203" s="563"/>
    </row>
    <row r="204" spans="1:12" ht="10.5" customHeight="1">
      <c r="A204" s="374"/>
      <c r="B204" s="493"/>
      <c r="C204" s="473"/>
      <c r="D204" s="512"/>
      <c r="E204" s="577"/>
      <c r="F204" s="576" t="s">
        <v>503</v>
      </c>
      <c r="G204" s="478" t="s">
        <v>377</v>
      </c>
      <c r="H204" s="504">
        <v>100</v>
      </c>
      <c r="I204" s="497">
        <v>5</v>
      </c>
      <c r="J204" s="491">
        <f t="shared" si="20"/>
        <v>500</v>
      </c>
      <c r="K204" s="492">
        <f t="shared" si="21"/>
        <v>29.41176470588235</v>
      </c>
      <c r="L204" s="458">
        <f>IF(J$297=0,0,100*J200/J$297)</f>
        <v>0</v>
      </c>
    </row>
    <row r="205" spans="1:12" ht="10.5" customHeight="1">
      <c r="A205" s="374"/>
      <c r="B205" s="493"/>
      <c r="C205" s="473"/>
      <c r="D205" s="512"/>
      <c r="E205" s="577"/>
      <c r="F205" s="576" t="s">
        <v>504</v>
      </c>
      <c r="G205" s="478" t="s">
        <v>377</v>
      </c>
      <c r="H205" s="504"/>
      <c r="I205" s="497"/>
      <c r="J205" s="491">
        <f t="shared" si="20"/>
        <v>0</v>
      </c>
      <c r="K205" s="492">
        <f t="shared" si="21"/>
        <v>0</v>
      </c>
      <c r="L205" s="466"/>
    </row>
    <row r="206" spans="1:12" ht="10.5" customHeight="1">
      <c r="A206" s="374"/>
      <c r="B206" s="493"/>
      <c r="C206" s="473" t="s">
        <v>505</v>
      </c>
      <c r="D206" s="512"/>
      <c r="E206" s="518"/>
      <c r="F206" s="523" t="s">
        <v>777</v>
      </c>
      <c r="G206" s="496"/>
      <c r="H206" s="504"/>
      <c r="I206" s="497"/>
      <c r="J206" s="491">
        <f t="shared" si="20"/>
        <v>0</v>
      </c>
      <c r="K206" s="492">
        <f t="shared" si="21"/>
        <v>0</v>
      </c>
      <c r="L206" s="466"/>
    </row>
    <row r="207" spans="1:12" ht="10.5" customHeight="1">
      <c r="A207" s="374"/>
      <c r="B207" s="467"/>
      <c r="C207" s="473"/>
      <c r="D207" s="512" t="s">
        <v>506</v>
      </c>
      <c r="E207" s="577"/>
      <c r="F207" s="576" t="s">
        <v>507</v>
      </c>
      <c r="G207" s="478" t="s">
        <v>377</v>
      </c>
      <c r="H207" s="504"/>
      <c r="I207" s="497"/>
      <c r="J207" s="491">
        <f t="shared" si="20"/>
        <v>0</v>
      </c>
      <c r="K207" s="492">
        <f t="shared" si="21"/>
        <v>0</v>
      </c>
      <c r="L207" s="466"/>
    </row>
    <row r="208" spans="1:12" ht="10.5" customHeight="1">
      <c r="A208" s="374"/>
      <c r="B208" s="467"/>
      <c r="C208" s="473"/>
      <c r="D208" s="512" t="s">
        <v>508</v>
      </c>
      <c r="E208" s="577" t="s">
        <v>509</v>
      </c>
      <c r="F208" s="576" t="s">
        <v>510</v>
      </c>
      <c r="G208" s="478" t="s">
        <v>377</v>
      </c>
      <c r="H208" s="504"/>
      <c r="I208" s="497"/>
      <c r="J208" s="491">
        <f t="shared" si="20"/>
        <v>0</v>
      </c>
      <c r="K208" s="492">
        <f t="shared" si="21"/>
        <v>0</v>
      </c>
      <c r="L208" s="466"/>
    </row>
    <row r="209" spans="1:12" ht="10.5" customHeight="1">
      <c r="A209" s="374"/>
      <c r="B209" s="467"/>
      <c r="C209" s="473"/>
      <c r="D209" s="512"/>
      <c r="E209" s="441"/>
      <c r="F209" s="576" t="s">
        <v>511</v>
      </c>
      <c r="G209" s="478" t="s">
        <v>377</v>
      </c>
      <c r="H209" s="504"/>
      <c r="I209" s="497"/>
      <c r="J209" s="491">
        <f t="shared" si="20"/>
        <v>0</v>
      </c>
      <c r="K209" s="492">
        <f t="shared" si="21"/>
        <v>0</v>
      </c>
      <c r="L209" s="466"/>
    </row>
    <row r="210" spans="1:12" ht="10.5" customHeight="1">
      <c r="A210" s="374"/>
      <c r="B210" s="467"/>
      <c r="C210" s="473"/>
      <c r="D210" s="512"/>
      <c r="E210" s="518"/>
      <c r="F210" s="523" t="s">
        <v>820</v>
      </c>
      <c r="G210" s="496" t="s">
        <v>377</v>
      </c>
      <c r="H210" s="504">
        <v>10</v>
      </c>
      <c r="I210" s="497">
        <v>60</v>
      </c>
      <c r="J210" s="491">
        <f t="shared" si="20"/>
        <v>600</v>
      </c>
      <c r="K210" s="492">
        <f t="shared" si="21"/>
        <v>35.294117647058826</v>
      </c>
      <c r="L210" s="466"/>
    </row>
    <row r="211" spans="1:12" ht="10.5" customHeight="1">
      <c r="A211" s="374"/>
      <c r="B211" s="467"/>
      <c r="C211" s="473"/>
      <c r="D211" s="512"/>
      <c r="E211" s="577"/>
      <c r="F211" s="576" t="s">
        <v>512</v>
      </c>
      <c r="G211" s="478" t="s">
        <v>377</v>
      </c>
      <c r="H211" s="504"/>
      <c r="I211" s="497"/>
      <c r="J211" s="491">
        <f t="shared" si="20"/>
        <v>0</v>
      </c>
      <c r="K211" s="492">
        <f t="shared" si="21"/>
        <v>0</v>
      </c>
      <c r="L211" s="466"/>
    </row>
    <row r="212" spans="1:12" ht="10.5" customHeight="1">
      <c r="A212" s="374"/>
      <c r="B212" s="493"/>
      <c r="C212" s="473"/>
      <c r="D212" s="512"/>
      <c r="E212" s="577"/>
      <c r="F212" s="576" t="s">
        <v>513</v>
      </c>
      <c r="G212" s="478" t="s">
        <v>377</v>
      </c>
      <c r="H212" s="504"/>
      <c r="I212" s="497"/>
      <c r="J212" s="491">
        <f t="shared" si="20"/>
        <v>0</v>
      </c>
      <c r="K212" s="492">
        <f t="shared" si="21"/>
        <v>0</v>
      </c>
      <c r="L212" s="466"/>
    </row>
    <row r="213" spans="1:12" ht="10.5" customHeight="1">
      <c r="A213" s="374"/>
      <c r="B213" s="493"/>
      <c r="C213" s="473"/>
      <c r="D213" s="512"/>
      <c r="E213" s="577" t="s">
        <v>514</v>
      </c>
      <c r="F213" s="576" t="s">
        <v>515</v>
      </c>
      <c r="G213" s="478" t="s">
        <v>377</v>
      </c>
      <c r="H213" s="504"/>
      <c r="I213" s="497"/>
      <c r="J213" s="491">
        <f t="shared" si="20"/>
        <v>0</v>
      </c>
      <c r="K213" s="492">
        <f t="shared" si="21"/>
        <v>0</v>
      </c>
      <c r="L213" s="466"/>
    </row>
    <row r="214" spans="1:12" ht="10.5" customHeight="1">
      <c r="A214" s="374"/>
      <c r="B214" s="493"/>
      <c r="C214" s="473"/>
      <c r="D214" s="512"/>
      <c r="E214" s="518"/>
      <c r="F214" s="523" t="s">
        <v>820</v>
      </c>
      <c r="G214" s="496" t="s">
        <v>377</v>
      </c>
      <c r="H214" s="504">
        <v>10</v>
      </c>
      <c r="I214" s="497">
        <v>60</v>
      </c>
      <c r="J214" s="491">
        <f t="shared" si="20"/>
        <v>600</v>
      </c>
      <c r="K214" s="492">
        <f t="shared" si="21"/>
        <v>35.294117647058826</v>
      </c>
      <c r="L214" s="466"/>
    </row>
    <row r="215" spans="1:12" ht="10.5" customHeight="1">
      <c r="A215" s="374"/>
      <c r="B215" s="560"/>
      <c r="C215" s="473"/>
      <c r="D215" s="512"/>
      <c r="E215" s="516" t="s">
        <v>353</v>
      </c>
      <c r="F215" s="445"/>
      <c r="G215" s="481"/>
      <c r="H215" s="482"/>
      <c r="I215" s="571"/>
      <c r="J215" s="572"/>
      <c r="K215" s="573"/>
      <c r="L215" s="466"/>
    </row>
    <row r="216" spans="1:12" ht="10.5" customHeight="1">
      <c r="A216" s="374"/>
      <c r="B216" s="493"/>
      <c r="C216" s="468"/>
      <c r="D216" s="451"/>
      <c r="E216" s="518"/>
      <c r="F216" s="453"/>
      <c r="G216" s="529"/>
      <c r="H216" s="479"/>
      <c r="I216" s="578"/>
      <c r="J216" s="579">
        <f>SUM(J201:J214)</f>
        <v>1700</v>
      </c>
      <c r="K216" s="486" t="s">
        <v>312</v>
      </c>
      <c r="L216" s="466"/>
    </row>
    <row r="217" spans="1:12" ht="10.5" customHeight="1">
      <c r="A217" s="374"/>
      <c r="B217" s="493"/>
      <c r="C217" s="473" t="s">
        <v>778</v>
      </c>
      <c r="D217" s="512"/>
      <c r="E217" s="518" t="s">
        <v>516</v>
      </c>
      <c r="F217" s="489"/>
      <c r="G217" s="478" t="s">
        <v>315</v>
      </c>
      <c r="H217" s="504"/>
      <c r="I217" s="497"/>
      <c r="J217" s="491">
        <f>I217*H217</f>
        <v>0</v>
      </c>
      <c r="K217" s="492">
        <f>IF(J$223=0,0,100*J217/J$223)</f>
        <v>0</v>
      </c>
      <c r="L217" s="466"/>
    </row>
    <row r="218" spans="1:12" ht="10.5" customHeight="1">
      <c r="A218" s="374"/>
      <c r="B218" s="467"/>
      <c r="C218" s="473"/>
      <c r="D218" s="512" t="s">
        <v>474</v>
      </c>
      <c r="E218" s="518" t="s">
        <v>517</v>
      </c>
      <c r="F218" s="489"/>
      <c r="G218" s="478" t="s">
        <v>315</v>
      </c>
      <c r="H218" s="504"/>
      <c r="I218" s="497"/>
      <c r="J218" s="491">
        <f>I218*H218</f>
        <v>0</v>
      </c>
      <c r="K218" s="492">
        <f>IF(J$223=0,0,100*J218/J$223)</f>
        <v>0</v>
      </c>
      <c r="L218" s="547"/>
    </row>
    <row r="219" spans="1:12" ht="10.5" customHeight="1">
      <c r="A219" s="374"/>
      <c r="B219" s="467"/>
      <c r="C219" s="473"/>
      <c r="D219" s="512"/>
      <c r="E219" s="518" t="s">
        <v>518</v>
      </c>
      <c r="F219" s="489"/>
      <c r="G219" s="478" t="s">
        <v>315</v>
      </c>
      <c r="H219" s="504"/>
      <c r="I219" s="497"/>
      <c r="J219" s="491">
        <f>I219*H219</f>
        <v>0</v>
      </c>
      <c r="K219" s="492">
        <f>IF(J$223=0,0,100*J219/J$223)</f>
        <v>0</v>
      </c>
      <c r="L219" s="563"/>
    </row>
    <row r="220" spans="1:12" ht="10.5" customHeight="1">
      <c r="A220" s="374"/>
      <c r="B220" s="467"/>
      <c r="C220" s="473"/>
      <c r="D220" s="512"/>
      <c r="E220" s="518" t="s">
        <v>779</v>
      </c>
      <c r="F220" s="489"/>
      <c r="G220" s="478" t="s">
        <v>315</v>
      </c>
      <c r="H220" s="504"/>
      <c r="I220" s="497"/>
      <c r="J220" s="491">
        <f>I220*H220</f>
        <v>0</v>
      </c>
      <c r="K220" s="492">
        <f>IF(J$223=0,0,100*J220/J$223)</f>
        <v>0</v>
      </c>
      <c r="L220" s="458">
        <f>IF(J$297=0,0,100*J216/J$297)</f>
        <v>1.7311608961303462</v>
      </c>
    </row>
    <row r="221" spans="1:12" ht="10.5" customHeight="1">
      <c r="A221" s="374"/>
      <c r="B221" s="467"/>
      <c r="C221" s="473"/>
      <c r="D221" s="512"/>
      <c r="E221" s="550" t="s">
        <v>519</v>
      </c>
      <c r="F221" s="489"/>
      <c r="G221" s="496"/>
      <c r="H221" s="504"/>
      <c r="I221" s="497"/>
      <c r="J221" s="491">
        <f>I221*H221</f>
        <v>0</v>
      </c>
      <c r="K221" s="492">
        <f>IF(J$223=0,0,100*J221/J$223)</f>
        <v>0</v>
      </c>
      <c r="L221" s="558"/>
    </row>
    <row r="222" spans="1:12" ht="10.5" customHeight="1">
      <c r="A222" s="374"/>
      <c r="B222" s="467"/>
      <c r="C222" s="473"/>
      <c r="D222" s="512"/>
      <c r="E222" s="516" t="s">
        <v>353</v>
      </c>
      <c r="F222" s="445"/>
      <c r="G222" s="481"/>
      <c r="H222" s="482"/>
      <c r="I222" s="571"/>
      <c r="J222" s="572"/>
      <c r="K222" s="573"/>
      <c r="L222" s="558"/>
    </row>
    <row r="223" spans="1:12" ht="10.5" customHeight="1">
      <c r="A223" s="374"/>
      <c r="B223" s="493"/>
      <c r="C223" s="473"/>
      <c r="D223" s="512"/>
      <c r="E223" s="518"/>
      <c r="F223" s="453"/>
      <c r="G223" s="481"/>
      <c r="H223" s="482"/>
      <c r="I223" s="571"/>
      <c r="J223" s="574">
        <f>SUM(J217:J221)</f>
        <v>0</v>
      </c>
      <c r="K223" s="486" t="s">
        <v>312</v>
      </c>
      <c r="L223" s="558"/>
    </row>
    <row r="224" spans="1:12" ht="10.5" customHeight="1">
      <c r="A224" s="374"/>
      <c r="B224" s="580"/>
      <c r="C224" s="501"/>
      <c r="D224" s="581"/>
      <c r="E224" s="503"/>
      <c r="F224" s="489"/>
      <c r="G224" s="582"/>
      <c r="H224" s="583"/>
      <c r="I224" s="584"/>
      <c r="J224" s="491">
        <f>I224*H224</f>
        <v>0</v>
      </c>
      <c r="K224" s="534"/>
      <c r="L224" s="558"/>
    </row>
    <row r="225" spans="1:12" ht="10.5" customHeight="1">
      <c r="A225" s="374"/>
      <c r="B225" s="459" t="s">
        <v>521</v>
      </c>
      <c r="C225" s="460" t="s">
        <v>311</v>
      </c>
      <c r="D225" s="443"/>
      <c r="E225" s="462"/>
      <c r="F225" s="445"/>
      <c r="G225" s="481"/>
      <c r="H225" s="482"/>
      <c r="I225" s="483"/>
      <c r="J225" s="455"/>
      <c r="K225" s="534"/>
      <c r="L225" s="562"/>
    </row>
    <row r="226" spans="1:12" ht="10.5" customHeight="1">
      <c r="A226" s="374"/>
      <c r="B226" s="487"/>
      <c r="C226" s="507"/>
      <c r="D226" s="451"/>
      <c r="E226" s="452"/>
      <c r="F226" s="453"/>
      <c r="G226" s="529"/>
      <c r="H226" s="479"/>
      <c r="I226" s="480"/>
      <c r="J226" s="485">
        <f>J224+J223+J216+J200+J195+J190+J184</f>
        <v>6350</v>
      </c>
      <c r="K226" s="553"/>
      <c r="L226" s="563"/>
    </row>
    <row r="227" spans="1:12" ht="10.5" customHeight="1">
      <c r="A227" s="374"/>
      <c r="B227" s="487"/>
      <c r="C227" s="508"/>
      <c r="D227" s="509"/>
      <c r="E227" s="585" t="s">
        <v>522</v>
      </c>
      <c r="F227" s="452"/>
      <c r="G227" s="478" t="s">
        <v>289</v>
      </c>
      <c r="H227" s="482"/>
      <c r="I227" s="483"/>
      <c r="J227" s="497">
        <v>800</v>
      </c>
      <c r="K227" s="492">
        <f>IF(J$243=0,0,100*J227/J$243)</f>
        <v>8.978675645342312</v>
      </c>
      <c r="L227" s="458">
        <f>IF(J$297=0,0,100*J223/J$297)</f>
        <v>0</v>
      </c>
    </row>
    <row r="228" spans="1:12" ht="10.5" customHeight="1">
      <c r="A228" s="374"/>
      <c r="B228" s="487"/>
      <c r="C228" s="498"/>
      <c r="D228" s="511"/>
      <c r="E228" s="585" t="s">
        <v>523</v>
      </c>
      <c r="F228" s="452"/>
      <c r="G228" s="478" t="s">
        <v>289</v>
      </c>
      <c r="H228" s="482"/>
      <c r="I228" s="483"/>
      <c r="J228" s="497">
        <v>350</v>
      </c>
      <c r="K228" s="492">
        <f>IF(J$243=0,0,100*J228/J$243)</f>
        <v>3.9281705948372614</v>
      </c>
      <c r="L228" s="586">
        <f>IF(J$297=0,0,100*J224/J$297)</f>
        <v>0</v>
      </c>
    </row>
    <row r="229" spans="1:12" ht="10.5" customHeight="1">
      <c r="A229" s="374"/>
      <c r="B229" s="487"/>
      <c r="C229" s="498"/>
      <c r="D229" s="511"/>
      <c r="E229" s="585" t="s">
        <v>524</v>
      </c>
      <c r="F229" s="452"/>
      <c r="G229" s="478" t="s">
        <v>289</v>
      </c>
      <c r="H229" s="482"/>
      <c r="I229" s="483"/>
      <c r="J229" s="497">
        <v>260</v>
      </c>
      <c r="K229" s="492">
        <f aca="true" t="shared" si="22" ref="K229:K241">IF(J$243=0,0,100*J229/J$243)</f>
        <v>2.9180695847362514</v>
      </c>
      <c r="L229" s="466"/>
    </row>
    <row r="230" spans="1:12" ht="10.5" customHeight="1">
      <c r="A230" s="374"/>
      <c r="B230" s="487"/>
      <c r="C230" s="498"/>
      <c r="D230" s="511"/>
      <c r="E230" s="585" t="s">
        <v>525</v>
      </c>
      <c r="F230" s="452"/>
      <c r="G230" s="478" t="s">
        <v>289</v>
      </c>
      <c r="H230" s="482"/>
      <c r="I230" s="483"/>
      <c r="J230" s="497">
        <v>0</v>
      </c>
      <c r="K230" s="492">
        <f t="shared" si="22"/>
        <v>0</v>
      </c>
      <c r="L230" s="547"/>
    </row>
    <row r="231" spans="1:12" ht="10.5" customHeight="1">
      <c r="A231" s="374"/>
      <c r="B231" s="467" t="s">
        <v>528</v>
      </c>
      <c r="C231" s="498"/>
      <c r="D231" s="511"/>
      <c r="E231" s="585" t="s">
        <v>526</v>
      </c>
      <c r="F231" s="452"/>
      <c r="G231" s="478" t="s">
        <v>289</v>
      </c>
      <c r="H231" s="482"/>
      <c r="I231" s="483"/>
      <c r="J231" s="497">
        <v>6000</v>
      </c>
      <c r="K231" s="492">
        <f t="shared" si="22"/>
        <v>67.34006734006734</v>
      </c>
      <c r="L231" s="466"/>
    </row>
    <row r="232" spans="1:12" ht="10.5" customHeight="1">
      <c r="A232" s="374"/>
      <c r="B232" s="467" t="s">
        <v>530</v>
      </c>
      <c r="C232" s="498"/>
      <c r="D232" s="511"/>
      <c r="E232" s="585" t="s">
        <v>527</v>
      </c>
      <c r="F232" s="452"/>
      <c r="G232" s="478" t="s">
        <v>289</v>
      </c>
      <c r="H232" s="482"/>
      <c r="I232" s="483"/>
      <c r="J232" s="497">
        <v>1250</v>
      </c>
      <c r="K232" s="492">
        <f t="shared" si="22"/>
        <v>14.029180695847362</v>
      </c>
      <c r="L232" s="466"/>
    </row>
    <row r="233" spans="1:12" ht="10.5" customHeight="1">
      <c r="A233" s="374"/>
      <c r="B233" s="467" t="s">
        <v>533</v>
      </c>
      <c r="C233" s="498"/>
      <c r="D233" s="511"/>
      <c r="E233" s="585" t="s">
        <v>529</v>
      </c>
      <c r="F233" s="452"/>
      <c r="G233" s="478" t="s">
        <v>289</v>
      </c>
      <c r="H233" s="482"/>
      <c r="I233" s="483"/>
      <c r="J233" s="497"/>
      <c r="K233" s="492">
        <f t="shared" si="22"/>
        <v>0</v>
      </c>
      <c r="L233" s="466"/>
    </row>
    <row r="234" spans="1:12" ht="10.5" customHeight="1">
      <c r="A234" s="374"/>
      <c r="B234" s="541"/>
      <c r="C234" s="473" t="s">
        <v>531</v>
      </c>
      <c r="D234" s="511"/>
      <c r="E234" s="587" t="s">
        <v>532</v>
      </c>
      <c r="F234" s="452"/>
      <c r="G234" s="478" t="s">
        <v>289</v>
      </c>
      <c r="H234" s="482"/>
      <c r="I234" s="483"/>
      <c r="J234" s="497"/>
      <c r="K234" s="492">
        <f t="shared" si="22"/>
        <v>0</v>
      </c>
      <c r="L234" s="466"/>
    </row>
    <row r="235" spans="1:12" ht="10.5" customHeight="1">
      <c r="A235" s="374"/>
      <c r="B235" s="541"/>
      <c r="C235" s="473" t="s">
        <v>534</v>
      </c>
      <c r="D235" s="511"/>
      <c r="E235" s="585" t="s">
        <v>535</v>
      </c>
      <c r="F235" s="452"/>
      <c r="G235" s="478" t="s">
        <v>289</v>
      </c>
      <c r="H235" s="482"/>
      <c r="I235" s="483"/>
      <c r="J235" s="497">
        <v>0</v>
      </c>
      <c r="K235" s="492">
        <f t="shared" si="22"/>
        <v>0</v>
      </c>
      <c r="L235" s="466"/>
    </row>
    <row r="236" spans="1:12" ht="10.5" customHeight="1">
      <c r="A236" s="374"/>
      <c r="B236" s="541"/>
      <c r="C236" s="542"/>
      <c r="D236" s="511"/>
      <c r="E236" s="585" t="s">
        <v>536</v>
      </c>
      <c r="F236" s="452"/>
      <c r="G236" s="478" t="s">
        <v>289</v>
      </c>
      <c r="H236" s="482"/>
      <c r="I236" s="483"/>
      <c r="J236" s="497"/>
      <c r="K236" s="492">
        <f t="shared" si="22"/>
        <v>0</v>
      </c>
      <c r="L236" s="466"/>
    </row>
    <row r="237" spans="1:12" ht="10.5" customHeight="1">
      <c r="A237" s="374"/>
      <c r="B237" s="541"/>
      <c r="C237" s="542"/>
      <c r="D237" s="511"/>
      <c r="E237" s="585" t="s">
        <v>537</v>
      </c>
      <c r="F237" s="452"/>
      <c r="G237" s="478" t="s">
        <v>289</v>
      </c>
      <c r="H237" s="482"/>
      <c r="I237" s="483"/>
      <c r="J237" s="497"/>
      <c r="K237" s="492">
        <f t="shared" si="22"/>
        <v>0</v>
      </c>
      <c r="L237" s="466"/>
    </row>
    <row r="238" spans="1:12" ht="10.5" customHeight="1">
      <c r="A238" s="374"/>
      <c r="B238" s="541"/>
      <c r="C238" s="473"/>
      <c r="D238" s="511"/>
      <c r="E238" s="585" t="s">
        <v>538</v>
      </c>
      <c r="F238" s="452"/>
      <c r="G238" s="478" t="s">
        <v>289</v>
      </c>
      <c r="H238" s="482"/>
      <c r="I238" s="483"/>
      <c r="J238" s="497"/>
      <c r="K238" s="492">
        <f t="shared" si="22"/>
        <v>0</v>
      </c>
      <c r="L238" s="466"/>
    </row>
    <row r="239" spans="1:12" ht="10.5" customHeight="1">
      <c r="A239" s="374"/>
      <c r="B239" s="541"/>
      <c r="C239" s="473"/>
      <c r="D239" s="511"/>
      <c r="E239" s="585" t="s">
        <v>539</v>
      </c>
      <c r="F239" s="452"/>
      <c r="G239" s="478" t="s">
        <v>289</v>
      </c>
      <c r="H239" s="482"/>
      <c r="I239" s="483"/>
      <c r="J239" s="497"/>
      <c r="K239" s="492">
        <f t="shared" si="22"/>
        <v>0</v>
      </c>
      <c r="L239" s="466"/>
    </row>
    <row r="240" spans="1:12" ht="10.5" customHeight="1">
      <c r="A240" s="374"/>
      <c r="B240" s="541"/>
      <c r="C240" s="473"/>
      <c r="D240" s="511"/>
      <c r="E240" s="585" t="s">
        <v>540</v>
      </c>
      <c r="F240" s="452"/>
      <c r="G240" s="478" t="s">
        <v>289</v>
      </c>
      <c r="H240" s="482"/>
      <c r="I240" s="483"/>
      <c r="J240" s="497">
        <v>250</v>
      </c>
      <c r="K240" s="492">
        <f t="shared" si="22"/>
        <v>2.8058361391694726</v>
      </c>
      <c r="L240" s="466"/>
    </row>
    <row r="241" spans="1:12" ht="10.5" customHeight="1">
      <c r="A241" s="374"/>
      <c r="B241" s="541"/>
      <c r="C241" s="542"/>
      <c r="D241" s="511"/>
      <c r="E241" s="588" t="s">
        <v>541</v>
      </c>
      <c r="F241" s="475"/>
      <c r="G241" s="496"/>
      <c r="H241" s="479"/>
      <c r="I241" s="480"/>
      <c r="J241" s="497"/>
      <c r="K241" s="492">
        <f t="shared" si="22"/>
        <v>0</v>
      </c>
      <c r="L241" s="466"/>
    </row>
    <row r="242" spans="1:12" ht="10.5" customHeight="1">
      <c r="A242" s="374"/>
      <c r="B242" s="589"/>
      <c r="C242" s="498"/>
      <c r="D242" s="511"/>
      <c r="E242" s="516" t="s">
        <v>353</v>
      </c>
      <c r="F242" s="445"/>
      <c r="G242" s="535"/>
      <c r="H242" s="463"/>
      <c r="I242" s="464"/>
      <c r="J242" s="465"/>
      <c r="K242" s="448"/>
      <c r="L242" s="466"/>
    </row>
    <row r="243" spans="1:12" ht="10.5" customHeight="1">
      <c r="A243" s="374"/>
      <c r="B243" s="590"/>
      <c r="C243" s="507"/>
      <c r="D243" s="517"/>
      <c r="E243" s="518"/>
      <c r="F243" s="453"/>
      <c r="G243" s="529"/>
      <c r="H243" s="479"/>
      <c r="I243" s="480"/>
      <c r="J243" s="532">
        <f>SUM(J227:J241)</f>
        <v>8910</v>
      </c>
      <c r="K243" s="486" t="s">
        <v>312</v>
      </c>
      <c r="L243" s="466"/>
    </row>
    <row r="244" spans="1:12" ht="10.5" customHeight="1">
      <c r="A244" s="374"/>
      <c r="B244" s="591">
        <v>8</v>
      </c>
      <c r="C244" s="508"/>
      <c r="D244" s="509"/>
      <c r="E244" s="592"/>
      <c r="F244" s="576" t="s">
        <v>542</v>
      </c>
      <c r="G244" s="478" t="s">
        <v>289</v>
      </c>
      <c r="H244" s="482"/>
      <c r="I244" s="483"/>
      <c r="J244" s="497">
        <v>150</v>
      </c>
      <c r="K244" s="492">
        <f aca="true" t="shared" si="23" ref="K244:K258">IF(J$243=0,0,100*J244/J$243)</f>
        <v>1.6835016835016836</v>
      </c>
      <c r="L244" s="466"/>
    </row>
    <row r="245" spans="1:12" ht="10.5" customHeight="1">
      <c r="A245" s="374"/>
      <c r="B245" s="593"/>
      <c r="C245" s="498"/>
      <c r="D245" s="511"/>
      <c r="E245" s="592" t="s">
        <v>543</v>
      </c>
      <c r="F245" s="576" t="s">
        <v>544</v>
      </c>
      <c r="G245" s="478" t="s">
        <v>289</v>
      </c>
      <c r="H245" s="482"/>
      <c r="I245" s="483"/>
      <c r="J245" s="497">
        <v>0</v>
      </c>
      <c r="K245" s="492">
        <f t="shared" si="23"/>
        <v>0</v>
      </c>
      <c r="L245" s="466"/>
    </row>
    <row r="246" spans="1:12" ht="10.5" customHeight="1">
      <c r="A246" s="374"/>
      <c r="B246" s="593"/>
      <c r="C246" s="498"/>
      <c r="D246" s="511"/>
      <c r="E246" s="594" t="s">
        <v>545</v>
      </c>
      <c r="F246" s="576" t="s">
        <v>546</v>
      </c>
      <c r="G246" s="478" t="s">
        <v>289</v>
      </c>
      <c r="H246" s="482"/>
      <c r="I246" s="483"/>
      <c r="J246" s="497">
        <v>350</v>
      </c>
      <c r="K246" s="492">
        <f t="shared" si="23"/>
        <v>3.9281705948372614</v>
      </c>
      <c r="L246" s="484"/>
    </row>
    <row r="247" spans="1:12" ht="10.5" customHeight="1">
      <c r="A247" s="374"/>
      <c r="B247" s="593"/>
      <c r="C247" s="498"/>
      <c r="D247" s="511"/>
      <c r="E247" s="592"/>
      <c r="F247" s="576" t="s">
        <v>547</v>
      </c>
      <c r="G247" s="478" t="s">
        <v>289</v>
      </c>
      <c r="H247" s="482"/>
      <c r="I247" s="483"/>
      <c r="J247" s="497">
        <v>0</v>
      </c>
      <c r="K247" s="492">
        <f t="shared" si="23"/>
        <v>0</v>
      </c>
      <c r="L247" s="458">
        <f>IF(J$297=0,0,100*J243/J$297)</f>
        <v>9.073319755600815</v>
      </c>
    </row>
    <row r="248" spans="1:12" ht="10.5" customHeight="1">
      <c r="A248" s="374"/>
      <c r="B248" s="593"/>
      <c r="C248" s="498"/>
      <c r="D248" s="511"/>
      <c r="E248" s="585"/>
      <c r="F248" s="576" t="s">
        <v>548</v>
      </c>
      <c r="G248" s="478" t="s">
        <v>289</v>
      </c>
      <c r="H248" s="482"/>
      <c r="I248" s="483"/>
      <c r="J248" s="497">
        <v>0</v>
      </c>
      <c r="K248" s="492">
        <f t="shared" si="23"/>
        <v>0</v>
      </c>
      <c r="L248" s="466"/>
    </row>
    <row r="249" spans="1:12" ht="10.5" customHeight="1">
      <c r="A249" s="374"/>
      <c r="B249" s="593"/>
      <c r="C249" s="498"/>
      <c r="D249" s="511"/>
      <c r="E249" s="592"/>
      <c r="F249" s="576" t="s">
        <v>549</v>
      </c>
      <c r="G249" s="478" t="s">
        <v>289</v>
      </c>
      <c r="H249" s="482"/>
      <c r="I249" s="483"/>
      <c r="J249" s="497">
        <v>0</v>
      </c>
      <c r="K249" s="492">
        <f t="shared" si="23"/>
        <v>0</v>
      </c>
      <c r="L249" s="466"/>
    </row>
    <row r="250" spans="1:12" ht="10.5" customHeight="1">
      <c r="A250" s="374"/>
      <c r="B250" s="593"/>
      <c r="C250" s="498"/>
      <c r="D250" s="511"/>
      <c r="E250" s="592" t="s">
        <v>550</v>
      </c>
      <c r="F250" s="576" t="s">
        <v>551</v>
      </c>
      <c r="G250" s="478" t="s">
        <v>289</v>
      </c>
      <c r="H250" s="482"/>
      <c r="I250" s="483"/>
      <c r="J250" s="497">
        <v>0</v>
      </c>
      <c r="K250" s="492">
        <f t="shared" si="23"/>
        <v>0</v>
      </c>
      <c r="L250" s="466"/>
    </row>
    <row r="251" spans="1:12" ht="10.5" customHeight="1">
      <c r="A251" s="374"/>
      <c r="B251" s="593"/>
      <c r="C251" s="473" t="s">
        <v>552</v>
      </c>
      <c r="D251" s="511"/>
      <c r="E251" s="595" t="s">
        <v>553</v>
      </c>
      <c r="F251" s="576" t="s">
        <v>812</v>
      </c>
      <c r="G251" s="478" t="s">
        <v>289</v>
      </c>
      <c r="H251" s="482"/>
      <c r="I251" s="483"/>
      <c r="J251" s="497">
        <v>0</v>
      </c>
      <c r="K251" s="492">
        <f t="shared" si="23"/>
        <v>0</v>
      </c>
      <c r="L251" s="466"/>
    </row>
    <row r="252" spans="1:12" ht="10.5" customHeight="1">
      <c r="A252" s="374"/>
      <c r="B252" s="593"/>
      <c r="C252" s="473"/>
      <c r="D252" s="511" t="s">
        <v>554</v>
      </c>
      <c r="E252" s="592"/>
      <c r="F252" s="576" t="s">
        <v>555</v>
      </c>
      <c r="G252" s="478" t="s">
        <v>289</v>
      </c>
      <c r="H252" s="482"/>
      <c r="I252" s="483"/>
      <c r="J252" s="497">
        <v>0</v>
      </c>
      <c r="K252" s="492">
        <f t="shared" si="23"/>
        <v>0</v>
      </c>
      <c r="L252" s="466"/>
    </row>
    <row r="253" spans="1:12" ht="10.5" customHeight="1">
      <c r="A253" s="374"/>
      <c r="B253" s="593"/>
      <c r="C253" s="542"/>
      <c r="D253" s="511" t="s">
        <v>556</v>
      </c>
      <c r="E253" s="592" t="s">
        <v>557</v>
      </c>
      <c r="F253" s="576" t="s">
        <v>558</v>
      </c>
      <c r="G253" s="478" t="s">
        <v>289</v>
      </c>
      <c r="H253" s="482"/>
      <c r="I253" s="483"/>
      <c r="J253" s="497">
        <v>450</v>
      </c>
      <c r="K253" s="492">
        <f t="shared" si="23"/>
        <v>5.05050505050505</v>
      </c>
      <c r="L253" s="466"/>
    </row>
    <row r="254" spans="1:12" ht="10.5" customHeight="1">
      <c r="A254" s="374"/>
      <c r="B254" s="593"/>
      <c r="C254" s="542"/>
      <c r="D254" s="511"/>
      <c r="E254" s="585"/>
      <c r="F254" s="576" t="s">
        <v>813</v>
      </c>
      <c r="G254" s="478" t="s">
        <v>289</v>
      </c>
      <c r="H254" s="482"/>
      <c r="I254" s="483"/>
      <c r="J254" s="497">
        <v>0</v>
      </c>
      <c r="K254" s="492">
        <f t="shared" si="23"/>
        <v>0</v>
      </c>
      <c r="L254" s="466"/>
    </row>
    <row r="255" spans="1:12" ht="10.5" customHeight="1">
      <c r="A255" s="374"/>
      <c r="B255" s="593"/>
      <c r="C255" s="473"/>
      <c r="D255" s="511"/>
      <c r="E255" s="592"/>
      <c r="F255" s="576" t="s">
        <v>559</v>
      </c>
      <c r="G255" s="478" t="s">
        <v>289</v>
      </c>
      <c r="H255" s="482"/>
      <c r="I255" s="483"/>
      <c r="J255" s="497">
        <v>0</v>
      </c>
      <c r="K255" s="492">
        <f t="shared" si="23"/>
        <v>0</v>
      </c>
      <c r="L255" s="466"/>
    </row>
    <row r="256" spans="1:12" ht="10.5" customHeight="1">
      <c r="A256" s="374"/>
      <c r="B256" s="593"/>
      <c r="C256" s="473"/>
      <c r="D256" s="511"/>
      <c r="E256" s="592" t="s">
        <v>560</v>
      </c>
      <c r="F256" s="576" t="s">
        <v>561</v>
      </c>
      <c r="G256" s="478" t="s">
        <v>289</v>
      </c>
      <c r="H256" s="482"/>
      <c r="I256" s="483"/>
      <c r="J256" s="497">
        <v>0</v>
      </c>
      <c r="K256" s="492">
        <f t="shared" si="23"/>
        <v>0</v>
      </c>
      <c r="L256" s="466"/>
    </row>
    <row r="257" spans="1:12" ht="10.5" customHeight="1">
      <c r="A257" s="374"/>
      <c r="B257" s="590"/>
      <c r="C257" s="473"/>
      <c r="D257" s="511"/>
      <c r="E257" s="592"/>
      <c r="F257" s="576" t="s">
        <v>562</v>
      </c>
      <c r="G257" s="478" t="s">
        <v>289</v>
      </c>
      <c r="H257" s="482"/>
      <c r="I257" s="483"/>
      <c r="J257" s="497">
        <v>0</v>
      </c>
      <c r="K257" s="492">
        <f t="shared" si="23"/>
        <v>0</v>
      </c>
      <c r="L257" s="466"/>
    </row>
    <row r="258" spans="1:12" ht="10.5" customHeight="1">
      <c r="A258" s="374"/>
      <c r="B258" s="467" t="s">
        <v>528</v>
      </c>
      <c r="C258" s="542"/>
      <c r="D258" s="511"/>
      <c r="E258" s="592"/>
      <c r="F258" s="576" t="s">
        <v>563</v>
      </c>
      <c r="G258" s="478" t="s">
        <v>289</v>
      </c>
      <c r="H258" s="479"/>
      <c r="I258" s="480"/>
      <c r="J258" s="497">
        <v>0</v>
      </c>
      <c r="K258" s="492">
        <f t="shared" si="23"/>
        <v>0</v>
      </c>
      <c r="L258" s="466"/>
    </row>
    <row r="259" spans="1:12" ht="10.5" customHeight="1">
      <c r="A259" s="374"/>
      <c r="B259" s="467" t="s">
        <v>530</v>
      </c>
      <c r="C259" s="498"/>
      <c r="D259" s="511"/>
      <c r="E259" s="516" t="s">
        <v>353</v>
      </c>
      <c r="F259" s="445"/>
      <c r="G259" s="535"/>
      <c r="H259" s="463"/>
      <c r="I259" s="464"/>
      <c r="J259" s="465"/>
      <c r="K259" s="448"/>
      <c r="L259" s="466"/>
    </row>
    <row r="260" spans="1:12" ht="10.5" customHeight="1">
      <c r="A260" s="374"/>
      <c r="B260" s="467" t="s">
        <v>533</v>
      </c>
      <c r="C260" s="507"/>
      <c r="D260" s="517"/>
      <c r="E260" s="518"/>
      <c r="F260" s="453"/>
      <c r="G260" s="529"/>
      <c r="H260" s="479"/>
      <c r="I260" s="480"/>
      <c r="J260" s="532">
        <f>SUM(J244:J258)</f>
        <v>950</v>
      </c>
      <c r="K260" s="486" t="s">
        <v>312</v>
      </c>
      <c r="L260" s="466"/>
    </row>
    <row r="261" spans="1:12" ht="10.5" customHeight="1">
      <c r="A261" s="374"/>
      <c r="B261" s="467"/>
      <c r="C261" s="508"/>
      <c r="D261" s="509"/>
      <c r="E261" s="510" t="s">
        <v>564</v>
      </c>
      <c r="F261" s="489"/>
      <c r="G261" s="478" t="s">
        <v>289</v>
      </c>
      <c r="H261" s="482"/>
      <c r="I261" s="483"/>
      <c r="J261" s="497">
        <v>670</v>
      </c>
      <c r="K261" s="492">
        <f aca="true" t="shared" si="24" ref="K261:K266">IF(J$268=0,0,100*J261/J$268)</f>
        <v>11.303247574862928</v>
      </c>
      <c r="L261" s="466"/>
    </row>
    <row r="262" spans="1:12" ht="10.5" customHeight="1">
      <c r="A262" s="374"/>
      <c r="B262" s="467"/>
      <c r="C262" s="498"/>
      <c r="D262" s="511"/>
      <c r="E262" s="510" t="s">
        <v>565</v>
      </c>
      <c r="F262" s="489"/>
      <c r="G262" s="478" t="s">
        <v>289</v>
      </c>
      <c r="H262" s="482"/>
      <c r="I262" s="483"/>
      <c r="J262" s="497">
        <v>2500</v>
      </c>
      <c r="K262" s="492">
        <f t="shared" si="24"/>
        <v>42.17629692113032</v>
      </c>
      <c r="L262" s="466"/>
    </row>
    <row r="263" spans="1:12" ht="10.5" customHeight="1">
      <c r="A263" s="374"/>
      <c r="B263" s="467"/>
      <c r="C263" s="498"/>
      <c r="D263" s="511"/>
      <c r="E263" s="510" t="s">
        <v>566</v>
      </c>
      <c r="F263" s="489"/>
      <c r="G263" s="478" t="s">
        <v>289</v>
      </c>
      <c r="H263" s="482"/>
      <c r="I263" s="483"/>
      <c r="J263" s="497">
        <v>400</v>
      </c>
      <c r="K263" s="492">
        <f t="shared" si="24"/>
        <v>6.748207507380852</v>
      </c>
      <c r="L263" s="484"/>
    </row>
    <row r="264" spans="1:12" ht="10.5" customHeight="1">
      <c r="A264" s="374"/>
      <c r="B264" s="467"/>
      <c r="C264" s="473" t="s">
        <v>567</v>
      </c>
      <c r="D264" s="511"/>
      <c r="E264" s="510" t="s">
        <v>568</v>
      </c>
      <c r="F264" s="489"/>
      <c r="G264" s="478" t="s">
        <v>289</v>
      </c>
      <c r="H264" s="482"/>
      <c r="I264" s="483"/>
      <c r="J264" s="497">
        <v>350</v>
      </c>
      <c r="K264" s="492">
        <f t="shared" si="24"/>
        <v>5.904681568958245</v>
      </c>
      <c r="L264" s="458">
        <f>IF(J$297=0,0,100*J260/J$297)</f>
        <v>0.9674134419551935</v>
      </c>
    </row>
    <row r="265" spans="1:12" ht="10.5" customHeight="1">
      <c r="A265" s="374"/>
      <c r="B265" s="467" t="s">
        <v>301</v>
      </c>
      <c r="C265" s="473"/>
      <c r="D265" s="511" t="s">
        <v>569</v>
      </c>
      <c r="E265" s="510" t="s">
        <v>570</v>
      </c>
      <c r="F265" s="489"/>
      <c r="G265" s="478" t="s">
        <v>289</v>
      </c>
      <c r="H265" s="482"/>
      <c r="I265" s="483"/>
      <c r="J265" s="497"/>
      <c r="K265" s="492">
        <f t="shared" si="24"/>
        <v>0</v>
      </c>
      <c r="L265" s="466"/>
    </row>
    <row r="266" spans="1:12" ht="10.5" customHeight="1">
      <c r="A266" s="374"/>
      <c r="B266" s="541"/>
      <c r="C266" s="498"/>
      <c r="D266" s="511"/>
      <c r="E266" s="515" t="s">
        <v>811</v>
      </c>
      <c r="F266" s="489"/>
      <c r="G266" s="496" t="s">
        <v>289</v>
      </c>
      <c r="H266" s="479"/>
      <c r="I266" s="480"/>
      <c r="J266" s="497">
        <v>2007.5</v>
      </c>
      <c r="K266" s="492">
        <f t="shared" si="24"/>
        <v>33.867566427667654</v>
      </c>
      <c r="L266" s="466"/>
    </row>
    <row r="267" spans="1:12" ht="10.5" customHeight="1">
      <c r="A267" s="374"/>
      <c r="B267" s="487"/>
      <c r="C267" s="498"/>
      <c r="D267" s="511"/>
      <c r="E267" s="516" t="s">
        <v>353</v>
      </c>
      <c r="F267" s="445"/>
      <c r="G267" s="535"/>
      <c r="H267" s="463"/>
      <c r="I267" s="464"/>
      <c r="J267" s="465"/>
      <c r="K267" s="448"/>
      <c r="L267" s="466"/>
    </row>
    <row r="268" spans="1:12" ht="10.5" customHeight="1">
      <c r="A268" s="374"/>
      <c r="B268" s="487"/>
      <c r="C268" s="507"/>
      <c r="D268" s="517"/>
      <c r="E268" s="518"/>
      <c r="F268" s="453"/>
      <c r="G268" s="535"/>
      <c r="H268" s="479"/>
      <c r="I268" s="480"/>
      <c r="J268" s="532">
        <f>SUM(J261:J266)</f>
        <v>5927.5</v>
      </c>
      <c r="K268" s="486" t="s">
        <v>312</v>
      </c>
      <c r="L268" s="466"/>
    </row>
    <row r="269" spans="1:12" ht="10.5" customHeight="1">
      <c r="A269" s="374"/>
      <c r="B269" s="467" t="s">
        <v>573</v>
      </c>
      <c r="C269" s="508"/>
      <c r="D269" s="509"/>
      <c r="E269" s="510" t="s">
        <v>571</v>
      </c>
      <c r="F269" s="489"/>
      <c r="G269" s="478" t="s">
        <v>289</v>
      </c>
      <c r="H269" s="482"/>
      <c r="I269" s="483"/>
      <c r="J269" s="497"/>
      <c r="K269" s="492">
        <f>IF(J$273=0,0,100*J269/J$273)</f>
        <v>0</v>
      </c>
      <c r="L269" s="466"/>
    </row>
    <row r="270" spans="1:12" ht="10.5" customHeight="1">
      <c r="A270" s="374"/>
      <c r="B270" s="467" t="s">
        <v>576</v>
      </c>
      <c r="C270" s="498"/>
      <c r="D270" s="511"/>
      <c r="E270" s="510" t="s">
        <v>572</v>
      </c>
      <c r="F270" s="489"/>
      <c r="G270" s="478" t="s">
        <v>289</v>
      </c>
      <c r="H270" s="482"/>
      <c r="I270" s="483"/>
      <c r="J270" s="497"/>
      <c r="K270" s="492">
        <f>IF(J$273=0,0,100*J270/J$273)</f>
        <v>0</v>
      </c>
      <c r="L270" s="466"/>
    </row>
    <row r="271" spans="1:12" ht="10.5" customHeight="1">
      <c r="A271" s="374"/>
      <c r="B271" s="493"/>
      <c r="C271" s="473" t="s">
        <v>574</v>
      </c>
      <c r="D271" s="511"/>
      <c r="E271" s="510" t="s">
        <v>575</v>
      </c>
      <c r="F271" s="489"/>
      <c r="G271" s="478" t="s">
        <v>289</v>
      </c>
      <c r="H271" s="479"/>
      <c r="I271" s="480"/>
      <c r="J271" s="497"/>
      <c r="K271" s="492">
        <f>IF(J$273=0,0,100*J271/J$273)</f>
        <v>0</v>
      </c>
      <c r="L271" s="484"/>
    </row>
    <row r="272" spans="1:12" ht="10.5" customHeight="1">
      <c r="A272" s="374"/>
      <c r="B272" s="487"/>
      <c r="C272" s="498"/>
      <c r="D272" s="511" t="s">
        <v>577</v>
      </c>
      <c r="E272" s="516" t="s">
        <v>353</v>
      </c>
      <c r="F272" s="445"/>
      <c r="G272" s="535"/>
      <c r="H272" s="463"/>
      <c r="I272" s="464"/>
      <c r="J272" s="465"/>
      <c r="K272" s="448"/>
      <c r="L272" s="458">
        <f>IF(J$297=0,0,100*J268/J$297)</f>
        <v>6.036150712830957</v>
      </c>
    </row>
    <row r="273" spans="1:12" ht="10.5" customHeight="1">
      <c r="A273" s="374"/>
      <c r="B273" s="467"/>
      <c r="C273" s="507"/>
      <c r="D273" s="517"/>
      <c r="E273" s="518"/>
      <c r="F273" s="453"/>
      <c r="G273" s="529"/>
      <c r="H273" s="479"/>
      <c r="I273" s="480"/>
      <c r="J273" s="532">
        <f>SUM(J269:J271)</f>
        <v>0</v>
      </c>
      <c r="K273" s="486" t="s">
        <v>312</v>
      </c>
      <c r="L273" s="466"/>
    </row>
    <row r="274" spans="1:12" ht="10.5" customHeight="1">
      <c r="A274" s="374"/>
      <c r="B274" s="467"/>
      <c r="C274" s="508"/>
      <c r="D274" s="509"/>
      <c r="E274" s="592"/>
      <c r="F274" s="576" t="s">
        <v>578</v>
      </c>
      <c r="G274" s="478" t="s">
        <v>579</v>
      </c>
      <c r="H274" s="431">
        <v>3</v>
      </c>
      <c r="I274" s="596">
        <v>110</v>
      </c>
      <c r="J274" s="491">
        <v>330</v>
      </c>
      <c r="K274" s="492">
        <f>IF(J$280=0,0,100*J274/J$280)</f>
        <v>34.92063492063492</v>
      </c>
      <c r="L274" s="466"/>
    </row>
    <row r="275" spans="1:12" ht="10.5" customHeight="1">
      <c r="A275" s="374"/>
      <c r="B275" s="467"/>
      <c r="C275" s="498"/>
      <c r="D275" s="511"/>
      <c r="E275" s="592" t="s">
        <v>580</v>
      </c>
      <c r="F275" s="576" t="s">
        <v>581</v>
      </c>
      <c r="G275" s="478" t="s">
        <v>579</v>
      </c>
      <c r="H275" s="431">
        <v>3</v>
      </c>
      <c r="I275" s="596">
        <v>85</v>
      </c>
      <c r="J275" s="491">
        <f>H275*I275</f>
        <v>255</v>
      </c>
      <c r="K275" s="492">
        <f>IF(J$280=0,0,100*J275/J$280)</f>
        <v>26.984126984126984</v>
      </c>
      <c r="L275" s="466"/>
    </row>
    <row r="276" spans="1:12" ht="10.5" customHeight="1">
      <c r="A276" s="374"/>
      <c r="B276" s="467"/>
      <c r="C276" s="473" t="s">
        <v>582</v>
      </c>
      <c r="D276" s="511"/>
      <c r="E276" s="594" t="s">
        <v>583</v>
      </c>
      <c r="F276" s="576" t="s">
        <v>584</v>
      </c>
      <c r="G276" s="478" t="s">
        <v>579</v>
      </c>
      <c r="H276" s="431">
        <v>1</v>
      </c>
      <c r="I276" s="596">
        <v>60</v>
      </c>
      <c r="J276" s="491">
        <v>60</v>
      </c>
      <c r="K276" s="492">
        <f>IF(J$280=0,0,100*J276/J$280)</f>
        <v>6.349206349206349</v>
      </c>
      <c r="L276" s="484"/>
    </row>
    <row r="277" spans="1:12" ht="10.5" customHeight="1">
      <c r="A277" s="374"/>
      <c r="B277" s="467"/>
      <c r="C277" s="473"/>
      <c r="D277" s="511"/>
      <c r="E277" s="592"/>
      <c r="F277" s="576" t="s">
        <v>585</v>
      </c>
      <c r="G277" s="478" t="s">
        <v>579</v>
      </c>
      <c r="H277" s="431">
        <v>2</v>
      </c>
      <c r="I277" s="596">
        <v>150</v>
      </c>
      <c r="J277" s="491">
        <f>H277*I277</f>
        <v>300</v>
      </c>
      <c r="K277" s="492">
        <f>IF(J$280=0,0,100*J277/J$280)</f>
        <v>31.746031746031747</v>
      </c>
      <c r="L277" s="458">
        <f>IF(J$297=0,0,100*J273/J$297)</f>
        <v>0</v>
      </c>
    </row>
    <row r="278" spans="1:12" ht="10.5" customHeight="1">
      <c r="A278" s="374"/>
      <c r="B278" s="467"/>
      <c r="C278" s="473"/>
      <c r="D278" s="511"/>
      <c r="E278" s="585"/>
      <c r="F278" s="523" t="s">
        <v>810</v>
      </c>
      <c r="G278" s="496" t="s">
        <v>579</v>
      </c>
      <c r="H278" s="431"/>
      <c r="I278" s="596"/>
      <c r="J278" s="491">
        <f>H278*I278</f>
        <v>0</v>
      </c>
      <c r="K278" s="492">
        <f>IF(J$280=0,0,100*J278/J$280)</f>
        <v>0</v>
      </c>
      <c r="L278" s="466"/>
    </row>
    <row r="279" spans="1:12" ht="10.5" customHeight="1">
      <c r="A279" s="374"/>
      <c r="B279" s="467"/>
      <c r="C279" s="473"/>
      <c r="D279" s="511"/>
      <c r="E279" s="516" t="s">
        <v>353</v>
      </c>
      <c r="F279" s="445"/>
      <c r="G279" s="535"/>
      <c r="H279" s="463"/>
      <c r="I279" s="464"/>
      <c r="J279" s="465"/>
      <c r="K279" s="448"/>
      <c r="L279" s="466"/>
    </row>
    <row r="280" spans="1:12" ht="10.5" customHeight="1">
      <c r="A280" s="374"/>
      <c r="B280" s="467"/>
      <c r="C280" s="473"/>
      <c r="D280" s="511"/>
      <c r="E280" s="518"/>
      <c r="F280" s="453"/>
      <c r="G280" s="535"/>
      <c r="H280" s="463"/>
      <c r="I280" s="464"/>
      <c r="J280" s="532">
        <f>SUM(J274:J278)</f>
        <v>945</v>
      </c>
      <c r="K280" s="486" t="s">
        <v>312</v>
      </c>
      <c r="L280" s="466"/>
    </row>
    <row r="281" spans="1:12" ht="10.5" customHeight="1">
      <c r="A281" s="374"/>
      <c r="B281" s="467"/>
      <c r="C281" s="473"/>
      <c r="D281" s="511"/>
      <c r="E281" s="475"/>
      <c r="F281" s="597" t="s">
        <v>586</v>
      </c>
      <c r="G281" s="557" t="s">
        <v>364</v>
      </c>
      <c r="H281" s="430">
        <v>3</v>
      </c>
      <c r="I281" s="490"/>
      <c r="J281" s="456">
        <f>H281*I281</f>
        <v>0</v>
      </c>
      <c r="K281" s="492">
        <f>IF(J$287=0,0,100*J281/J$287)</f>
        <v>0</v>
      </c>
      <c r="L281" s="466"/>
    </row>
    <row r="282" spans="1:12" ht="10.5" customHeight="1">
      <c r="A282" s="374"/>
      <c r="B282" s="493"/>
      <c r="C282" s="473"/>
      <c r="D282" s="511"/>
      <c r="E282" s="475" t="s">
        <v>587</v>
      </c>
      <c r="F282" s="597" t="s">
        <v>588</v>
      </c>
      <c r="G282" s="557" t="s">
        <v>364</v>
      </c>
      <c r="H282" s="430">
        <v>3</v>
      </c>
      <c r="I282" s="490"/>
      <c r="J282" s="456">
        <f>H282*I282</f>
        <v>0</v>
      </c>
      <c r="K282" s="492">
        <f>IF(J$287=0,0,100*J282/J$287)</f>
        <v>0</v>
      </c>
      <c r="L282" s="466"/>
    </row>
    <row r="283" spans="1:12" ht="10.5" customHeight="1">
      <c r="A283" s="374"/>
      <c r="B283" s="487"/>
      <c r="C283" s="473"/>
      <c r="D283" s="511"/>
      <c r="E283" s="475" t="s">
        <v>589</v>
      </c>
      <c r="F283" s="597" t="s">
        <v>590</v>
      </c>
      <c r="G283" s="557" t="s">
        <v>364</v>
      </c>
      <c r="H283" s="430">
        <v>3</v>
      </c>
      <c r="I283" s="490"/>
      <c r="J283" s="456">
        <f>H283*I283</f>
        <v>0</v>
      </c>
      <c r="K283" s="492">
        <f>IF(J$287=0,0,100*J283/J$287)</f>
        <v>0</v>
      </c>
      <c r="L283" s="484"/>
    </row>
    <row r="284" spans="1:12" ht="10.5" customHeight="1">
      <c r="A284" s="374"/>
      <c r="B284" s="487"/>
      <c r="C284" s="473"/>
      <c r="D284" s="511"/>
      <c r="E284" s="475"/>
      <c r="F284" s="597" t="s">
        <v>591</v>
      </c>
      <c r="G284" s="557" t="s">
        <v>364</v>
      </c>
      <c r="H284" s="430">
        <v>3</v>
      </c>
      <c r="I284" s="490"/>
      <c r="J284" s="456">
        <f>H284*I284</f>
        <v>0</v>
      </c>
      <c r="K284" s="492">
        <f>IF(J$287=0,0,100*J284/J$287)</f>
        <v>0</v>
      </c>
      <c r="L284" s="458">
        <f>IF(J$297=0,0,100*J280/J$297)</f>
        <v>0.9623217922606925</v>
      </c>
    </row>
    <row r="285" spans="1:12" ht="10.5" customHeight="1">
      <c r="A285" s="374"/>
      <c r="B285" s="467"/>
      <c r="C285" s="473"/>
      <c r="D285" s="511"/>
      <c r="E285" s="475"/>
      <c r="F285" s="598" t="s">
        <v>780</v>
      </c>
      <c r="G285" s="559"/>
      <c r="H285" s="430"/>
      <c r="I285" s="490"/>
      <c r="J285" s="456">
        <f>H285*I285</f>
        <v>0</v>
      </c>
      <c r="K285" s="492">
        <f>IF(J$287=0,0,100*J285/J$287)</f>
        <v>0</v>
      </c>
      <c r="L285" s="558"/>
    </row>
    <row r="286" spans="1:12" ht="10.5" customHeight="1">
      <c r="A286" s="374"/>
      <c r="B286" s="467"/>
      <c r="C286" s="473"/>
      <c r="D286" s="511"/>
      <c r="E286" s="516" t="s">
        <v>353</v>
      </c>
      <c r="F286" s="445"/>
      <c r="G286" s="535"/>
      <c r="H286" s="463"/>
      <c r="I286" s="464"/>
      <c r="J286" s="465"/>
      <c r="K286" s="448"/>
      <c r="L286" s="558"/>
    </row>
    <row r="287" spans="1:12" ht="10.5" customHeight="1">
      <c r="A287" s="374"/>
      <c r="B287" s="450"/>
      <c r="C287" s="498"/>
      <c r="D287" s="511"/>
      <c r="E287" s="518"/>
      <c r="F287" s="453"/>
      <c r="G287" s="535"/>
      <c r="H287" s="463"/>
      <c r="I287" s="464"/>
      <c r="J287" s="532">
        <f>SUM(J281:J285)</f>
        <v>0</v>
      </c>
      <c r="K287" s="486" t="s">
        <v>312</v>
      </c>
      <c r="L287" s="558"/>
    </row>
    <row r="288" spans="1:12" ht="10.5" customHeight="1">
      <c r="A288" s="374"/>
      <c r="B288" s="459" t="s">
        <v>592</v>
      </c>
      <c r="C288" s="460" t="s">
        <v>311</v>
      </c>
      <c r="D288" s="443"/>
      <c r="E288" s="462"/>
      <c r="F288" s="445"/>
      <c r="G288" s="535"/>
      <c r="H288" s="463"/>
      <c r="I288" s="464"/>
      <c r="J288" s="465"/>
      <c r="K288" s="537"/>
      <c r="L288" s="558"/>
    </row>
    <row r="289" spans="1:12" ht="10.5" customHeight="1">
      <c r="A289" s="374"/>
      <c r="B289" s="467" t="s">
        <v>595</v>
      </c>
      <c r="C289" s="507"/>
      <c r="D289" s="451"/>
      <c r="E289" s="452"/>
      <c r="F289" s="453"/>
      <c r="G289" s="529"/>
      <c r="H289" s="479"/>
      <c r="I289" s="480"/>
      <c r="J289" s="485">
        <f>J287+J280+J273+J268+J260+J243</f>
        <v>16732.5</v>
      </c>
      <c r="K289" s="537"/>
      <c r="L289" s="558"/>
    </row>
    <row r="290" spans="1:12" ht="10.5" customHeight="1">
      <c r="A290" s="374"/>
      <c r="B290" s="467" t="s">
        <v>597</v>
      </c>
      <c r="C290" s="501" t="s">
        <v>593</v>
      </c>
      <c r="D290" s="502" t="s">
        <v>594</v>
      </c>
      <c r="E290" s="503"/>
      <c r="F290" s="489"/>
      <c r="G290" s="478" t="s">
        <v>289</v>
      </c>
      <c r="H290" s="482"/>
      <c r="I290" s="483"/>
      <c r="J290" s="497">
        <v>500</v>
      </c>
      <c r="K290" s="537"/>
      <c r="L290" s="484"/>
    </row>
    <row r="291" spans="1:12" ht="10.5" customHeight="1">
      <c r="A291" s="374"/>
      <c r="B291" s="467" t="s">
        <v>487</v>
      </c>
      <c r="C291" s="501" t="s">
        <v>596</v>
      </c>
      <c r="D291" s="502"/>
      <c r="E291" s="599"/>
      <c r="F291" s="600"/>
      <c r="G291" s="478" t="s">
        <v>289</v>
      </c>
      <c r="H291" s="482"/>
      <c r="I291" s="483"/>
      <c r="J291" s="497">
        <v>0</v>
      </c>
      <c r="K291" s="537"/>
      <c r="L291" s="458">
        <f>IF(J$297=0,0,100*J287/J$297)</f>
        <v>0</v>
      </c>
    </row>
    <row r="292" spans="1:12" ht="10.5" customHeight="1">
      <c r="A292" s="374"/>
      <c r="B292" s="467" t="s">
        <v>599</v>
      </c>
      <c r="C292" s="501" t="s">
        <v>598</v>
      </c>
      <c r="D292" s="502"/>
      <c r="E292" s="599"/>
      <c r="F292" s="489"/>
      <c r="G292" s="478" t="s">
        <v>289</v>
      </c>
      <c r="H292" s="479"/>
      <c r="I292" s="480"/>
      <c r="J292" s="497">
        <v>1500</v>
      </c>
      <c r="K292" s="537"/>
      <c r="L292" s="466"/>
    </row>
    <row r="293" spans="1:12" ht="10.5" customHeight="1">
      <c r="A293" s="374"/>
      <c r="B293" s="450"/>
      <c r="C293" s="460" t="s">
        <v>311</v>
      </c>
      <c r="D293" s="443"/>
      <c r="E293" s="462"/>
      <c r="F293" s="445"/>
      <c r="G293" s="535"/>
      <c r="H293" s="463"/>
      <c r="I293" s="464"/>
      <c r="J293" s="465"/>
      <c r="K293" s="537"/>
      <c r="L293" s="547"/>
    </row>
    <row r="294" spans="1:12" ht="10.5" customHeight="1">
      <c r="A294" s="374"/>
      <c r="B294" s="477"/>
      <c r="C294" s="507"/>
      <c r="D294" s="451"/>
      <c r="E294" s="452"/>
      <c r="F294" s="453"/>
      <c r="G294" s="529"/>
      <c r="H294" s="479"/>
      <c r="I294" s="480"/>
      <c r="J294" s="485">
        <f>SUM(J290:J292)</f>
        <v>2000</v>
      </c>
      <c r="K294" s="553"/>
      <c r="L294" s="458">
        <f>IF(J$297=0,0,100*J290/J$297)</f>
        <v>0.5091649694501018</v>
      </c>
    </row>
    <row r="295" spans="1:12" ht="10.5" customHeight="1">
      <c r="A295" s="374"/>
      <c r="B295" s="450"/>
      <c r="C295" s="451"/>
      <c r="D295" s="451"/>
      <c r="E295" s="452"/>
      <c r="F295" s="531"/>
      <c r="G295" s="601"/>
      <c r="H295" s="602"/>
      <c r="I295" s="603"/>
      <c r="J295" s="603"/>
      <c r="K295" s="604"/>
      <c r="L295" s="458">
        <f>IF(J$297=0,0,100*J291/J$297)</f>
        <v>0</v>
      </c>
    </row>
    <row r="296" spans="1:12" ht="10.5" customHeight="1">
      <c r="A296" s="374"/>
      <c r="B296" s="601"/>
      <c r="C296" s="443"/>
      <c r="D296" s="499"/>
      <c r="E296" s="531"/>
      <c r="F296" s="462"/>
      <c r="G296" s="605"/>
      <c r="H296" s="606"/>
      <c r="I296" s="607"/>
      <c r="J296" s="465"/>
      <c r="K296" s="608"/>
      <c r="L296" s="458">
        <f>IF(J$297=0,0,100*J292/J$297)</f>
        <v>1.5274949083503055</v>
      </c>
    </row>
    <row r="297" spans="1:12" ht="10.5" customHeight="1">
      <c r="A297" s="374"/>
      <c r="B297" s="609"/>
      <c r="C297" s="610" t="s">
        <v>600</v>
      </c>
      <c r="D297" s="451"/>
      <c r="E297" s="611"/>
      <c r="F297" s="452"/>
      <c r="G297" s="612"/>
      <c r="H297" s="613"/>
      <c r="I297" s="614"/>
      <c r="J297" s="485">
        <f>J294+J289+J226+J178+J120+J95+J44+J39+J23</f>
        <v>98200</v>
      </c>
      <c r="K297" s="615"/>
      <c r="L297" s="466"/>
    </row>
    <row r="298" spans="1:12" ht="10.5" customHeight="1">
      <c r="A298" s="374"/>
      <c r="B298" s="601"/>
      <c r="C298" s="499"/>
      <c r="D298" s="499"/>
      <c r="E298" s="531"/>
      <c r="F298" s="531"/>
      <c r="G298" s="601"/>
      <c r="H298" s="499"/>
      <c r="I298" s="603"/>
      <c r="J298" s="603"/>
      <c r="K298" s="604"/>
      <c r="L298" s="547"/>
    </row>
    <row r="299" spans="1:12" ht="10.5" customHeight="1">
      <c r="A299" s="374"/>
      <c r="B299" s="609"/>
      <c r="C299" s="616" t="s">
        <v>781</v>
      </c>
      <c r="D299" s="506"/>
      <c r="E299" s="503"/>
      <c r="F299" s="503"/>
      <c r="G299" s="617"/>
      <c r="H299" s="506"/>
      <c r="I299" s="618"/>
      <c r="J299" s="619"/>
      <c r="K299" s="604">
        <f>1+J299/100</f>
        <v>1</v>
      </c>
      <c r="L299" s="620"/>
    </row>
    <row r="300" spans="1:12" ht="10.5" customHeight="1">
      <c r="A300" s="374"/>
      <c r="B300" s="621"/>
      <c r="C300" s="499"/>
      <c r="D300" s="499"/>
      <c r="E300" s="531"/>
      <c r="F300" s="531"/>
      <c r="G300" s="601"/>
      <c r="H300" s="499"/>
      <c r="I300" s="603"/>
      <c r="J300" s="603"/>
      <c r="K300" s="604"/>
      <c r="L300" s="484"/>
    </row>
    <row r="301" spans="1:12" ht="10.5" customHeight="1">
      <c r="A301" s="374"/>
      <c r="B301" s="621"/>
      <c r="C301" s="622" t="s">
        <v>601</v>
      </c>
      <c r="D301" s="506"/>
      <c r="E301" s="503"/>
      <c r="F301" s="503"/>
      <c r="G301" s="617"/>
      <c r="H301" s="506"/>
      <c r="I301" s="618"/>
      <c r="J301" s="623">
        <f>J297*K299</f>
        <v>98200</v>
      </c>
      <c r="K301" s="604"/>
      <c r="L301" s="624" t="s">
        <v>312</v>
      </c>
    </row>
    <row r="302" spans="1:12" ht="10.5" customHeight="1">
      <c r="A302" s="374"/>
      <c r="B302" s="621"/>
      <c r="C302" s="87"/>
      <c r="D302" s="87"/>
      <c r="E302" s="625"/>
      <c r="F302" s="625"/>
      <c r="G302" s="621"/>
      <c r="L302" s="499"/>
    </row>
    <row r="303" spans="1:12" ht="10.5" customHeight="1">
      <c r="A303" s="374"/>
      <c r="B303" s="621"/>
      <c r="C303" s="87"/>
      <c r="D303" s="87"/>
      <c r="E303" s="625"/>
      <c r="F303" s="625"/>
      <c r="G303" s="621"/>
      <c r="L303" s="499"/>
    </row>
    <row r="304" spans="1:12" ht="10.5" customHeight="1">
      <c r="A304" s="374"/>
      <c r="L304" s="374"/>
    </row>
    <row r="305" spans="1:12" ht="10.5" customHeight="1">
      <c r="A305" s="374"/>
      <c r="L305" s="374"/>
    </row>
  </sheetData>
  <sheetProtection/>
  <printOptions horizontalCentered="1"/>
  <pageMargins left="0.7874015748031497" right="0.27" top="0.6" bottom="0.51" header="0.3" footer="0.2"/>
  <pageSetup fitToHeight="5" horizontalDpi="300" verticalDpi="300" orientation="portrait" paperSize="9" scale="95" r:id="rId3"/>
  <headerFooter alignWithMargins="0">
    <oddHeader xml:space="preserve">&amp;R&amp;8CADERNO DE ORIENTAÇÕES TÉCNICAS - VOL. III
FORMULÁRIOS PADRÃO CAIXA&amp;10 </oddHeader>
    <oddFooter>&amp;L&amp;7GEAEN - Versão 1.0
Vigência NOV/98&amp;R&amp;8&amp;F</oddFooter>
  </headerFooter>
  <rowBreaks count="4" manualBreakCount="4">
    <brk id="70" max="65535" man="1"/>
    <brk id="133" max="65535" man="1"/>
    <brk id="194" max="65535" man="1"/>
    <brk id="247" max="65535" man="1"/>
  </rowBreaks>
  <ignoredErrors>
    <ignoredError sqref="J7" unlockedFormula="1"/>
  </ignoredErrors>
  <legacyDrawing r:id="rId2"/>
</worksheet>
</file>

<file path=xl/worksheets/sheet4.xml><?xml version="1.0" encoding="utf-8"?>
<worksheet xmlns="http://schemas.openxmlformats.org/spreadsheetml/2006/main" xmlns:r="http://schemas.openxmlformats.org/officeDocument/2006/relationships">
  <dimension ref="A1:BU358"/>
  <sheetViews>
    <sheetView showGridLines="0" showZeros="0" zoomScalePageLayoutView="0" workbookViewId="0" topLeftCell="A49">
      <selection activeCell="V36" sqref="V36"/>
    </sheetView>
  </sheetViews>
  <sheetFormatPr defaultColWidth="11.421875" defaultRowHeight="12.75"/>
  <cols>
    <col min="1" max="1" width="0.85546875" style="0" customWidth="1"/>
    <col min="2" max="2" width="3.28125" style="0" customWidth="1"/>
    <col min="3" max="4" width="3.7109375" style="0" customWidth="1"/>
    <col min="5" max="5" width="4.00390625" style="0" customWidth="1"/>
    <col min="6" max="6" width="0.5625" style="0" customWidth="1"/>
    <col min="7" max="7" width="2.8515625" style="0" customWidth="1"/>
    <col min="8" max="8" width="3.421875" style="0" customWidth="1"/>
    <col min="9" max="9" width="3.7109375" style="0" customWidth="1"/>
    <col min="10" max="10" width="3.57421875" style="0" customWidth="1"/>
    <col min="11" max="11" width="0.42578125" style="0" customWidth="1"/>
    <col min="12" max="12" width="4.28125" style="0" customWidth="1"/>
    <col min="13" max="13" width="3.421875" style="0" customWidth="1"/>
    <col min="14" max="14" width="0.42578125" style="0" customWidth="1"/>
    <col min="15" max="15" width="3.421875" style="0" customWidth="1"/>
    <col min="16" max="16" width="0.42578125" style="0" customWidth="1"/>
    <col min="17" max="17" width="10.7109375" style="0" customWidth="1"/>
    <col min="18" max="18" width="4.57421875" style="0" customWidth="1"/>
    <col min="19" max="19" width="3.28125" style="0" customWidth="1"/>
    <col min="20" max="20" width="0.5625" style="0" customWidth="1"/>
    <col min="21" max="21" width="3.57421875" style="0" customWidth="1"/>
    <col min="22" max="22" width="11.57421875" style="0" customWidth="1"/>
    <col min="23" max="23" width="3.421875" style="0" customWidth="1"/>
    <col min="24" max="24" width="0.5625" style="0" customWidth="1"/>
    <col min="25" max="25" width="15.8515625" style="0" customWidth="1"/>
    <col min="26" max="73" width="11.421875" style="106" customWidth="1"/>
  </cols>
  <sheetData>
    <row r="1" spans="10:73" s="97" customFormat="1" ht="11.25" customHeight="1">
      <c r="J1"/>
      <c r="K1"/>
      <c r="L1"/>
      <c r="M1"/>
      <c r="N1"/>
      <c r="O1"/>
      <c r="P1" s="98"/>
      <c r="Q1" s="99" t="s">
        <v>2</v>
      </c>
      <c r="R1" s="98"/>
      <c r="S1" s="100"/>
      <c r="T1" s="98"/>
      <c r="U1" s="99" t="s">
        <v>3</v>
      </c>
      <c r="V1" s="98"/>
      <c r="W1" s="100"/>
      <c r="X1" s="98"/>
      <c r="Y1" s="115" t="s">
        <v>4</v>
      </c>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row>
    <row r="2" spans="16:25" ht="11.25" customHeight="1">
      <c r="P2" s="93"/>
      <c r="Q2" s="103"/>
      <c r="R2" s="104"/>
      <c r="S2" s="105"/>
      <c r="T2" s="93"/>
      <c r="U2" s="103"/>
      <c r="V2" s="104"/>
      <c r="W2" s="105"/>
      <c r="X2" s="93"/>
      <c r="Y2" s="204"/>
    </row>
    <row r="3" spans="2:25" ht="11.25" customHeight="1">
      <c r="B3" s="106"/>
      <c r="C3" s="106"/>
      <c r="D3" s="106"/>
      <c r="E3" s="106"/>
      <c r="F3" s="106"/>
      <c r="G3" s="106"/>
      <c r="H3" s="106"/>
      <c r="I3" s="106"/>
      <c r="J3" s="114"/>
      <c r="K3" s="114"/>
      <c r="L3" s="114"/>
      <c r="M3" s="114"/>
      <c r="N3" s="114"/>
      <c r="O3" s="114"/>
      <c r="P3" s="114"/>
      <c r="Q3" s="114"/>
      <c r="R3" s="114"/>
      <c r="S3" s="114"/>
      <c r="T3" s="114"/>
      <c r="U3" s="114"/>
      <c r="V3" s="114"/>
      <c r="W3" s="114"/>
      <c r="X3" s="114"/>
      <c r="Y3" s="114"/>
    </row>
    <row r="4" spans="2:73" s="97" customFormat="1" ht="12" customHeight="1">
      <c r="B4" s="107"/>
      <c r="C4" s="107"/>
      <c r="D4" s="107"/>
      <c r="E4" s="211" t="s">
        <v>5</v>
      </c>
      <c r="F4" s="102"/>
      <c r="G4" s="106"/>
      <c r="H4" s="102"/>
      <c r="I4" s="102"/>
      <c r="J4" s="102"/>
      <c r="K4" s="102"/>
      <c r="L4" s="102"/>
      <c r="M4" s="102"/>
      <c r="N4" s="102"/>
      <c r="O4" s="102"/>
      <c r="P4" s="102"/>
      <c r="Q4" s="107"/>
      <c r="R4" s="107"/>
      <c r="S4" s="107"/>
      <c r="T4" s="107"/>
      <c r="U4" s="107"/>
      <c r="V4" s="107"/>
      <c r="W4" s="107"/>
      <c r="X4" s="107"/>
      <c r="Y4" s="107"/>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102"/>
      <c r="BC4" s="102"/>
      <c r="BD4" s="102"/>
      <c r="BE4" s="102"/>
      <c r="BF4" s="102"/>
      <c r="BG4" s="102"/>
      <c r="BH4" s="102"/>
      <c r="BI4" s="102"/>
      <c r="BJ4" s="102"/>
      <c r="BK4" s="102"/>
      <c r="BL4" s="102"/>
      <c r="BM4" s="102"/>
      <c r="BN4" s="102"/>
      <c r="BO4" s="102"/>
      <c r="BP4" s="102"/>
      <c r="BQ4" s="102"/>
      <c r="BR4" s="102"/>
      <c r="BS4" s="102"/>
      <c r="BT4" s="102"/>
      <c r="BU4" s="102"/>
    </row>
    <row r="5" s="106" customFormat="1" ht="2.25" customHeight="1"/>
    <row r="6" spans="2:73" s="97" customFormat="1" ht="11.25" customHeight="1">
      <c r="B6" s="108"/>
      <c r="C6" s="108"/>
      <c r="D6" s="108"/>
      <c r="E6" s="108"/>
      <c r="F6" s="108"/>
      <c r="G6" s="108"/>
      <c r="H6" s="108"/>
      <c r="I6" s="108"/>
      <c r="J6" s="108"/>
      <c r="K6" s="108"/>
      <c r="L6" s="108"/>
      <c r="M6" s="108"/>
      <c r="N6" s="108"/>
      <c r="O6" s="108"/>
      <c r="P6" s="108"/>
      <c r="Q6" s="109" t="s">
        <v>602</v>
      </c>
      <c r="R6" s="108"/>
      <c r="S6" s="108"/>
      <c r="T6" s="108"/>
      <c r="U6" s="110"/>
      <c r="V6" s="108"/>
      <c r="W6" s="108"/>
      <c r="X6" s="108"/>
      <c r="Y6" s="108"/>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c r="AZ6" s="102"/>
      <c r="BA6" s="102"/>
      <c r="BB6" s="102"/>
      <c r="BC6" s="102"/>
      <c r="BD6" s="102"/>
      <c r="BE6" s="102"/>
      <c r="BF6" s="102"/>
      <c r="BG6" s="102"/>
      <c r="BH6" s="102"/>
      <c r="BI6" s="102"/>
      <c r="BJ6" s="102"/>
      <c r="BK6" s="102"/>
      <c r="BL6" s="102"/>
      <c r="BM6" s="102"/>
      <c r="BN6" s="102"/>
      <c r="BO6" s="102"/>
      <c r="BP6" s="102"/>
      <c r="BQ6" s="102"/>
      <c r="BR6" s="102"/>
      <c r="BS6" s="102"/>
      <c r="BT6" s="102"/>
      <c r="BU6" s="102"/>
    </row>
    <row r="7" s="102" customFormat="1" ht="11.25" customHeight="1">
      <c r="U7" s="198"/>
    </row>
    <row r="8" spans="2:20" ht="11.25" customHeight="1">
      <c r="B8" s="111" t="s">
        <v>603</v>
      </c>
      <c r="C8" s="111"/>
      <c r="D8" s="111"/>
      <c r="E8" s="111"/>
      <c r="F8" s="111"/>
      <c r="G8" s="111"/>
      <c r="M8" s="93"/>
      <c r="N8" s="93"/>
      <c r="O8" s="93"/>
      <c r="P8" s="93"/>
      <c r="R8" s="93"/>
      <c r="S8" s="93"/>
      <c r="T8" s="93"/>
    </row>
    <row r="9" spans="13:25" ht="3" customHeight="1">
      <c r="M9" s="93"/>
      <c r="N9" s="93"/>
      <c r="O9" s="93"/>
      <c r="P9" s="93"/>
      <c r="R9" s="93"/>
      <c r="S9" s="93"/>
      <c r="T9" s="93"/>
      <c r="U9" s="93"/>
      <c r="V9" s="93"/>
      <c r="W9" s="93"/>
      <c r="X9" s="93"/>
      <c r="Y9" s="93"/>
    </row>
    <row r="10" spans="2:73" s="97" customFormat="1" ht="9" customHeight="1">
      <c r="B10" s="99" t="s">
        <v>604</v>
      </c>
      <c r="C10" s="98"/>
      <c r="D10" s="98"/>
      <c r="E10"/>
      <c r="F10"/>
      <c r="G10"/>
      <c r="H10" s="98"/>
      <c r="I10" s="98"/>
      <c r="J10" s="98"/>
      <c r="K10" s="98"/>
      <c r="L10" s="98"/>
      <c r="M10" s="98"/>
      <c r="N10" s="98"/>
      <c r="O10" s="98"/>
      <c r="P10" s="98"/>
      <c r="Q10" s="100"/>
      <c r="R10" s="98"/>
      <c r="S10" s="112" t="s">
        <v>605</v>
      </c>
      <c r="T10" s="98"/>
      <c r="U10" s="98"/>
      <c r="V10" s="98"/>
      <c r="W10" s="98"/>
      <c r="X10" s="98"/>
      <c r="Y10" s="98"/>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102"/>
      <c r="BK10" s="102"/>
      <c r="BL10" s="102"/>
      <c r="BM10" s="102"/>
      <c r="BN10" s="102"/>
      <c r="BO10" s="102"/>
      <c r="BP10" s="102"/>
      <c r="BQ10" s="102"/>
      <c r="BR10" s="102"/>
      <c r="BS10" s="102"/>
      <c r="BT10" s="102"/>
      <c r="BU10" s="102"/>
    </row>
    <row r="11" spans="2:24" ht="12" customHeight="1">
      <c r="B11" s="208" t="str">
        <f>Cronog!D4</f>
        <v>PCI</v>
      </c>
      <c r="C11" s="104"/>
      <c r="D11" s="104"/>
      <c r="E11" s="104"/>
      <c r="F11" s="104"/>
      <c r="G11" s="104"/>
      <c r="H11" s="104"/>
      <c r="I11" s="104"/>
      <c r="J11" s="104"/>
      <c r="K11" s="104"/>
      <c r="L11" s="104"/>
      <c r="M11" s="104"/>
      <c r="N11" s="104"/>
      <c r="O11" s="104"/>
      <c r="P11" s="104"/>
      <c r="Q11" s="105"/>
      <c r="R11" s="93"/>
      <c r="S11" s="209" t="s">
        <v>782</v>
      </c>
      <c r="T11" s="93"/>
      <c r="U11" s="113" t="s">
        <v>10</v>
      </c>
      <c r="V11" s="93"/>
      <c r="W11" s="209"/>
      <c r="X11" s="113" t="s">
        <v>606</v>
      </c>
    </row>
    <row r="12" spans="2:25" ht="9" customHeight="1">
      <c r="B12" s="93"/>
      <c r="C12" s="93"/>
      <c r="D12" s="93"/>
      <c r="E12" s="93"/>
      <c r="F12" s="93"/>
      <c r="G12" s="93"/>
      <c r="H12" s="93"/>
      <c r="I12" s="93"/>
      <c r="J12" s="93"/>
      <c r="K12" s="93"/>
      <c r="L12" s="93"/>
      <c r="M12" s="93"/>
      <c r="N12" s="93"/>
      <c r="O12" s="93"/>
      <c r="P12" s="93"/>
      <c r="Q12" s="93"/>
      <c r="R12" s="93"/>
      <c r="S12" s="93"/>
      <c r="T12" s="93"/>
      <c r="U12" s="93"/>
      <c r="V12" s="93"/>
      <c r="W12" s="93"/>
      <c r="X12" s="93"/>
      <c r="Y12" s="93"/>
    </row>
    <row r="13" spans="2:73" s="97" customFormat="1" ht="9" customHeight="1">
      <c r="B13" s="101" t="s">
        <v>607</v>
      </c>
      <c r="C13" s="98"/>
      <c r="D13" s="98"/>
      <c r="E13" s="98"/>
      <c r="F13" s="98"/>
      <c r="G13" s="98"/>
      <c r="H13" s="98"/>
      <c r="I13" s="98"/>
      <c r="J13" s="98"/>
      <c r="K13" s="98"/>
      <c r="L13" s="98"/>
      <c r="M13" s="98"/>
      <c r="N13" s="98"/>
      <c r="O13" s="98"/>
      <c r="P13" s="98"/>
      <c r="Q13" s="100"/>
      <c r="R13" s="98"/>
      <c r="S13" s="98"/>
      <c r="T13" s="98"/>
      <c r="U13" s="98"/>
      <c r="V13" s="93"/>
      <c r="W13" s="98"/>
      <c r="X13" s="98"/>
      <c r="Y13" s="98"/>
      <c r="Z13" s="102"/>
      <c r="AA13" s="102"/>
      <c r="AB13" s="102"/>
      <c r="AC13" s="102"/>
      <c r="AD13" s="102"/>
      <c r="AE13" s="102"/>
      <c r="AF13" s="102"/>
      <c r="AG13" s="102"/>
      <c r="AH13" s="102"/>
      <c r="AI13" s="102"/>
      <c r="AJ13" s="102"/>
      <c r="AK13" s="102"/>
      <c r="AL13" s="102"/>
      <c r="AM13" s="102"/>
      <c r="AN13" s="102"/>
      <c r="AO13" s="102"/>
      <c r="AP13" s="102"/>
      <c r="AQ13" s="102"/>
      <c r="AR13" s="102"/>
      <c r="AS13" s="102"/>
      <c r="AT13" s="102"/>
      <c r="AU13" s="102"/>
      <c r="AV13" s="102"/>
      <c r="AW13" s="102"/>
      <c r="AX13" s="102"/>
      <c r="AY13" s="102"/>
      <c r="AZ13" s="102"/>
      <c r="BA13" s="102"/>
      <c r="BB13" s="102"/>
      <c r="BC13" s="102"/>
      <c r="BD13" s="102"/>
      <c r="BE13" s="102"/>
      <c r="BF13" s="102"/>
      <c r="BG13" s="102"/>
      <c r="BH13" s="102"/>
      <c r="BI13" s="102"/>
      <c r="BJ13" s="102"/>
      <c r="BK13" s="102"/>
      <c r="BL13" s="102"/>
      <c r="BM13" s="102"/>
      <c r="BN13" s="102"/>
      <c r="BO13" s="102"/>
      <c r="BP13" s="102"/>
      <c r="BQ13" s="102"/>
      <c r="BR13" s="102"/>
      <c r="BS13" s="102"/>
      <c r="BT13" s="102"/>
      <c r="BU13" s="102"/>
    </row>
    <row r="14" spans="2:25" ht="11.25" customHeight="1">
      <c r="B14" s="420" t="str">
        <f>'Especificações FL 01, 03 e 04 '!$C$13</f>
        <v>Ricardo Renato Herrmann e/ou Adriana Herrmann</v>
      </c>
      <c r="C14" s="104"/>
      <c r="D14" s="104"/>
      <c r="E14" s="104"/>
      <c r="F14" s="104"/>
      <c r="G14" s="104"/>
      <c r="H14" s="104"/>
      <c r="I14" s="104"/>
      <c r="J14" s="104"/>
      <c r="K14" s="104"/>
      <c r="L14" s="104"/>
      <c r="M14" s="104"/>
      <c r="N14" s="104"/>
      <c r="O14" s="104"/>
      <c r="P14" s="104"/>
      <c r="Q14" s="105"/>
      <c r="R14" s="93"/>
      <c r="S14" s="209" t="s">
        <v>146</v>
      </c>
      <c r="T14" s="93"/>
      <c r="U14" s="113" t="s">
        <v>13</v>
      </c>
      <c r="V14" s="93"/>
      <c r="W14" s="209"/>
      <c r="X14" s="93"/>
      <c r="Y14" s="113" t="s">
        <v>14</v>
      </c>
    </row>
    <row r="15" spans="26:73" s="93" customFormat="1" ht="10.5" customHeight="1">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4"/>
      <c r="BD15" s="114"/>
      <c r="BE15" s="114"/>
      <c r="BF15" s="114"/>
      <c r="BG15" s="114"/>
      <c r="BH15" s="114"/>
      <c r="BI15" s="114"/>
      <c r="BJ15" s="114"/>
      <c r="BK15" s="114"/>
      <c r="BL15" s="114"/>
      <c r="BM15" s="114"/>
      <c r="BN15" s="114"/>
      <c r="BO15" s="114"/>
      <c r="BP15" s="114"/>
      <c r="BQ15" s="114"/>
      <c r="BR15" s="114"/>
      <c r="BS15" s="114"/>
      <c r="BT15" s="114"/>
      <c r="BU15" s="114"/>
    </row>
    <row r="16" spans="2:73" s="97" customFormat="1" ht="9" customHeight="1">
      <c r="B16" s="99" t="s">
        <v>608</v>
      </c>
      <c r="C16" s="98"/>
      <c r="D16" s="98"/>
      <c r="E16" s="98"/>
      <c r="F16" s="98"/>
      <c r="G16" s="98"/>
      <c r="H16" s="98"/>
      <c r="I16" s="98"/>
      <c r="J16" s="98"/>
      <c r="K16" s="98"/>
      <c r="L16" s="98"/>
      <c r="M16" s="98"/>
      <c r="N16" s="98"/>
      <c r="O16" s="98"/>
      <c r="P16" s="98"/>
      <c r="Q16" s="98"/>
      <c r="R16" s="98"/>
      <c r="S16" s="98"/>
      <c r="T16" s="98"/>
      <c r="U16" s="98"/>
      <c r="V16" s="98"/>
      <c r="W16" s="98"/>
      <c r="X16" s="98"/>
      <c r="Y16" s="100"/>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row>
    <row r="17" spans="2:25" ht="11.25" customHeight="1">
      <c r="B17" s="210"/>
      <c r="C17" s="104"/>
      <c r="D17" s="420" t="s">
        <v>859</v>
      </c>
      <c r="E17" s="104"/>
      <c r="F17" s="104"/>
      <c r="G17" s="104"/>
      <c r="H17" s="104"/>
      <c r="I17" s="104"/>
      <c r="J17" s="104"/>
      <c r="K17" s="104"/>
      <c r="L17" s="104"/>
      <c r="M17" s="104"/>
      <c r="N17" s="104"/>
      <c r="O17" s="104"/>
      <c r="P17" s="104"/>
      <c r="Q17" s="104"/>
      <c r="R17" s="104"/>
      <c r="S17" s="420" t="s">
        <v>146</v>
      </c>
      <c r="T17" s="104"/>
      <c r="U17" s="104"/>
      <c r="V17" s="104"/>
      <c r="W17" s="104"/>
      <c r="X17" s="104"/>
      <c r="Y17" s="105"/>
    </row>
    <row r="18" spans="2:25" ht="12" customHeight="1">
      <c r="B18" s="93"/>
      <c r="C18" s="93"/>
      <c r="D18" s="93"/>
      <c r="E18" s="93"/>
      <c r="F18" s="93"/>
      <c r="G18" s="93"/>
      <c r="H18" s="93"/>
      <c r="I18" s="93"/>
      <c r="J18" s="93"/>
      <c r="K18" s="93"/>
      <c r="L18" s="93"/>
      <c r="M18" s="93"/>
      <c r="N18" s="93"/>
      <c r="O18" s="434"/>
      <c r="P18" s="434"/>
      <c r="Q18" s="434"/>
      <c r="R18" s="434"/>
      <c r="S18" s="434"/>
      <c r="T18" s="434"/>
      <c r="U18" s="434"/>
      <c r="V18" s="434"/>
      <c r="W18" s="434"/>
      <c r="X18" s="434"/>
      <c r="Y18" s="434"/>
    </row>
    <row r="19" spans="2:73" s="97" customFormat="1" ht="9" customHeight="1">
      <c r="B19" s="101" t="s">
        <v>609</v>
      </c>
      <c r="C19" s="98"/>
      <c r="D19" s="98"/>
      <c r="E19" s="98"/>
      <c r="F19" s="98"/>
      <c r="G19" s="98"/>
      <c r="H19" s="98"/>
      <c r="I19" s="98"/>
      <c r="J19" s="98"/>
      <c r="K19" s="98"/>
      <c r="L19" s="98"/>
      <c r="M19" s="100"/>
      <c r="N19" s="98"/>
      <c r="O19" s="101" t="s">
        <v>610</v>
      </c>
      <c r="P19" s="98"/>
      <c r="Q19" s="98"/>
      <c r="R19" s="98"/>
      <c r="S19" s="100"/>
      <c r="T19" s="98"/>
      <c r="U19" s="101" t="s">
        <v>611</v>
      </c>
      <c r="V19" s="98"/>
      <c r="W19" s="98"/>
      <c r="X19" s="115"/>
      <c r="Y19" s="115" t="s">
        <v>612</v>
      </c>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2"/>
      <c r="BA19" s="102"/>
      <c r="BB19" s="102"/>
      <c r="BC19" s="102"/>
      <c r="BD19" s="102"/>
      <c r="BE19" s="102"/>
      <c r="BF19" s="102"/>
      <c r="BG19" s="102"/>
      <c r="BH19" s="102"/>
      <c r="BI19" s="102"/>
      <c r="BJ19" s="102"/>
      <c r="BK19" s="102"/>
      <c r="BL19" s="102"/>
      <c r="BM19" s="102"/>
      <c r="BN19" s="102"/>
      <c r="BO19" s="102"/>
      <c r="BP19" s="102"/>
      <c r="BQ19" s="102"/>
      <c r="BR19" s="102"/>
      <c r="BS19" s="102"/>
      <c r="BT19" s="102"/>
      <c r="BU19" s="102"/>
    </row>
    <row r="20" spans="2:25" ht="11.25" customHeight="1">
      <c r="B20" s="210"/>
      <c r="C20" s="104"/>
      <c r="D20" s="420" t="s">
        <v>839</v>
      </c>
      <c r="E20" s="104"/>
      <c r="F20" s="104"/>
      <c r="G20" s="104"/>
      <c r="H20" s="104"/>
      <c r="I20" s="104"/>
      <c r="J20" s="104"/>
      <c r="K20" s="104"/>
      <c r="L20" s="104"/>
      <c r="M20" s="105"/>
      <c r="N20" s="92"/>
      <c r="O20" s="626"/>
      <c r="P20" s="439"/>
      <c r="Q20" s="420" t="s">
        <v>855</v>
      </c>
      <c r="R20" s="439"/>
      <c r="S20" s="440"/>
      <c r="T20" s="441"/>
      <c r="U20" s="626"/>
      <c r="V20" s="420" t="s">
        <v>840</v>
      </c>
      <c r="W20" s="439"/>
      <c r="X20" s="593"/>
      <c r="Y20" s="627" t="s">
        <v>783</v>
      </c>
    </row>
    <row r="21" spans="26:73" s="116" customFormat="1" ht="10.5" customHeight="1">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c r="BH21" s="117"/>
      <c r="BI21" s="117"/>
      <c r="BJ21" s="117"/>
      <c r="BK21" s="117"/>
      <c r="BL21" s="117"/>
      <c r="BM21" s="117"/>
      <c r="BN21" s="117"/>
      <c r="BO21" s="117"/>
      <c r="BP21" s="117"/>
      <c r="BQ21" s="117"/>
      <c r="BR21" s="117"/>
      <c r="BS21" s="117"/>
      <c r="BT21" s="117"/>
      <c r="BU21" s="117"/>
    </row>
    <row r="22" spans="2:73" s="111" customFormat="1" ht="12" customHeight="1">
      <c r="B22" s="111" t="s">
        <v>613</v>
      </c>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c r="BH22" s="118"/>
      <c r="BI22" s="118"/>
      <c r="BJ22" s="118"/>
      <c r="BK22" s="118"/>
      <c r="BL22" s="118"/>
      <c r="BM22" s="118"/>
      <c r="BN22" s="118"/>
      <c r="BO22" s="118"/>
      <c r="BP22" s="118"/>
      <c r="BQ22" s="118"/>
      <c r="BR22" s="118"/>
      <c r="BS22" s="118"/>
      <c r="BT22" s="118"/>
      <c r="BU22" s="118"/>
    </row>
    <row r="23" spans="2:73" s="97" customFormat="1" ht="9.75" customHeight="1">
      <c r="B23" s="119">
        <v>1</v>
      </c>
      <c r="C23" s="120" t="s">
        <v>614</v>
      </c>
      <c r="D23" s="120"/>
      <c r="E23" s="120"/>
      <c r="F23" s="120"/>
      <c r="G23" s="120"/>
      <c r="H23" s="120"/>
      <c r="I23" s="120"/>
      <c r="J23" s="120"/>
      <c r="K23" s="120"/>
      <c r="L23" s="120"/>
      <c r="M23" s="120"/>
      <c r="Z23" s="102"/>
      <c r="AA23" s="102"/>
      <c r="AB23" s="102"/>
      <c r="AC23" s="102"/>
      <c r="AD23" s="102"/>
      <c r="AE23" s="102"/>
      <c r="AF23" s="102"/>
      <c r="AG23" s="102"/>
      <c r="AH23" s="102"/>
      <c r="AI23" s="102"/>
      <c r="AJ23" s="102"/>
      <c r="AK23" s="102"/>
      <c r="AL23" s="102"/>
      <c r="AM23" s="102"/>
      <c r="AN23" s="102"/>
      <c r="AO23" s="102"/>
      <c r="AP23" s="102"/>
      <c r="AQ23" s="102"/>
      <c r="AR23" s="102"/>
      <c r="AS23" s="102"/>
      <c r="AT23" s="102"/>
      <c r="AU23" s="102"/>
      <c r="AV23" s="102"/>
      <c r="AW23" s="102"/>
      <c r="AX23" s="102"/>
      <c r="AY23" s="102"/>
      <c r="AZ23" s="102"/>
      <c r="BA23" s="102"/>
      <c r="BB23" s="102"/>
      <c r="BC23" s="102"/>
      <c r="BD23" s="102"/>
      <c r="BE23" s="102"/>
      <c r="BF23" s="102"/>
      <c r="BG23" s="102"/>
      <c r="BH23" s="102"/>
      <c r="BI23" s="102"/>
      <c r="BJ23" s="102"/>
      <c r="BK23" s="102"/>
      <c r="BL23" s="102"/>
      <c r="BM23" s="102"/>
      <c r="BN23" s="102"/>
      <c r="BO23" s="102"/>
      <c r="BP23" s="102"/>
      <c r="BQ23" s="102"/>
      <c r="BR23" s="102"/>
      <c r="BS23" s="102"/>
      <c r="BT23" s="102"/>
      <c r="BU23" s="102"/>
    </row>
    <row r="24" spans="2:73" s="97" customFormat="1" ht="9.75" customHeight="1">
      <c r="B24" s="119">
        <v>2</v>
      </c>
      <c r="C24" s="120" t="s">
        <v>615</v>
      </c>
      <c r="D24" s="120"/>
      <c r="E24" s="120"/>
      <c r="F24" s="120"/>
      <c r="G24" s="120"/>
      <c r="H24" s="120"/>
      <c r="I24" s="120"/>
      <c r="J24" s="120"/>
      <c r="K24" s="120"/>
      <c r="L24" s="120"/>
      <c r="M24" s="120"/>
      <c r="Z24" s="102"/>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02"/>
      <c r="AX24" s="102"/>
      <c r="AY24" s="102"/>
      <c r="AZ24" s="102"/>
      <c r="BA24" s="102"/>
      <c r="BB24" s="102"/>
      <c r="BC24" s="102"/>
      <c r="BD24" s="102"/>
      <c r="BE24" s="102"/>
      <c r="BF24" s="102"/>
      <c r="BG24" s="102"/>
      <c r="BH24" s="102"/>
      <c r="BI24" s="102"/>
      <c r="BJ24" s="102"/>
      <c r="BK24" s="102"/>
      <c r="BL24" s="102"/>
      <c r="BM24" s="102"/>
      <c r="BN24" s="102"/>
      <c r="BO24" s="102"/>
      <c r="BP24" s="102"/>
      <c r="BQ24" s="102"/>
      <c r="BR24" s="102"/>
      <c r="BS24" s="102"/>
      <c r="BT24" s="102"/>
      <c r="BU24" s="102"/>
    </row>
    <row r="25" spans="2:73" s="97" customFormat="1" ht="9.75" customHeight="1">
      <c r="B25" s="119">
        <v>3</v>
      </c>
      <c r="C25" s="120" t="s">
        <v>616</v>
      </c>
      <c r="D25" s="120"/>
      <c r="E25" s="120"/>
      <c r="F25" s="120"/>
      <c r="G25" s="120"/>
      <c r="H25" s="120"/>
      <c r="I25" s="120"/>
      <c r="J25" s="120"/>
      <c r="K25" s="120"/>
      <c r="L25" s="120"/>
      <c r="M25" s="120"/>
      <c r="Z25" s="102"/>
      <c r="AA25" s="102"/>
      <c r="AB25" s="102"/>
      <c r="AC25" s="102"/>
      <c r="AD25" s="102"/>
      <c r="AE25" s="102"/>
      <c r="AF25" s="102"/>
      <c r="AG25" s="102"/>
      <c r="AH25" s="102"/>
      <c r="AI25" s="102"/>
      <c r="AJ25" s="102"/>
      <c r="AK25" s="102"/>
      <c r="AL25" s="102"/>
      <c r="AM25" s="102"/>
      <c r="AN25" s="102"/>
      <c r="AO25" s="102"/>
      <c r="AP25" s="102"/>
      <c r="AQ25" s="102"/>
      <c r="AR25" s="102"/>
      <c r="AS25" s="102"/>
      <c r="AT25" s="102"/>
      <c r="AU25" s="102"/>
      <c r="AV25" s="102"/>
      <c r="AW25" s="102"/>
      <c r="AX25" s="102"/>
      <c r="AY25" s="102"/>
      <c r="AZ25" s="102"/>
      <c r="BA25" s="102"/>
      <c r="BB25" s="102"/>
      <c r="BC25" s="102"/>
      <c r="BD25" s="102"/>
      <c r="BE25" s="102"/>
      <c r="BF25" s="102"/>
      <c r="BG25" s="102"/>
      <c r="BH25" s="102"/>
      <c r="BI25" s="102"/>
      <c r="BJ25" s="102"/>
      <c r="BK25" s="102"/>
      <c r="BL25" s="102"/>
      <c r="BM25" s="102"/>
      <c r="BN25" s="102"/>
      <c r="BO25" s="102"/>
      <c r="BP25" s="102"/>
      <c r="BQ25" s="102"/>
      <c r="BR25" s="102"/>
      <c r="BS25" s="102"/>
      <c r="BT25" s="102"/>
      <c r="BU25" s="102"/>
    </row>
    <row r="26" spans="2:73" s="97" customFormat="1" ht="9.75" customHeight="1">
      <c r="B26" s="119">
        <v>4</v>
      </c>
      <c r="C26" s="120" t="s">
        <v>617</v>
      </c>
      <c r="D26" s="120"/>
      <c r="E26" s="120"/>
      <c r="F26" s="120"/>
      <c r="G26" s="120"/>
      <c r="H26" s="120"/>
      <c r="I26" s="120"/>
      <c r="J26" s="120"/>
      <c r="K26" s="120"/>
      <c r="L26" s="120"/>
      <c r="M26" s="120"/>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102"/>
      <c r="AY26" s="102"/>
      <c r="AZ26" s="102"/>
      <c r="BA26" s="102"/>
      <c r="BB26" s="102"/>
      <c r="BC26" s="102"/>
      <c r="BD26" s="102"/>
      <c r="BE26" s="102"/>
      <c r="BF26" s="102"/>
      <c r="BG26" s="102"/>
      <c r="BH26" s="102"/>
      <c r="BI26" s="102"/>
      <c r="BJ26" s="102"/>
      <c r="BK26" s="102"/>
      <c r="BL26" s="102"/>
      <c r="BM26" s="102"/>
      <c r="BN26" s="102"/>
      <c r="BO26" s="102"/>
      <c r="BP26" s="102"/>
      <c r="BQ26" s="102"/>
      <c r="BR26" s="102"/>
      <c r="BS26" s="102"/>
      <c r="BT26" s="102"/>
      <c r="BU26" s="102"/>
    </row>
    <row r="27" spans="2:73" s="97" customFormat="1" ht="9.75" customHeight="1">
      <c r="B27" s="119"/>
      <c r="C27" s="120" t="s">
        <v>618</v>
      </c>
      <c r="D27" s="120"/>
      <c r="E27" s="120"/>
      <c r="F27" s="120"/>
      <c r="G27" s="120"/>
      <c r="H27" s="120"/>
      <c r="I27" s="120"/>
      <c r="J27" s="120"/>
      <c r="K27" s="120"/>
      <c r="L27" s="120"/>
      <c r="M27" s="120"/>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2"/>
      <c r="AY27" s="102"/>
      <c r="AZ27" s="102"/>
      <c r="BA27" s="102"/>
      <c r="BB27" s="102"/>
      <c r="BC27" s="102"/>
      <c r="BD27" s="102"/>
      <c r="BE27" s="102"/>
      <c r="BF27" s="102"/>
      <c r="BG27" s="102"/>
      <c r="BH27" s="102"/>
      <c r="BI27" s="102"/>
      <c r="BJ27" s="102"/>
      <c r="BK27" s="102"/>
      <c r="BL27" s="102"/>
      <c r="BM27" s="102"/>
      <c r="BN27" s="102"/>
      <c r="BO27" s="102"/>
      <c r="BP27" s="102"/>
      <c r="BQ27" s="102"/>
      <c r="BR27" s="102"/>
      <c r="BS27" s="102"/>
      <c r="BT27" s="102"/>
      <c r="BU27" s="102"/>
    </row>
    <row r="28" spans="2:73" s="97" customFormat="1" ht="9.75" customHeight="1">
      <c r="B28" s="119">
        <v>5</v>
      </c>
      <c r="C28" s="120" t="s">
        <v>619</v>
      </c>
      <c r="D28" s="120"/>
      <c r="E28" s="120"/>
      <c r="F28" s="120"/>
      <c r="G28" s="120"/>
      <c r="H28" s="120"/>
      <c r="I28" s="120"/>
      <c r="J28" s="120"/>
      <c r="K28" s="120"/>
      <c r="L28" s="120"/>
      <c r="M28" s="120"/>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C28" s="102"/>
      <c r="BD28" s="102"/>
      <c r="BE28" s="102"/>
      <c r="BF28" s="102"/>
      <c r="BG28" s="102"/>
      <c r="BH28" s="102"/>
      <c r="BI28" s="102"/>
      <c r="BJ28" s="102"/>
      <c r="BK28" s="102"/>
      <c r="BL28" s="102"/>
      <c r="BM28" s="102"/>
      <c r="BN28" s="102"/>
      <c r="BO28" s="102"/>
      <c r="BP28" s="102"/>
      <c r="BQ28" s="102"/>
      <c r="BR28" s="102"/>
      <c r="BS28" s="102"/>
      <c r="BT28" s="102"/>
      <c r="BU28" s="102"/>
    </row>
    <row r="29" spans="2:73" s="97" customFormat="1" ht="9.75" customHeight="1">
      <c r="B29" s="119">
        <v>6</v>
      </c>
      <c r="C29" s="120" t="s">
        <v>620</v>
      </c>
      <c r="D29" s="120"/>
      <c r="E29" s="120"/>
      <c r="F29" s="120"/>
      <c r="G29" s="120"/>
      <c r="H29" s="120"/>
      <c r="I29" s="120"/>
      <c r="J29" s="120"/>
      <c r="K29" s="120"/>
      <c r="L29" s="120"/>
      <c r="M29" s="120"/>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c r="AX29" s="102"/>
      <c r="AY29" s="102"/>
      <c r="AZ29" s="102"/>
      <c r="BA29" s="102"/>
      <c r="BB29" s="102"/>
      <c r="BC29" s="102"/>
      <c r="BD29" s="102"/>
      <c r="BE29" s="102"/>
      <c r="BF29" s="102"/>
      <c r="BG29" s="102"/>
      <c r="BH29" s="102"/>
      <c r="BI29" s="102"/>
      <c r="BJ29" s="102"/>
      <c r="BK29" s="102"/>
      <c r="BL29" s="102"/>
      <c r="BM29" s="102"/>
      <c r="BN29" s="102"/>
      <c r="BO29" s="102"/>
      <c r="BP29" s="102"/>
      <c r="BQ29" s="102"/>
      <c r="BR29" s="102"/>
      <c r="BS29" s="102"/>
      <c r="BT29" s="102"/>
      <c r="BU29" s="102"/>
    </row>
    <row r="30" spans="2:73" s="97" customFormat="1" ht="6" customHeight="1">
      <c r="B30"/>
      <c r="C30"/>
      <c r="D30"/>
      <c r="E30"/>
      <c r="F30"/>
      <c r="G30"/>
      <c r="H30"/>
      <c r="I30"/>
      <c r="J30"/>
      <c r="K30"/>
      <c r="L30"/>
      <c r="M30"/>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c r="BA30" s="102"/>
      <c r="BB30" s="102"/>
      <c r="BC30" s="102"/>
      <c r="BD30" s="102"/>
      <c r="BE30" s="102"/>
      <c r="BF30" s="102"/>
      <c r="BG30" s="102"/>
      <c r="BH30" s="102"/>
      <c r="BI30" s="102"/>
      <c r="BJ30" s="102"/>
      <c r="BK30" s="102"/>
      <c r="BL30" s="102"/>
      <c r="BM30" s="102"/>
      <c r="BN30" s="102"/>
      <c r="BO30" s="102"/>
      <c r="BP30" s="102"/>
      <c r="BQ30" s="102"/>
      <c r="BR30" s="102"/>
      <c r="BS30" s="102"/>
      <c r="BT30" s="102"/>
      <c r="BU30" s="102"/>
    </row>
    <row r="31" spans="1:73" s="111" customFormat="1" ht="12" customHeight="1">
      <c r="A31" s="121"/>
      <c r="B31" s="122" t="s">
        <v>621</v>
      </c>
      <c r="C31" s="121"/>
      <c r="D31" s="121"/>
      <c r="E31" s="121"/>
      <c r="F31" s="121"/>
      <c r="G31" s="121"/>
      <c r="H31" s="121"/>
      <c r="I31" s="121"/>
      <c r="J31" s="121"/>
      <c r="K31" s="121"/>
      <c r="L31" s="121"/>
      <c r="M31" s="121"/>
      <c r="N31" s="121"/>
      <c r="O31" s="121"/>
      <c r="P31" s="121"/>
      <c r="Q31" s="121"/>
      <c r="R31" s="121"/>
      <c r="S31" s="121"/>
      <c r="T31" s="121"/>
      <c r="U31" s="121"/>
      <c r="V31" s="121"/>
      <c r="W31" s="121"/>
      <c r="X31" s="121" t="s">
        <v>784</v>
      </c>
      <c r="Y31" s="628">
        <v>39889</v>
      </c>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c r="BH31" s="118"/>
      <c r="BI31" s="118"/>
      <c r="BJ31" s="118"/>
      <c r="BK31" s="118"/>
      <c r="BL31" s="118"/>
      <c r="BM31" s="118"/>
      <c r="BN31" s="118"/>
      <c r="BO31" s="118"/>
      <c r="BP31" s="118"/>
      <c r="BQ31" s="118"/>
      <c r="BR31" s="118"/>
      <c r="BS31" s="118"/>
      <c r="BT31" s="118"/>
      <c r="BU31" s="118"/>
    </row>
    <row r="32" spans="1:73" s="116" customFormat="1" ht="7.5" customHeight="1">
      <c r="A32" s="98"/>
      <c r="B32" s="123"/>
      <c r="C32" s="98"/>
      <c r="D32" s="98"/>
      <c r="E32" s="98"/>
      <c r="F32" s="98"/>
      <c r="G32" s="98"/>
      <c r="H32" s="98"/>
      <c r="I32" s="98"/>
      <c r="J32" s="98"/>
      <c r="K32" s="98"/>
      <c r="L32" s="98"/>
      <c r="M32" s="98"/>
      <c r="N32" s="98"/>
      <c r="O32" s="98"/>
      <c r="P32" s="98"/>
      <c r="Q32" s="98"/>
      <c r="R32" s="98"/>
      <c r="S32" s="98"/>
      <c r="T32" s="98"/>
      <c r="U32" s="98"/>
      <c r="V32" s="98"/>
      <c r="W32" s="98"/>
      <c r="X32" s="98"/>
      <c r="Y32" s="98"/>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c r="BH32" s="117"/>
      <c r="BI32" s="117"/>
      <c r="BJ32" s="117"/>
      <c r="BK32" s="117"/>
      <c r="BL32" s="117"/>
      <c r="BM32" s="117"/>
      <c r="BN32" s="117"/>
      <c r="BO32" s="117"/>
      <c r="BP32" s="117"/>
      <c r="BQ32" s="117"/>
      <c r="BR32" s="117"/>
      <c r="BS32" s="117"/>
      <c r="BT32" s="117"/>
      <c r="BU32" s="117"/>
    </row>
    <row r="33" spans="1:73" s="132" customFormat="1" ht="12" customHeight="1">
      <c r="A33" s="124"/>
      <c r="B33" s="125" t="s">
        <v>622</v>
      </c>
      <c r="C33" s="126"/>
      <c r="D33" s="127" t="s">
        <v>623</v>
      </c>
      <c r="E33" s="127"/>
      <c r="F33" s="127"/>
      <c r="G33" s="124"/>
      <c r="H33" s="128"/>
      <c r="I33" s="127"/>
      <c r="J33" s="127"/>
      <c r="K33" s="127"/>
      <c r="L33" s="124"/>
      <c r="M33" s="128"/>
      <c r="N33" s="127"/>
      <c r="O33" s="127"/>
      <c r="P33" s="127"/>
      <c r="Q33" s="127"/>
      <c r="R33" s="127"/>
      <c r="S33" s="126"/>
      <c r="T33" s="127"/>
      <c r="U33" s="129" t="s">
        <v>624</v>
      </c>
      <c r="V33" s="127"/>
      <c r="W33" s="126"/>
      <c r="X33" s="127"/>
      <c r="Y33" s="205" t="s">
        <v>625</v>
      </c>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1"/>
      <c r="BC33" s="131"/>
      <c r="BD33" s="131"/>
      <c r="BE33" s="131"/>
      <c r="BF33" s="131"/>
      <c r="BG33" s="131"/>
      <c r="BH33" s="131"/>
      <c r="BI33" s="131"/>
      <c r="BJ33" s="131"/>
      <c r="BK33" s="131"/>
      <c r="BL33" s="131"/>
      <c r="BM33" s="131"/>
      <c r="BN33" s="131"/>
      <c r="BO33" s="131"/>
      <c r="BP33" s="131"/>
      <c r="BQ33" s="131"/>
      <c r="BR33" s="131"/>
      <c r="BS33" s="131"/>
      <c r="BT33" s="131"/>
      <c r="BU33" s="131"/>
    </row>
    <row r="34" spans="1:73" s="142" customFormat="1" ht="12" customHeight="1">
      <c r="A34" s="127"/>
      <c r="B34" s="133">
        <v>1</v>
      </c>
      <c r="C34" s="134"/>
      <c r="D34" s="135" t="s">
        <v>626</v>
      </c>
      <c r="E34" s="136"/>
      <c r="F34" s="136"/>
      <c r="G34" s="137"/>
      <c r="H34" s="138"/>
      <c r="I34" s="136"/>
      <c r="J34" s="136"/>
      <c r="K34" s="136"/>
      <c r="L34" s="137"/>
      <c r="M34" s="138"/>
      <c r="N34" s="136"/>
      <c r="O34" s="136"/>
      <c r="P34" s="136"/>
      <c r="Q34" s="136"/>
      <c r="R34" s="136"/>
      <c r="S34" s="139"/>
      <c r="T34" s="127"/>
      <c r="U34" s="199"/>
      <c r="V34" s="202">
        <f>Orçamento!J23*Orçamento!K299</f>
        <v>3252.5</v>
      </c>
      <c r="W34" s="200"/>
      <c r="X34" s="127"/>
      <c r="Y34" s="206">
        <f>Orçamento!L23</f>
        <v>3.3121181262729125</v>
      </c>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1"/>
      <c r="BC34" s="141"/>
      <c r="BD34" s="141"/>
      <c r="BE34" s="141"/>
      <c r="BF34" s="141"/>
      <c r="BG34" s="141"/>
      <c r="BH34" s="141"/>
      <c r="BI34" s="141"/>
      <c r="BJ34" s="141"/>
      <c r="BK34" s="141"/>
      <c r="BL34" s="141"/>
      <c r="BM34" s="141"/>
      <c r="BN34" s="141"/>
      <c r="BO34" s="141"/>
      <c r="BP34" s="141"/>
      <c r="BQ34" s="141"/>
      <c r="BR34" s="141"/>
      <c r="BS34" s="141"/>
      <c r="BT34" s="141"/>
      <c r="BU34" s="141"/>
    </row>
    <row r="35" spans="1:73" s="132" customFormat="1" ht="12" customHeight="1">
      <c r="A35" s="124"/>
      <c r="B35" s="143">
        <v>2</v>
      </c>
      <c r="C35" s="144"/>
      <c r="D35" s="129" t="s">
        <v>627</v>
      </c>
      <c r="E35" s="127"/>
      <c r="F35" s="127"/>
      <c r="G35" s="124"/>
      <c r="H35" s="128"/>
      <c r="I35" s="127"/>
      <c r="J35" s="127"/>
      <c r="K35" s="127"/>
      <c r="L35" s="124"/>
      <c r="M35" s="128"/>
      <c r="N35" s="127"/>
      <c r="O35" s="127"/>
      <c r="P35" s="127"/>
      <c r="Q35" s="127"/>
      <c r="R35" s="127"/>
      <c r="S35" s="126"/>
      <c r="T35" s="127"/>
      <c r="U35" s="140"/>
      <c r="V35" s="202">
        <f>Orçamento!J39*Orçamento!K299</f>
        <v>6120</v>
      </c>
      <c r="W35" s="200"/>
      <c r="X35" s="127"/>
      <c r="Y35" s="206">
        <f>Orçamento!L39</f>
        <v>6.232179226069246</v>
      </c>
      <c r="Z35" s="131"/>
      <c r="AA35" s="131"/>
      <c r="AB35" s="131"/>
      <c r="AC35" s="131"/>
      <c r="AD35" s="131"/>
      <c r="AE35" s="131"/>
      <c r="AF35" s="131"/>
      <c r="AG35" s="131"/>
      <c r="AH35" s="131"/>
      <c r="AI35" s="131"/>
      <c r="AJ35" s="131"/>
      <c r="AK35" s="131"/>
      <c r="AL35" s="131"/>
      <c r="AM35" s="131"/>
      <c r="AN35" s="131"/>
      <c r="AO35" s="131"/>
      <c r="AP35" s="131"/>
      <c r="AQ35" s="131"/>
      <c r="AR35" s="131"/>
      <c r="AS35" s="131"/>
      <c r="AT35" s="131"/>
      <c r="AU35" s="131"/>
      <c r="AV35" s="131"/>
      <c r="AW35" s="131"/>
      <c r="AX35" s="131"/>
      <c r="AY35" s="131"/>
      <c r="AZ35" s="131"/>
      <c r="BA35" s="131"/>
      <c r="BB35" s="131"/>
      <c r="BC35" s="131"/>
      <c r="BD35" s="131"/>
      <c r="BE35" s="131"/>
      <c r="BF35" s="131"/>
      <c r="BG35" s="131"/>
      <c r="BH35" s="131"/>
      <c r="BI35" s="131"/>
      <c r="BJ35" s="131"/>
      <c r="BK35" s="131"/>
      <c r="BL35" s="131"/>
      <c r="BM35" s="131"/>
      <c r="BN35" s="131"/>
      <c r="BO35" s="131"/>
      <c r="BP35" s="131"/>
      <c r="BQ35" s="131"/>
      <c r="BR35" s="131"/>
      <c r="BS35" s="131"/>
      <c r="BT35" s="131"/>
      <c r="BU35" s="131"/>
    </row>
    <row r="36" spans="1:73" s="142" customFormat="1" ht="12" customHeight="1">
      <c r="A36" s="127"/>
      <c r="B36" s="143">
        <v>3</v>
      </c>
      <c r="C36" s="144"/>
      <c r="D36" s="145" t="s">
        <v>628</v>
      </c>
      <c r="E36" s="146"/>
      <c r="F36" s="146"/>
      <c r="G36" s="147"/>
      <c r="H36" s="148"/>
      <c r="I36" s="146"/>
      <c r="J36" s="146"/>
      <c r="K36" s="146"/>
      <c r="L36" s="147"/>
      <c r="M36" s="148"/>
      <c r="N36" s="146"/>
      <c r="O36" s="146"/>
      <c r="P36" s="146"/>
      <c r="Q36" s="146"/>
      <c r="R36" s="146"/>
      <c r="S36" s="149"/>
      <c r="T36" s="127"/>
      <c r="U36" s="140"/>
      <c r="V36" s="202">
        <f>Orçamento!J44*Orçamento!K299</f>
        <v>10500</v>
      </c>
      <c r="W36" s="200"/>
      <c r="X36" s="127"/>
      <c r="Y36" s="206">
        <f>Orçamento!L44</f>
        <v>10.692464358452138</v>
      </c>
      <c r="Z36" s="141"/>
      <c r="AA36" s="141"/>
      <c r="AB36" s="141"/>
      <c r="AC36" s="141"/>
      <c r="AD36" s="141"/>
      <c r="AE36" s="141"/>
      <c r="AF36" s="141"/>
      <c r="AG36" s="141"/>
      <c r="AH36" s="141"/>
      <c r="AI36" s="141"/>
      <c r="AJ36" s="141"/>
      <c r="AK36" s="141"/>
      <c r="AL36" s="141"/>
      <c r="AM36" s="141"/>
      <c r="AN36" s="141"/>
      <c r="AO36" s="141"/>
      <c r="AP36" s="141"/>
      <c r="AQ36" s="141"/>
      <c r="AR36" s="141"/>
      <c r="AS36" s="141"/>
      <c r="AT36" s="141"/>
      <c r="AU36" s="141"/>
      <c r="AV36" s="141"/>
      <c r="AW36" s="141"/>
      <c r="AX36" s="141"/>
      <c r="AY36" s="141"/>
      <c r="AZ36" s="141"/>
      <c r="BA36" s="141"/>
      <c r="BB36" s="141"/>
      <c r="BC36" s="141"/>
      <c r="BD36" s="141"/>
      <c r="BE36" s="141"/>
      <c r="BF36" s="141"/>
      <c r="BG36" s="141"/>
      <c r="BH36" s="141"/>
      <c r="BI36" s="141"/>
      <c r="BJ36" s="141"/>
      <c r="BK36" s="141"/>
      <c r="BL36" s="141"/>
      <c r="BM36" s="141"/>
      <c r="BN36" s="141"/>
      <c r="BO36" s="141"/>
      <c r="BP36" s="141"/>
      <c r="BQ36" s="141"/>
      <c r="BR36" s="141"/>
      <c r="BS36" s="141"/>
      <c r="BT36" s="141"/>
      <c r="BU36" s="141"/>
    </row>
    <row r="37" spans="1:73" s="132" customFormat="1" ht="12" customHeight="1">
      <c r="A37" s="124"/>
      <c r="B37" s="143">
        <v>4</v>
      </c>
      <c r="C37" s="150"/>
      <c r="D37" s="151" t="s">
        <v>629</v>
      </c>
      <c r="E37" s="137"/>
      <c r="F37" s="137"/>
      <c r="G37" s="137"/>
      <c r="H37" s="137"/>
      <c r="I37" s="137"/>
      <c r="J37" s="152"/>
      <c r="K37" s="124"/>
      <c r="L37" s="151" t="s">
        <v>630</v>
      </c>
      <c r="M37" s="137"/>
      <c r="N37" s="137"/>
      <c r="O37" s="137"/>
      <c r="P37" s="137"/>
      <c r="Q37" s="137"/>
      <c r="R37" s="137"/>
      <c r="S37" s="152"/>
      <c r="T37" s="124"/>
      <c r="U37" s="140"/>
      <c r="V37" s="202">
        <f>Orçamento!J53*Orçamento!K299</f>
        <v>10115</v>
      </c>
      <c r="W37" s="200"/>
      <c r="X37" s="124"/>
      <c r="Y37" s="206">
        <f>Orçamento!L53</f>
        <v>10.30040733197556</v>
      </c>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1"/>
      <c r="BR37" s="131"/>
      <c r="BS37" s="131"/>
      <c r="BT37" s="131"/>
      <c r="BU37" s="131"/>
    </row>
    <row r="38" spans="1:73" s="155" customFormat="1" ht="12" customHeight="1">
      <c r="A38" s="127"/>
      <c r="B38" s="153"/>
      <c r="C38" s="144"/>
      <c r="D38" s="129"/>
      <c r="E38" s="127"/>
      <c r="F38" s="127"/>
      <c r="G38" s="127"/>
      <c r="H38" s="127"/>
      <c r="I38" s="127"/>
      <c r="J38" s="126"/>
      <c r="K38" s="127"/>
      <c r="L38" s="129" t="s">
        <v>631</v>
      </c>
      <c r="M38" s="127"/>
      <c r="N38" s="127"/>
      <c r="O38" s="127"/>
      <c r="P38" s="127"/>
      <c r="Q38" s="127"/>
      <c r="R38" s="127"/>
      <c r="S38" s="126"/>
      <c r="T38" s="127"/>
      <c r="U38" s="140"/>
      <c r="V38" s="202">
        <f>Orçamento!J70*Orçamento!K299</f>
        <v>0</v>
      </c>
      <c r="W38" s="200"/>
      <c r="X38" s="127"/>
      <c r="Y38" s="206">
        <f>Orçamento!L70</f>
        <v>0</v>
      </c>
      <c r="Z38" s="154"/>
      <c r="AA38" s="154"/>
      <c r="AB38" s="154"/>
      <c r="AC38" s="154"/>
      <c r="AD38" s="154"/>
      <c r="AE38" s="154"/>
      <c r="AF38" s="154"/>
      <c r="AG38" s="154"/>
      <c r="AH38" s="154"/>
      <c r="AI38" s="154"/>
      <c r="AJ38" s="154"/>
      <c r="AK38" s="154"/>
      <c r="AL38" s="154"/>
      <c r="AM38" s="154"/>
      <c r="AN38" s="154"/>
      <c r="AO38" s="154"/>
      <c r="AP38" s="154"/>
      <c r="AQ38" s="154"/>
      <c r="AR38" s="154"/>
      <c r="AS38" s="154"/>
      <c r="AT38" s="154"/>
      <c r="AU38" s="154"/>
      <c r="AV38" s="154"/>
      <c r="AW38" s="154"/>
      <c r="AX38" s="154"/>
      <c r="AY38" s="154"/>
      <c r="AZ38" s="154"/>
      <c r="BA38" s="154"/>
      <c r="BB38" s="154"/>
      <c r="BC38" s="154"/>
      <c r="BD38" s="154"/>
      <c r="BE38" s="154"/>
      <c r="BF38" s="154"/>
      <c r="BG38" s="154"/>
      <c r="BH38" s="154"/>
      <c r="BI38" s="154"/>
      <c r="BJ38" s="154"/>
      <c r="BK38" s="154"/>
      <c r="BL38" s="154"/>
      <c r="BM38" s="154"/>
      <c r="BN38" s="154"/>
      <c r="BO38" s="154"/>
      <c r="BP38" s="154"/>
      <c r="BQ38" s="154"/>
      <c r="BR38" s="154"/>
      <c r="BS38" s="154"/>
      <c r="BT38" s="154"/>
      <c r="BU38" s="154"/>
    </row>
    <row r="39" spans="1:73" s="155" customFormat="1" ht="12" customHeight="1">
      <c r="A39" s="127"/>
      <c r="B39" s="153"/>
      <c r="C39" s="144"/>
      <c r="D39" s="129"/>
      <c r="E39" s="127"/>
      <c r="F39" s="127"/>
      <c r="G39" s="127"/>
      <c r="H39" s="127"/>
      <c r="I39" s="127"/>
      <c r="J39" s="126"/>
      <c r="K39" s="127"/>
      <c r="L39" s="129" t="s">
        <v>632</v>
      </c>
      <c r="M39" s="127"/>
      <c r="N39" s="127"/>
      <c r="O39" s="127"/>
      <c r="P39" s="127"/>
      <c r="Q39" s="127"/>
      <c r="R39" s="127"/>
      <c r="S39" s="126"/>
      <c r="T39" s="127"/>
      <c r="U39" s="140"/>
      <c r="V39" s="202">
        <f>Orçamento!J77*Orçamento!K299</f>
        <v>3750</v>
      </c>
      <c r="W39" s="200"/>
      <c r="X39" s="127"/>
      <c r="Y39" s="206">
        <f>Orçamento!L80</f>
        <v>3.8187372708757636</v>
      </c>
      <c r="Z39" s="154"/>
      <c r="AA39" s="154"/>
      <c r="AB39" s="154"/>
      <c r="AC39" s="154"/>
      <c r="AD39" s="154"/>
      <c r="AE39" s="154"/>
      <c r="AF39" s="154"/>
      <c r="AG39" s="154"/>
      <c r="AH39" s="154"/>
      <c r="AI39" s="154"/>
      <c r="AJ39" s="154"/>
      <c r="AK39" s="154"/>
      <c r="AL39" s="154"/>
      <c r="AM39" s="154"/>
      <c r="AN39" s="154"/>
      <c r="AO39" s="154"/>
      <c r="AP39" s="154"/>
      <c r="AQ39" s="154"/>
      <c r="AR39" s="154"/>
      <c r="AS39" s="154"/>
      <c r="AT39" s="154"/>
      <c r="AU39" s="154"/>
      <c r="AV39" s="154"/>
      <c r="AW39" s="154"/>
      <c r="AX39" s="154"/>
      <c r="AY39" s="154"/>
      <c r="AZ39" s="154"/>
      <c r="BA39" s="154"/>
      <c r="BB39" s="154"/>
      <c r="BC39" s="154"/>
      <c r="BD39" s="154"/>
      <c r="BE39" s="154"/>
      <c r="BF39" s="154"/>
      <c r="BG39" s="154"/>
      <c r="BH39" s="154"/>
      <c r="BI39" s="154"/>
      <c r="BJ39" s="154"/>
      <c r="BK39" s="154"/>
      <c r="BL39" s="154"/>
      <c r="BM39" s="154"/>
      <c r="BN39" s="154"/>
      <c r="BO39" s="154"/>
      <c r="BP39" s="154"/>
      <c r="BQ39" s="154"/>
      <c r="BR39" s="154"/>
      <c r="BS39" s="154"/>
      <c r="BT39" s="154"/>
      <c r="BU39" s="154"/>
    </row>
    <row r="40" spans="1:73" s="142" customFormat="1" ht="12" customHeight="1">
      <c r="A40" s="127"/>
      <c r="B40" s="156"/>
      <c r="C40" s="150"/>
      <c r="D40" s="129"/>
      <c r="E40" s="127"/>
      <c r="F40" s="127"/>
      <c r="G40" s="127"/>
      <c r="H40" s="127"/>
      <c r="I40" s="127"/>
      <c r="J40" s="126"/>
      <c r="K40" s="127"/>
      <c r="L40" s="157" t="s">
        <v>633</v>
      </c>
      <c r="M40" s="127"/>
      <c r="N40" s="127"/>
      <c r="O40" s="127"/>
      <c r="P40" s="127"/>
      <c r="Q40" s="127"/>
      <c r="R40" s="127"/>
      <c r="S40" s="126"/>
      <c r="T40" s="127"/>
      <c r="U40" s="140"/>
      <c r="V40" s="202">
        <f>Orçamento!J85*Orçamento!K299</f>
        <v>700</v>
      </c>
      <c r="W40" s="200"/>
      <c r="X40" s="127"/>
      <c r="Y40" s="206">
        <f>Orçamento!L89</f>
        <v>0.7128309572301426</v>
      </c>
      <c r="Z40" s="141"/>
      <c r="AA40" s="141"/>
      <c r="AB40" s="141"/>
      <c r="AC40" s="141"/>
      <c r="AD40" s="141"/>
      <c r="AE40" s="141"/>
      <c r="AF40" s="141"/>
      <c r="AG40" s="141"/>
      <c r="AH40" s="141"/>
      <c r="AI40" s="141"/>
      <c r="AJ40" s="141"/>
      <c r="AK40" s="141"/>
      <c r="AL40" s="141"/>
      <c r="AM40" s="141"/>
      <c r="AN40" s="141"/>
      <c r="AO40" s="141"/>
      <c r="AP40" s="141"/>
      <c r="AQ40" s="141"/>
      <c r="AR40" s="141"/>
      <c r="AS40" s="141"/>
      <c r="AT40" s="141"/>
      <c r="AU40" s="141"/>
      <c r="AV40" s="141"/>
      <c r="AW40" s="141"/>
      <c r="AX40" s="141"/>
      <c r="AY40" s="141"/>
      <c r="AZ40" s="141"/>
      <c r="BA40" s="141"/>
      <c r="BB40" s="141"/>
      <c r="BC40" s="141"/>
      <c r="BD40" s="141"/>
      <c r="BE40" s="141"/>
      <c r="BF40" s="141"/>
      <c r="BG40" s="141"/>
      <c r="BH40" s="141"/>
      <c r="BI40" s="141"/>
      <c r="BJ40" s="141"/>
      <c r="BK40" s="141"/>
      <c r="BL40" s="141"/>
      <c r="BM40" s="141"/>
      <c r="BN40" s="141"/>
      <c r="BO40" s="141"/>
      <c r="BP40" s="141"/>
      <c r="BQ40" s="141"/>
      <c r="BR40" s="141"/>
      <c r="BS40" s="141"/>
      <c r="BT40" s="141"/>
      <c r="BU40" s="141"/>
    </row>
    <row r="41" spans="1:73" s="142" customFormat="1" ht="12" customHeight="1">
      <c r="A41" s="127"/>
      <c r="B41" s="143"/>
      <c r="C41" s="144"/>
      <c r="D41" s="145"/>
      <c r="E41" s="146"/>
      <c r="F41" s="146"/>
      <c r="G41" s="146"/>
      <c r="H41" s="158"/>
      <c r="I41" s="146"/>
      <c r="J41" s="149"/>
      <c r="K41" s="127"/>
      <c r="L41" s="159" t="s">
        <v>634</v>
      </c>
      <c r="M41" s="158"/>
      <c r="N41" s="146"/>
      <c r="O41" s="160"/>
      <c r="P41" s="146"/>
      <c r="Q41" s="146"/>
      <c r="R41" s="146"/>
      <c r="S41" s="149"/>
      <c r="T41" s="127"/>
      <c r="U41" s="140"/>
      <c r="V41" s="202">
        <f>Orçamento!J93*Orçamento!K299</f>
        <v>1030</v>
      </c>
      <c r="W41" s="200"/>
      <c r="X41" s="127"/>
      <c r="Y41" s="206">
        <f>Orçamento!L97</f>
        <v>1.0488798370672099</v>
      </c>
      <c r="Z41" s="141"/>
      <c r="AA41" s="141"/>
      <c r="AB41" s="141"/>
      <c r="AC41" s="141"/>
      <c r="AD41" s="141"/>
      <c r="AE41" s="141"/>
      <c r="AF41" s="141"/>
      <c r="AG41" s="141"/>
      <c r="AH41" s="141"/>
      <c r="AI41" s="141"/>
      <c r="AJ41" s="141"/>
      <c r="AK41" s="141"/>
      <c r="AL41" s="141"/>
      <c r="AM41" s="141"/>
      <c r="AN41" s="141"/>
      <c r="AO41" s="141"/>
      <c r="AP41" s="141"/>
      <c r="AQ41" s="141"/>
      <c r="AR41" s="141"/>
      <c r="AS41" s="141"/>
      <c r="AT41" s="141"/>
      <c r="AU41" s="141"/>
      <c r="AV41" s="141"/>
      <c r="AW41" s="141"/>
      <c r="AX41" s="141"/>
      <c r="AY41" s="141"/>
      <c r="AZ41" s="141"/>
      <c r="BA41" s="141"/>
      <c r="BB41" s="141"/>
      <c r="BC41" s="141"/>
      <c r="BD41" s="141"/>
      <c r="BE41" s="141"/>
      <c r="BF41" s="141"/>
      <c r="BG41" s="141"/>
      <c r="BH41" s="141"/>
      <c r="BI41" s="141"/>
      <c r="BJ41" s="141"/>
      <c r="BK41" s="141"/>
      <c r="BL41" s="141"/>
      <c r="BM41" s="141"/>
      <c r="BN41" s="141"/>
      <c r="BO41" s="141"/>
      <c r="BP41" s="141"/>
      <c r="BQ41" s="141"/>
      <c r="BR41" s="141"/>
      <c r="BS41" s="141"/>
      <c r="BT41" s="141"/>
      <c r="BU41" s="141"/>
    </row>
    <row r="42" spans="1:73" s="169" customFormat="1" ht="12" customHeight="1">
      <c r="A42" s="124"/>
      <c r="B42" s="143">
        <v>5</v>
      </c>
      <c r="C42" s="161"/>
      <c r="D42" s="129" t="s">
        <v>635</v>
      </c>
      <c r="E42" s="162"/>
      <c r="F42" s="124"/>
      <c r="G42" s="162"/>
      <c r="H42" s="163"/>
      <c r="I42" s="162"/>
      <c r="J42" s="164"/>
      <c r="K42" s="162"/>
      <c r="L42" s="151" t="s">
        <v>636</v>
      </c>
      <c r="M42" s="165"/>
      <c r="N42" s="166"/>
      <c r="O42" s="166"/>
      <c r="P42" s="166"/>
      <c r="Q42" s="166"/>
      <c r="R42" s="137"/>
      <c r="S42" s="167"/>
      <c r="T42" s="162"/>
      <c r="U42" s="140"/>
      <c r="V42" s="202">
        <f>Orçamento!J101*Orçamento!K299</f>
        <v>17950</v>
      </c>
      <c r="W42" s="200"/>
      <c r="X42" s="162"/>
      <c r="Y42" s="206">
        <f>Orçamento!L105</f>
        <v>18.279022403258654</v>
      </c>
      <c r="Z42" s="168"/>
      <c r="AA42" s="168"/>
      <c r="AB42" s="168"/>
      <c r="AC42" s="168"/>
      <c r="AD42" s="168"/>
      <c r="AE42" s="168"/>
      <c r="AF42" s="168"/>
      <c r="AG42" s="168"/>
      <c r="AH42" s="168"/>
      <c r="AI42" s="168"/>
      <c r="AJ42" s="168"/>
      <c r="AK42" s="168"/>
      <c r="AL42" s="168"/>
      <c r="AM42" s="168"/>
      <c r="AN42" s="168"/>
      <c r="AO42" s="168"/>
      <c r="AP42" s="168"/>
      <c r="AQ42" s="168"/>
      <c r="AR42" s="168"/>
      <c r="AS42" s="168"/>
      <c r="AT42" s="168"/>
      <c r="AU42" s="168"/>
      <c r="AV42" s="168"/>
      <c r="AW42" s="168"/>
      <c r="AX42" s="168"/>
      <c r="AY42" s="168"/>
      <c r="AZ42" s="168"/>
      <c r="BA42" s="168"/>
      <c r="BB42" s="168"/>
      <c r="BC42" s="168"/>
      <c r="BD42" s="168"/>
      <c r="BE42" s="168"/>
      <c r="BF42" s="168"/>
      <c r="BG42" s="168"/>
      <c r="BH42" s="168"/>
      <c r="BI42" s="168"/>
      <c r="BJ42" s="168"/>
      <c r="BK42" s="168"/>
      <c r="BL42" s="168"/>
      <c r="BM42" s="168"/>
      <c r="BN42" s="168"/>
      <c r="BO42" s="168"/>
      <c r="BP42" s="168"/>
      <c r="BQ42" s="168"/>
      <c r="BR42" s="168"/>
      <c r="BS42" s="168"/>
      <c r="BT42" s="168"/>
      <c r="BU42" s="168"/>
    </row>
    <row r="43" spans="1:73" s="142" customFormat="1" ht="12" customHeight="1">
      <c r="A43" s="127"/>
      <c r="B43" s="143"/>
      <c r="C43" s="144"/>
      <c r="D43" s="129"/>
      <c r="E43" s="127"/>
      <c r="F43" s="127"/>
      <c r="G43" s="127"/>
      <c r="H43" s="163"/>
      <c r="I43" s="127"/>
      <c r="J43" s="126"/>
      <c r="K43" s="127"/>
      <c r="L43" s="125" t="s">
        <v>637</v>
      </c>
      <c r="M43" s="163"/>
      <c r="N43" s="127"/>
      <c r="O43" s="127"/>
      <c r="P43" s="127"/>
      <c r="Q43" s="127"/>
      <c r="R43" s="127"/>
      <c r="S43" s="126"/>
      <c r="T43" s="127"/>
      <c r="U43" s="140"/>
      <c r="V43" s="202">
        <f>Orçamento!J112*Orçamento!K299</f>
        <v>1140</v>
      </c>
      <c r="W43" s="200"/>
      <c r="X43" s="127"/>
      <c r="Y43" s="206">
        <f>Orçamento!L116</f>
        <v>1.1608961303462322</v>
      </c>
      <c r="Z43" s="141"/>
      <c r="AA43" s="141"/>
      <c r="AB43" s="141"/>
      <c r="AC43" s="141"/>
      <c r="AD43" s="141"/>
      <c r="AE43" s="141"/>
      <c r="AF43" s="141"/>
      <c r="AG43" s="141"/>
      <c r="AH43" s="141"/>
      <c r="AI43" s="141"/>
      <c r="AJ43" s="141"/>
      <c r="AK43" s="141"/>
      <c r="AL43" s="141"/>
      <c r="AM43" s="141"/>
      <c r="AN43" s="141"/>
      <c r="AO43" s="141"/>
      <c r="AP43" s="141"/>
      <c r="AQ43" s="141"/>
      <c r="AR43" s="141"/>
      <c r="AS43" s="141"/>
      <c r="AT43" s="141"/>
      <c r="AU43" s="141"/>
      <c r="AV43" s="141"/>
      <c r="AW43" s="141"/>
      <c r="AX43" s="141"/>
      <c r="AY43" s="141"/>
      <c r="AZ43" s="141"/>
      <c r="BA43" s="141"/>
      <c r="BB43" s="141"/>
      <c r="BC43" s="141"/>
      <c r="BD43" s="141"/>
      <c r="BE43" s="141"/>
      <c r="BF43" s="141"/>
      <c r="BG43" s="141"/>
      <c r="BH43" s="141"/>
      <c r="BI43" s="141"/>
      <c r="BJ43" s="141"/>
      <c r="BK43" s="141"/>
      <c r="BL43" s="141"/>
      <c r="BM43" s="141"/>
      <c r="BN43" s="141"/>
      <c r="BO43" s="141"/>
      <c r="BP43" s="141"/>
      <c r="BQ43" s="141"/>
      <c r="BR43" s="141"/>
      <c r="BS43" s="141"/>
      <c r="BT43" s="141"/>
      <c r="BU43" s="141"/>
    </row>
    <row r="44" spans="1:73" s="142" customFormat="1" ht="12" customHeight="1">
      <c r="A44" s="127"/>
      <c r="B44" s="143"/>
      <c r="C44" s="144"/>
      <c r="D44" s="129"/>
      <c r="E44" s="127"/>
      <c r="F44" s="127"/>
      <c r="G44" s="127"/>
      <c r="H44" s="163"/>
      <c r="I44" s="127"/>
      <c r="J44" s="126"/>
      <c r="K44" s="127"/>
      <c r="L44" s="125" t="s">
        <v>638</v>
      </c>
      <c r="M44" s="163"/>
      <c r="N44" s="127"/>
      <c r="O44" s="127"/>
      <c r="P44" s="127"/>
      <c r="Q44" s="127"/>
      <c r="R44" s="127"/>
      <c r="S44" s="126"/>
      <c r="T44" s="127"/>
      <c r="U44" s="140"/>
      <c r="V44" s="202">
        <f>Orçamento!J118*Orçamento!K299</f>
        <v>0</v>
      </c>
      <c r="W44" s="200"/>
      <c r="X44" s="127"/>
      <c r="Y44" s="206">
        <f>Orçamento!L122</f>
        <v>0</v>
      </c>
      <c r="Z44" s="141"/>
      <c r="AA44" s="141"/>
      <c r="AB44" s="141"/>
      <c r="AC44" s="141"/>
      <c r="AD44" s="141"/>
      <c r="AE44" s="141"/>
      <c r="AF44" s="141"/>
      <c r="AG44" s="141"/>
      <c r="AH44" s="141"/>
      <c r="AI44" s="141"/>
      <c r="AJ44" s="141"/>
      <c r="AK44" s="141"/>
      <c r="AL44" s="141"/>
      <c r="AM44" s="141"/>
      <c r="AN44" s="141"/>
      <c r="AO44" s="141"/>
      <c r="AP44" s="141"/>
      <c r="AQ44" s="141"/>
      <c r="AR44" s="141"/>
      <c r="AS44" s="141"/>
      <c r="AT44" s="141"/>
      <c r="AU44" s="141"/>
      <c r="AV44" s="141"/>
      <c r="AW44" s="141"/>
      <c r="AX44" s="141"/>
      <c r="AY44" s="141"/>
      <c r="AZ44" s="141"/>
      <c r="BA44" s="141"/>
      <c r="BB44" s="141"/>
      <c r="BC44" s="141"/>
      <c r="BD44" s="141"/>
      <c r="BE44" s="141"/>
      <c r="BF44" s="141"/>
      <c r="BG44" s="141"/>
      <c r="BH44" s="141"/>
      <c r="BI44" s="141"/>
      <c r="BJ44" s="141"/>
      <c r="BK44" s="141"/>
      <c r="BL44" s="141"/>
      <c r="BM44" s="141"/>
      <c r="BN44" s="141"/>
      <c r="BO44" s="141"/>
      <c r="BP44" s="141"/>
      <c r="BQ44" s="141"/>
      <c r="BR44" s="141"/>
      <c r="BS44" s="141"/>
      <c r="BT44" s="141"/>
      <c r="BU44" s="141"/>
    </row>
    <row r="45" spans="1:73" s="142" customFormat="1" ht="12" customHeight="1">
      <c r="A45" s="127"/>
      <c r="B45" s="156">
        <v>6</v>
      </c>
      <c r="C45" s="144"/>
      <c r="D45" s="170" t="s">
        <v>639</v>
      </c>
      <c r="E45" s="136"/>
      <c r="F45" s="136"/>
      <c r="G45" s="136"/>
      <c r="H45" s="171"/>
      <c r="I45" s="136"/>
      <c r="J45" s="139"/>
      <c r="K45" s="127"/>
      <c r="L45" s="151" t="s">
        <v>206</v>
      </c>
      <c r="M45" s="171"/>
      <c r="N45" s="136"/>
      <c r="O45" s="136"/>
      <c r="P45" s="136"/>
      <c r="Q45" s="136"/>
      <c r="R45" s="136"/>
      <c r="S45" s="139"/>
      <c r="T45" s="127"/>
      <c r="U45" s="140"/>
      <c r="V45" s="202">
        <f>Orçamento!J129*Orçamento!K299</f>
        <v>8750</v>
      </c>
      <c r="W45" s="200"/>
      <c r="X45" s="127"/>
      <c r="Y45" s="206">
        <f>Orçamento!L133</f>
        <v>8.910386965376782</v>
      </c>
      <c r="Z45" s="141"/>
      <c r="AA45" s="141"/>
      <c r="AB45" s="141"/>
      <c r="AC45" s="141"/>
      <c r="AD45" s="141"/>
      <c r="AE45" s="141"/>
      <c r="AF45" s="141"/>
      <c r="AG45" s="141"/>
      <c r="AH45" s="141"/>
      <c r="AI45" s="141"/>
      <c r="AJ45" s="141"/>
      <c r="AK45" s="141"/>
      <c r="AL45" s="141"/>
      <c r="AM45" s="141"/>
      <c r="AN45" s="141"/>
      <c r="AO45" s="141"/>
      <c r="AP45" s="141"/>
      <c r="AQ45" s="141"/>
      <c r="AR45" s="141"/>
      <c r="AS45" s="141"/>
      <c r="AT45" s="141"/>
      <c r="AU45" s="141"/>
      <c r="AV45" s="141"/>
      <c r="AW45" s="141"/>
      <c r="AX45" s="141"/>
      <c r="AY45" s="141"/>
      <c r="AZ45" s="141"/>
      <c r="BA45" s="141"/>
      <c r="BB45" s="141"/>
      <c r="BC45" s="141"/>
      <c r="BD45" s="141"/>
      <c r="BE45" s="141"/>
      <c r="BF45" s="141"/>
      <c r="BG45" s="141"/>
      <c r="BH45" s="141"/>
      <c r="BI45" s="141"/>
      <c r="BJ45" s="141"/>
      <c r="BK45" s="141"/>
      <c r="BL45" s="141"/>
      <c r="BM45" s="141"/>
      <c r="BN45" s="141"/>
      <c r="BO45" s="141"/>
      <c r="BP45" s="141"/>
      <c r="BQ45" s="141"/>
      <c r="BR45" s="141"/>
      <c r="BS45" s="141"/>
      <c r="BT45" s="141"/>
      <c r="BU45" s="141"/>
    </row>
    <row r="46" spans="1:73" s="132" customFormat="1" ht="12" customHeight="1">
      <c r="A46" s="124"/>
      <c r="B46" s="172"/>
      <c r="C46" s="150"/>
      <c r="D46" s="125"/>
      <c r="E46" s="124"/>
      <c r="F46" s="124"/>
      <c r="G46" s="124"/>
      <c r="H46" s="124"/>
      <c r="I46" s="124"/>
      <c r="J46" s="130"/>
      <c r="K46" s="124"/>
      <c r="L46" s="125" t="s">
        <v>207</v>
      </c>
      <c r="M46" s="124"/>
      <c r="N46" s="124"/>
      <c r="O46" s="124"/>
      <c r="P46" s="124"/>
      <c r="Q46" s="124"/>
      <c r="R46" s="124"/>
      <c r="S46" s="130"/>
      <c r="T46" s="124"/>
      <c r="U46" s="140"/>
      <c r="V46" s="202">
        <f>Orçamento!J137*Orçamento!K299</f>
        <v>2400</v>
      </c>
      <c r="W46" s="200"/>
      <c r="X46" s="124"/>
      <c r="Y46" s="206">
        <f>Orçamento!L141</f>
        <v>2.443991853360489</v>
      </c>
      <c r="Z46" s="131"/>
      <c r="AA46" s="131"/>
      <c r="AB46" s="131"/>
      <c r="AC46" s="131"/>
      <c r="AD46" s="131"/>
      <c r="AE46" s="131"/>
      <c r="AF46" s="131"/>
      <c r="AG46" s="131"/>
      <c r="AH46" s="131"/>
      <c r="AI46" s="131"/>
      <c r="AJ46" s="131"/>
      <c r="AK46" s="131"/>
      <c r="AL46" s="131"/>
      <c r="AM46" s="131"/>
      <c r="AN46" s="131"/>
      <c r="AO46" s="131"/>
      <c r="AP46" s="131"/>
      <c r="AQ46" s="131"/>
      <c r="AR46" s="131"/>
      <c r="AS46" s="131"/>
      <c r="AT46" s="131"/>
      <c r="AU46" s="131"/>
      <c r="AV46" s="131"/>
      <c r="AW46" s="131"/>
      <c r="AX46" s="131"/>
      <c r="AY46" s="131"/>
      <c r="AZ46" s="131"/>
      <c r="BA46" s="131"/>
      <c r="BB46" s="131"/>
      <c r="BC46" s="131"/>
      <c r="BD46" s="131"/>
      <c r="BE46" s="131"/>
      <c r="BF46" s="131"/>
      <c r="BG46" s="131"/>
      <c r="BH46" s="131"/>
      <c r="BI46" s="131"/>
      <c r="BJ46" s="131"/>
      <c r="BK46" s="131"/>
      <c r="BL46" s="131"/>
      <c r="BM46" s="131"/>
      <c r="BN46" s="131"/>
      <c r="BO46" s="131"/>
      <c r="BP46" s="131"/>
      <c r="BQ46" s="131"/>
      <c r="BR46" s="131"/>
      <c r="BS46" s="131"/>
      <c r="BT46" s="131"/>
      <c r="BU46" s="131"/>
    </row>
    <row r="47" spans="1:73" s="132" customFormat="1" ht="12" customHeight="1">
      <c r="A47" s="124"/>
      <c r="B47" s="172"/>
      <c r="C47" s="150"/>
      <c r="D47" s="125"/>
      <c r="E47" s="124"/>
      <c r="F47" s="124"/>
      <c r="G47" s="124"/>
      <c r="H47" s="124"/>
      <c r="I47" s="124"/>
      <c r="J47" s="130"/>
      <c r="K47" s="124"/>
      <c r="L47" s="125" t="s">
        <v>229</v>
      </c>
      <c r="M47" s="124"/>
      <c r="N47" s="124"/>
      <c r="O47" s="124"/>
      <c r="P47" s="124"/>
      <c r="Q47" s="124"/>
      <c r="R47" s="124"/>
      <c r="S47" s="130"/>
      <c r="T47" s="124"/>
      <c r="U47" s="140"/>
      <c r="V47" s="202">
        <f>Orçamento!J145*Orçamento!K299</f>
        <v>0</v>
      </c>
      <c r="W47" s="200"/>
      <c r="X47" s="124"/>
      <c r="Y47" s="206">
        <f>Orçamento!L149</f>
        <v>0</v>
      </c>
      <c r="Z47" s="131"/>
      <c r="AA47" s="131"/>
      <c r="AB47" s="131"/>
      <c r="AC47" s="131"/>
      <c r="AD47" s="131"/>
      <c r="AE47" s="131"/>
      <c r="AF47" s="131"/>
      <c r="AG47" s="131"/>
      <c r="AH47" s="131"/>
      <c r="AI47" s="131"/>
      <c r="AJ47" s="131"/>
      <c r="AK47" s="131"/>
      <c r="AL47" s="131"/>
      <c r="AM47" s="131"/>
      <c r="AN47" s="131"/>
      <c r="AO47" s="131"/>
      <c r="AP47" s="131"/>
      <c r="AQ47" s="131"/>
      <c r="AR47" s="131"/>
      <c r="AS47" s="131"/>
      <c r="AT47" s="131"/>
      <c r="AU47" s="131"/>
      <c r="AV47" s="131"/>
      <c r="AW47" s="131"/>
      <c r="AX47" s="131"/>
      <c r="AY47" s="131"/>
      <c r="AZ47" s="131"/>
      <c r="BA47" s="131"/>
      <c r="BB47" s="131"/>
      <c r="BC47" s="131"/>
      <c r="BD47" s="131"/>
      <c r="BE47" s="131"/>
      <c r="BF47" s="131"/>
      <c r="BG47" s="131"/>
      <c r="BH47" s="131"/>
      <c r="BI47" s="131"/>
      <c r="BJ47" s="131"/>
      <c r="BK47" s="131"/>
      <c r="BL47" s="131"/>
      <c r="BM47" s="131"/>
      <c r="BN47" s="131"/>
      <c r="BO47" s="131"/>
      <c r="BP47" s="131"/>
      <c r="BQ47" s="131"/>
      <c r="BR47" s="131"/>
      <c r="BS47" s="131"/>
      <c r="BT47" s="131"/>
      <c r="BU47" s="131"/>
    </row>
    <row r="48" spans="1:73" s="132" customFormat="1" ht="12" customHeight="1">
      <c r="A48" s="124"/>
      <c r="B48" s="143"/>
      <c r="C48" s="150"/>
      <c r="D48" s="125"/>
      <c r="E48" s="124"/>
      <c r="F48" s="124"/>
      <c r="G48" s="124"/>
      <c r="H48" s="124"/>
      <c r="I48" s="124"/>
      <c r="J48" s="130"/>
      <c r="K48" s="124"/>
      <c r="L48" s="125" t="s">
        <v>640</v>
      </c>
      <c r="M48" s="124"/>
      <c r="N48" s="124"/>
      <c r="O48" s="124"/>
      <c r="P48" s="124"/>
      <c r="Q48" s="124"/>
      <c r="R48" s="124"/>
      <c r="S48" s="130"/>
      <c r="T48" s="124"/>
      <c r="U48" s="140"/>
      <c r="V48" s="202">
        <f>Orçamento!J151*Orçamento!K299</f>
        <v>3300</v>
      </c>
      <c r="W48" s="200"/>
      <c r="X48" s="124"/>
      <c r="Y48" s="206">
        <f>Orçamento!L155</f>
        <v>3.360488798370672</v>
      </c>
      <c r="Z48" s="131"/>
      <c r="AA48" s="131"/>
      <c r="AB48" s="131"/>
      <c r="AC48" s="131"/>
      <c r="AD48" s="131"/>
      <c r="AE48" s="131"/>
      <c r="AF48" s="131"/>
      <c r="AG48" s="131"/>
      <c r="AH48" s="131"/>
      <c r="AI48" s="131"/>
      <c r="AJ48" s="131"/>
      <c r="AK48" s="131"/>
      <c r="AL48" s="131"/>
      <c r="AM48" s="131"/>
      <c r="AN48" s="131"/>
      <c r="AO48" s="131"/>
      <c r="AP48" s="131"/>
      <c r="AQ48" s="131"/>
      <c r="AR48" s="131"/>
      <c r="AS48" s="131"/>
      <c r="AT48" s="131"/>
      <c r="AU48" s="131"/>
      <c r="AV48" s="131"/>
      <c r="AW48" s="131"/>
      <c r="AX48" s="131"/>
      <c r="AY48" s="131"/>
      <c r="AZ48" s="131"/>
      <c r="BA48" s="131"/>
      <c r="BB48" s="131"/>
      <c r="BC48" s="131"/>
      <c r="BD48" s="131"/>
      <c r="BE48" s="131"/>
      <c r="BF48" s="131"/>
      <c r="BG48" s="131"/>
      <c r="BH48" s="131"/>
      <c r="BI48" s="131"/>
      <c r="BJ48" s="131"/>
      <c r="BK48" s="131"/>
      <c r="BL48" s="131"/>
      <c r="BM48" s="131"/>
      <c r="BN48" s="131"/>
      <c r="BO48" s="131"/>
      <c r="BP48" s="131"/>
      <c r="BQ48" s="131"/>
      <c r="BR48" s="131"/>
      <c r="BS48" s="131"/>
      <c r="BT48" s="131"/>
      <c r="BU48" s="131"/>
    </row>
    <row r="49" spans="1:73" s="132" customFormat="1" ht="12" customHeight="1">
      <c r="A49" s="124"/>
      <c r="B49" s="143"/>
      <c r="C49" s="150"/>
      <c r="D49" s="125"/>
      <c r="E49" s="124"/>
      <c r="F49" s="124"/>
      <c r="G49" s="124"/>
      <c r="H49" s="124"/>
      <c r="I49" s="124"/>
      <c r="J49" s="130"/>
      <c r="K49" s="124"/>
      <c r="L49" s="125" t="s">
        <v>641</v>
      </c>
      <c r="M49" s="124"/>
      <c r="N49" s="124"/>
      <c r="O49" s="124"/>
      <c r="P49" s="124"/>
      <c r="Q49" s="124"/>
      <c r="R49" s="124"/>
      <c r="S49" s="130"/>
      <c r="T49" s="124"/>
      <c r="U49" s="140"/>
      <c r="V49" s="202">
        <f>Orçamento!J167*Orçamento!K299</f>
        <v>4110</v>
      </c>
      <c r="W49" s="200"/>
      <c r="X49" s="124"/>
      <c r="Y49" s="206">
        <f>Orçamento!L171</f>
        <v>4.1853360488798375</v>
      </c>
      <c r="Z49" s="131"/>
      <c r="AA49" s="131"/>
      <c r="AB49" s="131"/>
      <c r="AC49" s="131"/>
      <c r="AD49" s="131"/>
      <c r="AE49" s="131"/>
      <c r="AF49" s="131"/>
      <c r="AG49" s="131"/>
      <c r="AH49" s="131"/>
      <c r="AI49" s="131"/>
      <c r="AJ49" s="131"/>
      <c r="AK49" s="131"/>
      <c r="AL49" s="131"/>
      <c r="AM49" s="131"/>
      <c r="AN49" s="131"/>
      <c r="AO49" s="131"/>
      <c r="AP49" s="131"/>
      <c r="AQ49" s="131"/>
      <c r="AR49" s="131"/>
      <c r="AS49" s="131"/>
      <c r="AT49" s="131"/>
      <c r="AU49" s="131"/>
      <c r="AV49" s="131"/>
      <c r="AW49" s="131"/>
      <c r="AX49" s="131"/>
      <c r="AY49" s="131"/>
      <c r="AZ49" s="131"/>
      <c r="BA49" s="131"/>
      <c r="BB49" s="131"/>
      <c r="BC49" s="131"/>
      <c r="BD49" s="131"/>
      <c r="BE49" s="131"/>
      <c r="BF49" s="131"/>
      <c r="BG49" s="131"/>
      <c r="BH49" s="131"/>
      <c r="BI49" s="131"/>
      <c r="BJ49" s="131"/>
      <c r="BK49" s="131"/>
      <c r="BL49" s="131"/>
      <c r="BM49" s="131"/>
      <c r="BN49" s="131"/>
      <c r="BO49" s="131"/>
      <c r="BP49" s="131"/>
      <c r="BQ49" s="131"/>
      <c r="BR49" s="131"/>
      <c r="BS49" s="131"/>
      <c r="BT49" s="131"/>
      <c r="BU49" s="131"/>
    </row>
    <row r="50" spans="1:73" s="132" customFormat="1" ht="12" customHeight="1">
      <c r="A50" s="124"/>
      <c r="B50" s="143"/>
      <c r="C50" s="150"/>
      <c r="D50" s="125"/>
      <c r="E50" s="124"/>
      <c r="F50" s="124"/>
      <c r="G50" s="124"/>
      <c r="H50" s="124"/>
      <c r="I50" s="124"/>
      <c r="J50" s="130"/>
      <c r="K50" s="124"/>
      <c r="L50" s="159" t="s">
        <v>642</v>
      </c>
      <c r="M50" s="147"/>
      <c r="N50" s="147"/>
      <c r="O50" s="147"/>
      <c r="P50" s="147"/>
      <c r="Q50" s="147"/>
      <c r="R50" s="147"/>
      <c r="S50" s="173"/>
      <c r="T50" s="124"/>
      <c r="U50" s="140"/>
      <c r="V50" s="202">
        <f>Orçamento!J176*Orçamento!K299</f>
        <v>0</v>
      </c>
      <c r="W50" s="200"/>
      <c r="X50" s="124"/>
      <c r="Y50" s="206">
        <f>Orçamento!L180</f>
        <v>0</v>
      </c>
      <c r="Z50" s="131"/>
      <c r="AA50" s="131"/>
      <c r="AB50" s="131"/>
      <c r="AC50" s="131"/>
      <c r="AD50" s="131"/>
      <c r="AE50" s="131"/>
      <c r="AF50" s="131"/>
      <c r="AG50" s="131"/>
      <c r="AH50" s="131"/>
      <c r="AI50" s="131"/>
      <c r="AJ50" s="131"/>
      <c r="AK50" s="131"/>
      <c r="AL50" s="131"/>
      <c r="AM50" s="131"/>
      <c r="AN50" s="131"/>
      <c r="AO50" s="131"/>
      <c r="AP50" s="131"/>
      <c r="AQ50" s="131"/>
      <c r="AR50" s="131"/>
      <c r="AS50" s="131"/>
      <c r="AT50" s="131"/>
      <c r="AU50" s="131"/>
      <c r="AV50" s="131"/>
      <c r="AW50" s="131"/>
      <c r="AX50" s="131"/>
      <c r="AY50" s="131"/>
      <c r="AZ50" s="131"/>
      <c r="BA50" s="131"/>
      <c r="BB50" s="131"/>
      <c r="BC50" s="131"/>
      <c r="BD50" s="131"/>
      <c r="BE50" s="131"/>
      <c r="BF50" s="131"/>
      <c r="BG50" s="131"/>
      <c r="BH50" s="131"/>
      <c r="BI50" s="131"/>
      <c r="BJ50" s="131"/>
      <c r="BK50" s="131"/>
      <c r="BL50" s="131"/>
      <c r="BM50" s="131"/>
      <c r="BN50" s="131"/>
      <c r="BO50" s="131"/>
      <c r="BP50" s="131"/>
      <c r="BQ50" s="131"/>
      <c r="BR50" s="131"/>
      <c r="BS50" s="131"/>
      <c r="BT50" s="131"/>
      <c r="BU50" s="131"/>
    </row>
    <row r="51" spans="1:73" s="169" customFormat="1" ht="12" customHeight="1">
      <c r="A51" s="124"/>
      <c r="B51" s="143">
        <v>7</v>
      </c>
      <c r="C51" s="150"/>
      <c r="D51" s="151" t="s">
        <v>643</v>
      </c>
      <c r="E51" s="137"/>
      <c r="F51" s="137"/>
      <c r="G51" s="137"/>
      <c r="H51" s="165"/>
      <c r="I51" s="137"/>
      <c r="J51" s="152"/>
      <c r="K51" s="124"/>
      <c r="L51" s="170" t="s">
        <v>644</v>
      </c>
      <c r="M51" s="128"/>
      <c r="N51" s="127"/>
      <c r="O51" s="127"/>
      <c r="P51" s="127"/>
      <c r="Q51" s="127"/>
      <c r="R51" s="137"/>
      <c r="S51" s="152"/>
      <c r="T51" s="124"/>
      <c r="U51" s="140"/>
      <c r="V51" s="202">
        <f>Orçamento!J184*Orçamento!K299</f>
        <v>0</v>
      </c>
      <c r="W51" s="200"/>
      <c r="X51" s="124"/>
      <c r="Y51" s="206">
        <f>Orçamento!L188</f>
        <v>0</v>
      </c>
      <c r="Z51" s="168"/>
      <c r="AA51" s="168"/>
      <c r="AB51" s="168"/>
      <c r="AC51" s="168"/>
      <c r="AD51" s="168"/>
      <c r="AE51" s="168"/>
      <c r="AF51" s="168"/>
      <c r="AG51" s="168"/>
      <c r="AH51" s="168"/>
      <c r="AI51" s="168"/>
      <c r="AJ51" s="168"/>
      <c r="AK51" s="168"/>
      <c r="AL51" s="168"/>
      <c r="AM51" s="168"/>
      <c r="AN51" s="168"/>
      <c r="AO51" s="168"/>
      <c r="AP51" s="168"/>
      <c r="AQ51" s="168"/>
      <c r="AR51" s="168"/>
      <c r="AS51" s="168"/>
      <c r="AT51" s="168"/>
      <c r="AU51" s="168"/>
      <c r="AV51" s="168"/>
      <c r="AW51" s="168"/>
      <c r="AX51" s="168"/>
      <c r="AY51" s="168"/>
      <c r="AZ51" s="168"/>
      <c r="BA51" s="168"/>
      <c r="BB51" s="168"/>
      <c r="BC51" s="168"/>
      <c r="BD51" s="168"/>
      <c r="BE51" s="168"/>
      <c r="BF51" s="168"/>
      <c r="BG51" s="168"/>
      <c r="BH51" s="168"/>
      <c r="BI51" s="168"/>
      <c r="BJ51" s="168"/>
      <c r="BK51" s="168"/>
      <c r="BL51" s="168"/>
      <c r="BM51" s="168"/>
      <c r="BN51" s="168"/>
      <c r="BO51" s="168"/>
      <c r="BP51" s="168"/>
      <c r="BQ51" s="168"/>
      <c r="BR51" s="168"/>
      <c r="BS51" s="168"/>
      <c r="BT51" s="168"/>
      <c r="BU51" s="168"/>
    </row>
    <row r="52" spans="1:73" s="142" customFormat="1" ht="12" customHeight="1">
      <c r="A52" s="127"/>
      <c r="B52" s="153"/>
      <c r="C52" s="144"/>
      <c r="D52" s="129"/>
      <c r="E52" s="127"/>
      <c r="F52" s="127"/>
      <c r="G52" s="127"/>
      <c r="H52" s="128"/>
      <c r="I52" s="127"/>
      <c r="J52" s="126"/>
      <c r="K52" s="127"/>
      <c r="L52" s="129" t="s">
        <v>645</v>
      </c>
      <c r="M52" s="128"/>
      <c r="N52" s="127"/>
      <c r="O52" s="127"/>
      <c r="P52" s="127"/>
      <c r="Q52" s="127"/>
      <c r="R52" s="127"/>
      <c r="S52" s="126"/>
      <c r="T52" s="127"/>
      <c r="U52" s="140"/>
      <c r="V52" s="202">
        <f>Orçamento!J190*Orçamento!K299</f>
        <v>4650</v>
      </c>
      <c r="W52" s="200"/>
      <c r="X52" s="127"/>
      <c r="Y52" s="206">
        <f>Orçamento!L194</f>
        <v>4.735234215885947</v>
      </c>
      <c r="Z52" s="141"/>
      <c r="AA52" s="141"/>
      <c r="AB52" s="141"/>
      <c r="AC52" s="141"/>
      <c r="AD52" s="141"/>
      <c r="AE52" s="141"/>
      <c r="AF52" s="141"/>
      <c r="AG52" s="141"/>
      <c r="AH52" s="141"/>
      <c r="AI52" s="141"/>
      <c r="AJ52" s="141"/>
      <c r="AK52" s="141"/>
      <c r="AL52" s="141"/>
      <c r="AM52" s="141"/>
      <c r="AN52" s="141"/>
      <c r="AO52" s="141"/>
      <c r="AP52" s="141"/>
      <c r="AQ52" s="141"/>
      <c r="AR52" s="141"/>
      <c r="AS52" s="141"/>
      <c r="AT52" s="141"/>
      <c r="AU52" s="141"/>
      <c r="AV52" s="141"/>
      <c r="AW52" s="141"/>
      <c r="AX52" s="141"/>
      <c r="AY52" s="141"/>
      <c r="AZ52" s="141"/>
      <c r="BA52" s="141"/>
      <c r="BB52" s="141"/>
      <c r="BC52" s="141"/>
      <c r="BD52" s="141"/>
      <c r="BE52" s="141"/>
      <c r="BF52" s="141"/>
      <c r="BG52" s="141"/>
      <c r="BH52" s="141"/>
      <c r="BI52" s="141"/>
      <c r="BJ52" s="141"/>
      <c r="BK52" s="141"/>
      <c r="BL52" s="141"/>
      <c r="BM52" s="141"/>
      <c r="BN52" s="141"/>
      <c r="BO52" s="141"/>
      <c r="BP52" s="141"/>
      <c r="BQ52" s="141"/>
      <c r="BR52" s="141"/>
      <c r="BS52" s="141"/>
      <c r="BT52" s="141"/>
      <c r="BU52" s="141"/>
    </row>
    <row r="53" spans="1:73" s="142" customFormat="1" ht="12" customHeight="1">
      <c r="A53" s="127"/>
      <c r="B53" s="153"/>
      <c r="C53" s="144"/>
      <c r="D53" s="129"/>
      <c r="E53" s="127"/>
      <c r="F53" s="127"/>
      <c r="G53" s="127"/>
      <c r="H53" s="128"/>
      <c r="I53" s="127"/>
      <c r="J53" s="126"/>
      <c r="K53" s="127"/>
      <c r="L53" s="174" t="s">
        <v>646</v>
      </c>
      <c r="M53" s="175"/>
      <c r="N53" s="124"/>
      <c r="O53" s="162"/>
      <c r="P53" s="162"/>
      <c r="Q53" s="162"/>
      <c r="R53" s="127"/>
      <c r="S53" s="126"/>
      <c r="T53" s="127"/>
      <c r="U53" s="140"/>
      <c r="V53" s="202">
        <f>Orçamento!J195*Orçamento!K299</f>
        <v>0</v>
      </c>
      <c r="W53" s="200"/>
      <c r="X53" s="127"/>
      <c r="Y53" s="206">
        <f>Orçamento!L199</f>
        <v>0</v>
      </c>
      <c r="Z53" s="141"/>
      <c r="AA53" s="141"/>
      <c r="AB53" s="141"/>
      <c r="AC53" s="141"/>
      <c r="AD53" s="141"/>
      <c r="AE53" s="141"/>
      <c r="AF53" s="141"/>
      <c r="AG53" s="141"/>
      <c r="AH53" s="141"/>
      <c r="AI53" s="141"/>
      <c r="AJ53" s="141"/>
      <c r="AK53" s="141"/>
      <c r="AL53" s="141"/>
      <c r="AM53" s="141"/>
      <c r="AN53" s="141"/>
      <c r="AO53" s="141"/>
      <c r="AP53" s="141"/>
      <c r="AQ53" s="141"/>
      <c r="AR53" s="141"/>
      <c r="AS53" s="141"/>
      <c r="AT53" s="141"/>
      <c r="AU53" s="141"/>
      <c r="AV53" s="141"/>
      <c r="AW53" s="141"/>
      <c r="AX53" s="141"/>
      <c r="AY53" s="141"/>
      <c r="AZ53" s="141"/>
      <c r="BA53" s="141"/>
      <c r="BB53" s="141"/>
      <c r="BC53" s="141"/>
      <c r="BD53" s="141"/>
      <c r="BE53" s="141"/>
      <c r="BF53" s="141"/>
      <c r="BG53" s="141"/>
      <c r="BH53" s="141"/>
      <c r="BI53" s="141"/>
      <c r="BJ53" s="141"/>
      <c r="BK53" s="141"/>
      <c r="BL53" s="141"/>
      <c r="BM53" s="141"/>
      <c r="BN53" s="141"/>
      <c r="BO53" s="141"/>
      <c r="BP53" s="141"/>
      <c r="BQ53" s="141"/>
      <c r="BR53" s="141"/>
      <c r="BS53" s="141"/>
      <c r="BT53" s="141"/>
      <c r="BU53" s="141"/>
    </row>
    <row r="54" spans="1:73" s="169" customFormat="1" ht="12" customHeight="1">
      <c r="A54" s="124"/>
      <c r="B54" s="176"/>
      <c r="C54" s="161"/>
      <c r="D54" s="174"/>
      <c r="E54" s="162"/>
      <c r="F54" s="124"/>
      <c r="G54" s="162"/>
      <c r="H54" s="175"/>
      <c r="I54" s="162"/>
      <c r="J54" s="164"/>
      <c r="K54" s="162"/>
      <c r="L54" s="129" t="s">
        <v>647</v>
      </c>
      <c r="M54" s="128"/>
      <c r="N54" s="127"/>
      <c r="O54" s="127"/>
      <c r="P54" s="127"/>
      <c r="Q54" s="127"/>
      <c r="R54" s="124"/>
      <c r="S54" s="164"/>
      <c r="T54" s="162"/>
      <c r="U54" s="140"/>
      <c r="V54" s="202">
        <f>Orçamento!J200*Orçamento!K299</f>
        <v>0</v>
      </c>
      <c r="W54" s="200"/>
      <c r="X54" s="124"/>
      <c r="Y54" s="206">
        <f>Orçamento!L204</f>
        <v>0</v>
      </c>
      <c r="Z54" s="168"/>
      <c r="AA54" s="168"/>
      <c r="AB54" s="168"/>
      <c r="AC54" s="168"/>
      <c r="AD54" s="168"/>
      <c r="AE54" s="168"/>
      <c r="AF54" s="168"/>
      <c r="AG54" s="168"/>
      <c r="AH54" s="168"/>
      <c r="AI54" s="168"/>
      <c r="AJ54" s="168"/>
      <c r="AK54" s="168"/>
      <c r="AL54" s="168"/>
      <c r="AM54" s="168"/>
      <c r="AN54" s="168"/>
      <c r="AO54" s="168"/>
      <c r="AP54" s="168"/>
      <c r="AQ54" s="168"/>
      <c r="AR54" s="168"/>
      <c r="AS54" s="168"/>
      <c r="AT54" s="168"/>
      <c r="AU54" s="168"/>
      <c r="AV54" s="168"/>
      <c r="AW54" s="168"/>
      <c r="AX54" s="168"/>
      <c r="AY54" s="168"/>
      <c r="AZ54" s="168"/>
      <c r="BA54" s="168"/>
      <c r="BB54" s="168"/>
      <c r="BC54" s="168"/>
      <c r="BD54" s="168"/>
      <c r="BE54" s="168"/>
      <c r="BF54" s="168"/>
      <c r="BG54" s="168"/>
      <c r="BH54" s="168"/>
      <c r="BI54" s="168"/>
      <c r="BJ54" s="168"/>
      <c r="BK54" s="168"/>
      <c r="BL54" s="168"/>
      <c r="BM54" s="168"/>
      <c r="BN54" s="168"/>
      <c r="BO54" s="168"/>
      <c r="BP54" s="168"/>
      <c r="BQ54" s="168"/>
      <c r="BR54" s="168"/>
      <c r="BS54" s="168"/>
      <c r="BT54" s="168"/>
      <c r="BU54" s="168"/>
    </row>
    <row r="55" spans="1:73" s="142" customFormat="1" ht="12" customHeight="1">
      <c r="A55" s="127"/>
      <c r="B55" s="153"/>
      <c r="C55" s="144"/>
      <c r="D55" s="129"/>
      <c r="E55" s="127"/>
      <c r="F55" s="127"/>
      <c r="G55" s="127"/>
      <c r="H55" s="128"/>
      <c r="I55" s="127"/>
      <c r="J55" s="126"/>
      <c r="K55" s="127"/>
      <c r="L55" s="129" t="s">
        <v>648</v>
      </c>
      <c r="M55" s="127"/>
      <c r="N55" s="127"/>
      <c r="O55" s="127"/>
      <c r="P55" s="127"/>
      <c r="Q55" s="127"/>
      <c r="R55" s="127"/>
      <c r="S55" s="126"/>
      <c r="T55" s="127"/>
      <c r="U55" s="140"/>
      <c r="V55" s="202">
        <f>Orçamento!J216*Orçamento!K299</f>
        <v>1700</v>
      </c>
      <c r="W55" s="200"/>
      <c r="X55" s="127"/>
      <c r="Y55" s="206">
        <f>Orçamento!L220</f>
        <v>1.7311608961303462</v>
      </c>
      <c r="Z55" s="141"/>
      <c r="AA55" s="141"/>
      <c r="AB55" s="141"/>
      <c r="AC55" s="141"/>
      <c r="AD55" s="141"/>
      <c r="AE55" s="141"/>
      <c r="AF55" s="141"/>
      <c r="AG55" s="141"/>
      <c r="AH55" s="141"/>
      <c r="AI55" s="141"/>
      <c r="AJ55" s="141"/>
      <c r="AK55" s="141"/>
      <c r="AL55" s="141"/>
      <c r="AM55" s="141"/>
      <c r="AN55" s="141"/>
      <c r="AO55" s="141"/>
      <c r="AP55" s="141"/>
      <c r="AQ55" s="141"/>
      <c r="AR55" s="141"/>
      <c r="AS55" s="141"/>
      <c r="AT55" s="141"/>
      <c r="AU55" s="141"/>
      <c r="AV55" s="141"/>
      <c r="AW55" s="141"/>
      <c r="AX55" s="141"/>
      <c r="AY55" s="141"/>
      <c r="AZ55" s="141"/>
      <c r="BA55" s="141"/>
      <c r="BB55" s="141"/>
      <c r="BC55" s="141"/>
      <c r="BD55" s="141"/>
      <c r="BE55" s="141"/>
      <c r="BF55" s="141"/>
      <c r="BG55" s="141"/>
      <c r="BH55" s="141"/>
      <c r="BI55" s="141"/>
      <c r="BJ55" s="141"/>
      <c r="BK55" s="141"/>
      <c r="BL55" s="141"/>
      <c r="BM55" s="141"/>
      <c r="BN55" s="141"/>
      <c r="BO55" s="141"/>
      <c r="BP55" s="141"/>
      <c r="BQ55" s="141"/>
      <c r="BR55" s="141"/>
      <c r="BS55" s="141"/>
      <c r="BT55" s="141"/>
      <c r="BU55" s="141"/>
    </row>
    <row r="56" spans="1:73" s="142" customFormat="1" ht="12" customHeight="1">
      <c r="A56" s="127"/>
      <c r="B56" s="153"/>
      <c r="C56" s="144"/>
      <c r="D56" s="129"/>
      <c r="E56" s="127"/>
      <c r="F56" s="127"/>
      <c r="G56" s="127"/>
      <c r="H56" s="127"/>
      <c r="I56" s="127"/>
      <c r="J56" s="126"/>
      <c r="K56" s="127"/>
      <c r="L56" s="129" t="s">
        <v>642</v>
      </c>
      <c r="M56" s="127"/>
      <c r="N56" s="127"/>
      <c r="O56" s="127"/>
      <c r="P56" s="127"/>
      <c r="Q56" s="127"/>
      <c r="R56" s="127"/>
      <c r="S56" s="126"/>
      <c r="T56" s="127"/>
      <c r="U56" s="140"/>
      <c r="V56" s="202">
        <f>Orçamento!J223*Orçamento!K299</f>
        <v>0</v>
      </c>
      <c r="W56" s="200"/>
      <c r="X56" s="177"/>
      <c r="Y56" s="206">
        <f>Orçamento!L227</f>
        <v>0</v>
      </c>
      <c r="Z56" s="141"/>
      <c r="AA56" s="141"/>
      <c r="AB56" s="141"/>
      <c r="AC56" s="141"/>
      <c r="AD56" s="141"/>
      <c r="AE56" s="141"/>
      <c r="AF56" s="141"/>
      <c r="AG56" s="141"/>
      <c r="AH56" s="141"/>
      <c r="AI56" s="141"/>
      <c r="AJ56" s="141"/>
      <c r="AK56" s="141"/>
      <c r="AL56" s="141"/>
      <c r="AM56" s="141"/>
      <c r="AN56" s="141"/>
      <c r="AO56" s="141"/>
      <c r="AP56" s="141"/>
      <c r="AQ56" s="141"/>
      <c r="AR56" s="141"/>
      <c r="AS56" s="141"/>
      <c r="AT56" s="141"/>
      <c r="AU56" s="141"/>
      <c r="AV56" s="141"/>
      <c r="AW56" s="141"/>
      <c r="AX56" s="141"/>
      <c r="AY56" s="141"/>
      <c r="AZ56" s="141"/>
      <c r="BA56" s="141"/>
      <c r="BB56" s="141"/>
      <c r="BC56" s="141"/>
      <c r="BD56" s="141"/>
      <c r="BE56" s="141"/>
      <c r="BF56" s="141"/>
      <c r="BG56" s="141"/>
      <c r="BH56" s="141"/>
      <c r="BI56" s="141"/>
      <c r="BJ56" s="141"/>
      <c r="BK56" s="141"/>
      <c r="BL56" s="141"/>
      <c r="BM56" s="141"/>
      <c r="BN56" s="141"/>
      <c r="BO56" s="141"/>
      <c r="BP56" s="141"/>
      <c r="BQ56" s="141"/>
      <c r="BR56" s="141"/>
      <c r="BS56" s="141"/>
      <c r="BT56" s="141"/>
      <c r="BU56" s="141"/>
    </row>
    <row r="57" spans="1:73" s="142" customFormat="1" ht="12" customHeight="1">
      <c r="A57" s="127"/>
      <c r="B57" s="153"/>
      <c r="C57" s="144"/>
      <c r="D57" s="129"/>
      <c r="E57" s="127"/>
      <c r="F57" s="127"/>
      <c r="G57" s="127"/>
      <c r="H57" s="127"/>
      <c r="I57" s="127"/>
      <c r="J57" s="126"/>
      <c r="K57" s="127"/>
      <c r="L57" s="129">
        <f>UPPER(Orçamento!D224)</f>
      </c>
      <c r="M57" s="127"/>
      <c r="N57" s="127"/>
      <c r="O57" s="127"/>
      <c r="P57" s="127"/>
      <c r="Q57" s="127"/>
      <c r="R57" s="127"/>
      <c r="S57" s="126"/>
      <c r="T57" s="127"/>
      <c r="U57" s="140"/>
      <c r="V57" s="202">
        <f>Orçamento!J224*Orçamento!K299</f>
        <v>0</v>
      </c>
      <c r="W57" s="200"/>
      <c r="X57" s="177"/>
      <c r="Y57" s="206">
        <f>Orçamento!L228</f>
        <v>0</v>
      </c>
      <c r="Z57" s="141"/>
      <c r="AA57" s="141"/>
      <c r="AB57" s="141"/>
      <c r="AC57" s="141"/>
      <c r="AD57" s="141"/>
      <c r="AE57" s="141"/>
      <c r="AF57" s="141"/>
      <c r="AG57" s="141"/>
      <c r="AH57" s="141"/>
      <c r="AI57" s="141"/>
      <c r="AJ57" s="141"/>
      <c r="AK57" s="141"/>
      <c r="AL57" s="141"/>
      <c r="AM57" s="141"/>
      <c r="AN57" s="141"/>
      <c r="AO57" s="141"/>
      <c r="AP57" s="141"/>
      <c r="AQ57" s="141"/>
      <c r="AR57" s="141"/>
      <c r="AS57" s="141"/>
      <c r="AT57" s="141"/>
      <c r="AU57" s="141"/>
      <c r="AV57" s="141"/>
      <c r="AW57" s="141"/>
      <c r="AX57" s="141"/>
      <c r="AY57" s="141"/>
      <c r="AZ57" s="141"/>
      <c r="BA57" s="141"/>
      <c r="BB57" s="141"/>
      <c r="BC57" s="141"/>
      <c r="BD57" s="141"/>
      <c r="BE57" s="141"/>
      <c r="BF57" s="141"/>
      <c r="BG57" s="141"/>
      <c r="BH57" s="141"/>
      <c r="BI57" s="141"/>
      <c r="BJ57" s="141"/>
      <c r="BK57" s="141"/>
      <c r="BL57" s="141"/>
      <c r="BM57" s="141"/>
      <c r="BN57" s="141"/>
      <c r="BO57" s="141"/>
      <c r="BP57" s="141"/>
      <c r="BQ57" s="141"/>
      <c r="BR57" s="141"/>
      <c r="BS57" s="141"/>
      <c r="BT57" s="141"/>
      <c r="BU57" s="141"/>
    </row>
    <row r="58" spans="1:73" s="169" customFormat="1" ht="12" customHeight="1">
      <c r="A58" s="124"/>
      <c r="B58" s="143">
        <v>8</v>
      </c>
      <c r="C58" s="150"/>
      <c r="D58" s="178" t="s">
        <v>649</v>
      </c>
      <c r="E58" s="137"/>
      <c r="F58" s="137"/>
      <c r="G58" s="137"/>
      <c r="H58" s="137"/>
      <c r="I58" s="137"/>
      <c r="J58" s="152"/>
      <c r="K58" s="124"/>
      <c r="L58" s="151" t="s">
        <v>650</v>
      </c>
      <c r="M58" s="137"/>
      <c r="N58" s="137"/>
      <c r="O58" s="137"/>
      <c r="P58" s="137"/>
      <c r="Q58" s="137"/>
      <c r="R58" s="137"/>
      <c r="S58" s="152"/>
      <c r="T58" s="124"/>
      <c r="U58" s="140"/>
      <c r="V58" s="202">
        <f>Orçamento!J243*Orçamento!K299</f>
        <v>8910</v>
      </c>
      <c r="W58" s="200"/>
      <c r="X58" s="124"/>
      <c r="Y58" s="206">
        <f>Orçamento!L247</f>
        <v>9.073319755600815</v>
      </c>
      <c r="Z58" s="168"/>
      <c r="AA58" s="168"/>
      <c r="AB58" s="168"/>
      <c r="AC58" s="168"/>
      <c r="AD58" s="168"/>
      <c r="AE58" s="168"/>
      <c r="AF58" s="168"/>
      <c r="AG58" s="168"/>
      <c r="AH58" s="168"/>
      <c r="AI58" s="168"/>
      <c r="AJ58" s="168"/>
      <c r="AK58" s="168"/>
      <c r="AL58" s="168"/>
      <c r="AM58" s="168"/>
      <c r="AN58" s="168"/>
      <c r="AO58" s="168"/>
      <c r="AP58" s="168"/>
      <c r="AQ58" s="168"/>
      <c r="AR58" s="168"/>
      <c r="AS58" s="168"/>
      <c r="AT58" s="168"/>
      <c r="AU58" s="168"/>
      <c r="AV58" s="168"/>
      <c r="AW58" s="168"/>
      <c r="AX58" s="168"/>
      <c r="AY58" s="168"/>
      <c r="AZ58" s="168"/>
      <c r="BA58" s="168"/>
      <c r="BB58" s="168"/>
      <c r="BC58" s="168"/>
      <c r="BD58" s="168"/>
      <c r="BE58" s="168"/>
      <c r="BF58" s="168"/>
      <c r="BG58" s="168"/>
      <c r="BH58" s="168"/>
      <c r="BI58" s="168"/>
      <c r="BJ58" s="168"/>
      <c r="BK58" s="168"/>
      <c r="BL58" s="168"/>
      <c r="BM58" s="168"/>
      <c r="BN58" s="168"/>
      <c r="BO58" s="168"/>
      <c r="BP58" s="168"/>
      <c r="BQ58" s="168"/>
      <c r="BR58" s="168"/>
      <c r="BS58" s="168"/>
      <c r="BT58" s="168"/>
      <c r="BU58" s="168"/>
    </row>
    <row r="59" spans="1:73" s="142" customFormat="1" ht="12" customHeight="1">
      <c r="A59" s="127"/>
      <c r="B59" s="156"/>
      <c r="C59" s="144"/>
      <c r="D59" s="129"/>
      <c r="E59" s="127"/>
      <c r="F59" s="127"/>
      <c r="G59" s="124"/>
      <c r="H59" s="127"/>
      <c r="I59" s="127"/>
      <c r="J59" s="126"/>
      <c r="K59" s="127"/>
      <c r="L59" s="129" t="s">
        <v>651</v>
      </c>
      <c r="M59" s="127"/>
      <c r="N59" s="127"/>
      <c r="O59" s="127"/>
      <c r="P59" s="127"/>
      <c r="Q59" s="127"/>
      <c r="R59" s="127"/>
      <c r="S59" s="126"/>
      <c r="T59" s="127"/>
      <c r="U59" s="140"/>
      <c r="V59" s="202">
        <f>Orçamento!J260*Orçamento!K299</f>
        <v>950</v>
      </c>
      <c r="W59" s="200"/>
      <c r="X59" s="127"/>
      <c r="Y59" s="206">
        <f>Orçamento!L264</f>
        <v>0.9674134419551935</v>
      </c>
      <c r="Z59" s="141"/>
      <c r="AA59" s="141"/>
      <c r="AB59" s="141"/>
      <c r="AC59" s="141"/>
      <c r="AD59" s="141"/>
      <c r="AE59" s="141"/>
      <c r="AF59" s="141"/>
      <c r="AG59" s="141"/>
      <c r="AH59" s="141"/>
      <c r="AI59" s="141"/>
      <c r="AJ59" s="141"/>
      <c r="AK59" s="141"/>
      <c r="AL59" s="141"/>
      <c r="AM59" s="141"/>
      <c r="AN59" s="141"/>
      <c r="AO59" s="141"/>
      <c r="AP59" s="141"/>
      <c r="AQ59" s="141"/>
      <c r="AR59" s="141"/>
      <c r="AS59" s="141"/>
      <c r="AT59" s="141"/>
      <c r="AU59" s="141"/>
      <c r="AV59" s="141"/>
      <c r="AW59" s="141"/>
      <c r="AX59" s="141"/>
      <c r="AY59" s="141"/>
      <c r="AZ59" s="141"/>
      <c r="BA59" s="141"/>
      <c r="BB59" s="141"/>
      <c r="BC59" s="141"/>
      <c r="BD59" s="141"/>
      <c r="BE59" s="141"/>
      <c r="BF59" s="141"/>
      <c r="BG59" s="141"/>
      <c r="BH59" s="141"/>
      <c r="BI59" s="141"/>
      <c r="BJ59" s="141"/>
      <c r="BK59" s="141"/>
      <c r="BL59" s="141"/>
      <c r="BM59" s="141"/>
      <c r="BN59" s="141"/>
      <c r="BO59" s="141"/>
      <c r="BP59" s="141"/>
      <c r="BQ59" s="141"/>
      <c r="BR59" s="141"/>
      <c r="BS59" s="141"/>
      <c r="BT59" s="141"/>
      <c r="BU59" s="141"/>
    </row>
    <row r="60" spans="1:73" s="169" customFormat="1" ht="12" customHeight="1">
      <c r="A60" s="124"/>
      <c r="B60" s="143"/>
      <c r="C60" s="150"/>
      <c r="D60" s="125"/>
      <c r="E60" s="124"/>
      <c r="F60" s="124"/>
      <c r="G60" s="124"/>
      <c r="H60" s="124"/>
      <c r="I60" s="124"/>
      <c r="J60" s="130"/>
      <c r="K60" s="124"/>
      <c r="L60" s="125" t="s">
        <v>652</v>
      </c>
      <c r="M60" s="124"/>
      <c r="N60" s="124"/>
      <c r="O60" s="124"/>
      <c r="P60" s="124"/>
      <c r="Q60" s="124"/>
      <c r="R60" s="124"/>
      <c r="S60" s="130"/>
      <c r="T60" s="124"/>
      <c r="U60" s="140"/>
      <c r="V60" s="202">
        <f>Orçamento!J268*Orçamento!K299</f>
        <v>5927.5</v>
      </c>
      <c r="W60" s="200"/>
      <c r="X60" s="124"/>
      <c r="Y60" s="206">
        <f>Orçamento!L272</f>
        <v>6.036150712830957</v>
      </c>
      <c r="Z60" s="168"/>
      <c r="AA60" s="168"/>
      <c r="AB60" s="168"/>
      <c r="AC60" s="168"/>
      <c r="AD60" s="168"/>
      <c r="AE60" s="168"/>
      <c r="AF60" s="168"/>
      <c r="AG60" s="168"/>
      <c r="AH60" s="168"/>
      <c r="AI60" s="168"/>
      <c r="AJ60" s="168"/>
      <c r="AK60" s="168"/>
      <c r="AL60" s="168"/>
      <c r="AM60" s="168"/>
      <c r="AN60" s="168"/>
      <c r="AO60" s="168"/>
      <c r="AP60" s="168"/>
      <c r="AQ60" s="168"/>
      <c r="AR60" s="168"/>
      <c r="AS60" s="168"/>
      <c r="AT60" s="168"/>
      <c r="AU60" s="168"/>
      <c r="AV60" s="168"/>
      <c r="AW60" s="168"/>
      <c r="AX60" s="168"/>
      <c r="AY60" s="168"/>
      <c r="AZ60" s="168"/>
      <c r="BA60" s="168"/>
      <c r="BB60" s="168"/>
      <c r="BC60" s="168"/>
      <c r="BD60" s="168"/>
      <c r="BE60" s="168"/>
      <c r="BF60" s="168"/>
      <c r="BG60" s="168"/>
      <c r="BH60" s="168"/>
      <c r="BI60" s="168"/>
      <c r="BJ60" s="168"/>
      <c r="BK60" s="168"/>
      <c r="BL60" s="168"/>
      <c r="BM60" s="168"/>
      <c r="BN60" s="168"/>
      <c r="BO60" s="168"/>
      <c r="BP60" s="168"/>
      <c r="BQ60" s="168"/>
      <c r="BR60" s="168"/>
      <c r="BS60" s="168"/>
      <c r="BT60" s="168"/>
      <c r="BU60" s="168"/>
    </row>
    <row r="61" spans="1:73" s="169" customFormat="1" ht="12" customHeight="1">
      <c r="A61" s="124"/>
      <c r="B61" s="153"/>
      <c r="C61" s="150"/>
      <c r="D61" s="179"/>
      <c r="E61" s="124"/>
      <c r="F61" s="124"/>
      <c r="G61" s="124"/>
      <c r="H61" s="127"/>
      <c r="I61" s="124"/>
      <c r="J61" s="130"/>
      <c r="K61" s="124"/>
      <c r="L61" s="125" t="s">
        <v>653</v>
      </c>
      <c r="M61" s="127"/>
      <c r="N61" s="124"/>
      <c r="O61" s="124"/>
      <c r="P61" s="124"/>
      <c r="Q61" s="124"/>
      <c r="R61" s="124"/>
      <c r="S61" s="130"/>
      <c r="T61" s="124"/>
      <c r="U61" s="140"/>
      <c r="V61" s="202">
        <f>Orçamento!J273*Orçamento!K299</f>
        <v>0</v>
      </c>
      <c r="W61" s="200"/>
      <c r="X61" s="124"/>
      <c r="Y61" s="206">
        <f>Orçamento!L277</f>
        <v>0</v>
      </c>
      <c r="Z61" s="168"/>
      <c r="AA61" s="168"/>
      <c r="AB61" s="168"/>
      <c r="AC61" s="168"/>
      <c r="AD61" s="168"/>
      <c r="AE61" s="168"/>
      <c r="AF61" s="168"/>
      <c r="AG61" s="168"/>
      <c r="AH61" s="168"/>
      <c r="AI61" s="168"/>
      <c r="AJ61" s="168"/>
      <c r="AK61" s="168"/>
      <c r="AL61" s="168"/>
      <c r="AM61" s="168"/>
      <c r="AN61" s="168"/>
      <c r="AO61" s="168"/>
      <c r="AP61" s="168"/>
      <c r="AQ61" s="168"/>
      <c r="AR61" s="168"/>
      <c r="AS61" s="168"/>
      <c r="AT61" s="168"/>
      <c r="AU61" s="168"/>
      <c r="AV61" s="168"/>
      <c r="AW61" s="168"/>
      <c r="AX61" s="168"/>
      <c r="AY61" s="168"/>
      <c r="AZ61" s="168"/>
      <c r="BA61" s="168"/>
      <c r="BB61" s="168"/>
      <c r="BC61" s="168"/>
      <c r="BD61" s="168"/>
      <c r="BE61" s="168"/>
      <c r="BF61" s="168"/>
      <c r="BG61" s="168"/>
      <c r="BH61" s="168"/>
      <c r="BI61" s="168"/>
      <c r="BJ61" s="168"/>
      <c r="BK61" s="168"/>
      <c r="BL61" s="168"/>
      <c r="BM61" s="168"/>
      <c r="BN61" s="168"/>
      <c r="BO61" s="168"/>
      <c r="BP61" s="168"/>
      <c r="BQ61" s="168"/>
      <c r="BR61" s="168"/>
      <c r="BS61" s="168"/>
      <c r="BT61" s="168"/>
      <c r="BU61" s="168"/>
    </row>
    <row r="62" spans="1:73" s="142" customFormat="1" ht="12" customHeight="1">
      <c r="A62" s="127"/>
      <c r="B62" s="176"/>
      <c r="C62" s="144"/>
      <c r="D62" s="129"/>
      <c r="E62" s="127"/>
      <c r="F62" s="127"/>
      <c r="G62" s="180"/>
      <c r="H62" s="162"/>
      <c r="I62" s="124"/>
      <c r="J62" s="126"/>
      <c r="K62" s="127"/>
      <c r="L62" s="129" t="s">
        <v>654</v>
      </c>
      <c r="M62" s="162"/>
      <c r="N62" s="127"/>
      <c r="O62" s="124"/>
      <c r="P62" s="124"/>
      <c r="Q62" s="127"/>
      <c r="R62" s="127"/>
      <c r="S62" s="126"/>
      <c r="T62" s="127"/>
      <c r="U62" s="140"/>
      <c r="V62" s="202">
        <f>(Orçamento!J287+Orçamento!J280)*Orçamento!K299</f>
        <v>945</v>
      </c>
      <c r="W62" s="200"/>
      <c r="X62" s="124"/>
      <c r="Y62" s="206">
        <f>Orçamento!L291+Orçamento!L284</f>
        <v>0.9623217922606925</v>
      </c>
      <c r="Z62" s="141"/>
      <c r="AA62" s="141"/>
      <c r="AB62" s="141"/>
      <c r="AC62" s="141"/>
      <c r="AD62" s="141"/>
      <c r="AE62" s="141"/>
      <c r="AF62" s="141"/>
      <c r="AG62" s="141"/>
      <c r="AH62" s="141"/>
      <c r="AI62" s="141"/>
      <c r="AJ62" s="141"/>
      <c r="AK62" s="141"/>
      <c r="AL62" s="141"/>
      <c r="AM62" s="141"/>
      <c r="AN62" s="141"/>
      <c r="AO62" s="141"/>
      <c r="AP62" s="141"/>
      <c r="AQ62" s="141"/>
      <c r="AR62" s="141"/>
      <c r="AS62" s="141"/>
      <c r="AT62" s="141"/>
      <c r="AU62" s="141"/>
      <c r="AV62" s="141"/>
      <c r="AW62" s="141"/>
      <c r="AX62" s="141"/>
      <c r="AY62" s="141"/>
      <c r="AZ62" s="141"/>
      <c r="BA62" s="141"/>
      <c r="BB62" s="141"/>
      <c r="BC62" s="141"/>
      <c r="BD62" s="141"/>
      <c r="BE62" s="141"/>
      <c r="BF62" s="141"/>
      <c r="BG62" s="141"/>
      <c r="BH62" s="141"/>
      <c r="BI62" s="141"/>
      <c r="BJ62" s="141"/>
      <c r="BK62" s="141"/>
      <c r="BL62" s="141"/>
      <c r="BM62" s="141"/>
      <c r="BN62" s="141"/>
      <c r="BO62" s="141"/>
      <c r="BP62" s="141"/>
      <c r="BQ62" s="141"/>
      <c r="BR62" s="141"/>
      <c r="BS62" s="141"/>
      <c r="BT62" s="141"/>
      <c r="BU62" s="141"/>
    </row>
    <row r="63" spans="1:73" s="142" customFormat="1" ht="12" customHeight="1">
      <c r="A63" s="127"/>
      <c r="B63" s="153">
        <v>9</v>
      </c>
      <c r="C63" s="144"/>
      <c r="D63" s="170" t="s">
        <v>655</v>
      </c>
      <c r="E63" s="136"/>
      <c r="F63" s="136"/>
      <c r="G63" s="136"/>
      <c r="H63" s="136"/>
      <c r="I63" s="137"/>
      <c r="J63" s="139"/>
      <c r="K63" s="127"/>
      <c r="L63" s="170" t="s">
        <v>656</v>
      </c>
      <c r="M63" s="136"/>
      <c r="N63" s="136"/>
      <c r="O63" s="137"/>
      <c r="P63" s="136"/>
      <c r="Q63" s="136"/>
      <c r="R63" s="136"/>
      <c r="S63" s="152"/>
      <c r="T63" s="127"/>
      <c r="U63" s="140"/>
      <c r="V63" s="202">
        <f>Orçamento!J290*Orçamento!K299</f>
        <v>500</v>
      </c>
      <c r="W63" s="200"/>
      <c r="X63" s="124"/>
      <c r="Y63" s="206">
        <f>Orçamento!L294</f>
        <v>0.5091649694501018</v>
      </c>
      <c r="Z63" s="141"/>
      <c r="AA63" s="141"/>
      <c r="AB63" s="141"/>
      <c r="AC63" s="141"/>
      <c r="AD63" s="141"/>
      <c r="AE63" s="141"/>
      <c r="AF63" s="141"/>
      <c r="AG63" s="141"/>
      <c r="AH63" s="141"/>
      <c r="AI63" s="141"/>
      <c r="AJ63" s="141"/>
      <c r="AK63" s="141"/>
      <c r="AL63" s="141"/>
      <c r="AM63" s="141"/>
      <c r="AN63" s="141"/>
      <c r="AO63" s="141"/>
      <c r="AP63" s="141"/>
      <c r="AQ63" s="141"/>
      <c r="AR63" s="141"/>
      <c r="AS63" s="141"/>
      <c r="AT63" s="141"/>
      <c r="AU63" s="141"/>
      <c r="AV63" s="141"/>
      <c r="AW63" s="141"/>
      <c r="AX63" s="141"/>
      <c r="AY63" s="141"/>
      <c r="AZ63" s="141"/>
      <c r="BA63" s="141"/>
      <c r="BB63" s="141"/>
      <c r="BC63" s="141"/>
      <c r="BD63" s="141"/>
      <c r="BE63" s="141"/>
      <c r="BF63" s="141"/>
      <c r="BG63" s="141"/>
      <c r="BH63" s="141"/>
      <c r="BI63" s="141"/>
      <c r="BJ63" s="141"/>
      <c r="BK63" s="141"/>
      <c r="BL63" s="141"/>
      <c r="BM63" s="141"/>
      <c r="BN63" s="141"/>
      <c r="BO63" s="141"/>
      <c r="BP63" s="141"/>
      <c r="BQ63" s="141"/>
      <c r="BR63" s="141"/>
      <c r="BS63" s="141"/>
      <c r="BT63" s="141"/>
      <c r="BU63" s="141"/>
    </row>
    <row r="64" spans="1:73" s="169" customFormat="1" ht="12" customHeight="1">
      <c r="A64" s="124"/>
      <c r="B64" s="153"/>
      <c r="C64" s="150"/>
      <c r="D64" s="125"/>
      <c r="E64" s="124"/>
      <c r="F64" s="124"/>
      <c r="G64" s="124"/>
      <c r="H64" s="124"/>
      <c r="I64" s="124"/>
      <c r="J64" s="130"/>
      <c r="K64" s="124"/>
      <c r="L64" s="125" t="s">
        <v>657</v>
      </c>
      <c r="M64" s="181"/>
      <c r="N64" s="124"/>
      <c r="O64" s="124"/>
      <c r="P64" s="181"/>
      <c r="Q64" s="181"/>
      <c r="R64" s="124"/>
      <c r="S64" s="126"/>
      <c r="T64" s="181"/>
      <c r="U64" s="140"/>
      <c r="V64" s="202">
        <f>Orçamento!J291*Orçamento!K299</f>
        <v>0</v>
      </c>
      <c r="W64" s="200"/>
      <c r="X64" s="124"/>
      <c r="Y64" s="206">
        <f>Orçamento!L295</f>
        <v>0</v>
      </c>
      <c r="Z64" s="168"/>
      <c r="AA64" s="168"/>
      <c r="AB64" s="168"/>
      <c r="AC64" s="168"/>
      <c r="AD64" s="168"/>
      <c r="AE64" s="168"/>
      <c r="AF64" s="168"/>
      <c r="AG64" s="168"/>
      <c r="AH64" s="168"/>
      <c r="AI64" s="168"/>
      <c r="AJ64" s="168"/>
      <c r="AK64" s="168"/>
      <c r="AL64" s="168"/>
      <c r="AM64" s="168"/>
      <c r="AN64" s="168"/>
      <c r="AO64" s="168"/>
      <c r="AP64" s="168"/>
      <c r="AQ64" s="168"/>
      <c r="AR64" s="168"/>
      <c r="AS64" s="168"/>
      <c r="AT64" s="168"/>
      <c r="AU64" s="168"/>
      <c r="AV64" s="168"/>
      <c r="AW64" s="168"/>
      <c r="AX64" s="168"/>
      <c r="AY64" s="168"/>
      <c r="AZ64" s="168"/>
      <c r="BA64" s="168"/>
      <c r="BB64" s="168"/>
      <c r="BC64" s="168"/>
      <c r="BD64" s="168"/>
      <c r="BE64" s="168"/>
      <c r="BF64" s="168"/>
      <c r="BG64" s="168"/>
      <c r="BH64" s="168"/>
      <c r="BI64" s="168"/>
      <c r="BJ64" s="168"/>
      <c r="BK64" s="168"/>
      <c r="BL64" s="168"/>
      <c r="BM64" s="168"/>
      <c r="BN64" s="168"/>
      <c r="BO64" s="168"/>
      <c r="BP64" s="168"/>
      <c r="BQ64" s="168"/>
      <c r="BR64" s="168"/>
      <c r="BS64" s="168"/>
      <c r="BT64" s="168"/>
      <c r="BU64" s="168"/>
    </row>
    <row r="65" spans="1:73" s="142" customFormat="1" ht="12" customHeight="1">
      <c r="A65" s="127"/>
      <c r="B65" s="182"/>
      <c r="C65" s="183"/>
      <c r="D65" s="145"/>
      <c r="E65" s="147"/>
      <c r="F65" s="146"/>
      <c r="G65" s="160"/>
      <c r="H65" s="146"/>
      <c r="I65" s="147"/>
      <c r="J65" s="173"/>
      <c r="K65" s="124"/>
      <c r="L65" s="145" t="s">
        <v>658</v>
      </c>
      <c r="M65" s="146"/>
      <c r="N65" s="146"/>
      <c r="O65" s="184"/>
      <c r="P65" s="146"/>
      <c r="Q65" s="146"/>
      <c r="R65" s="146"/>
      <c r="S65" s="185"/>
      <c r="T65" s="127"/>
      <c r="U65" s="140"/>
      <c r="V65" s="202">
        <f>Orçamento!J292*Orçamento!K299</f>
        <v>1500</v>
      </c>
      <c r="W65" s="200"/>
      <c r="X65" s="124"/>
      <c r="Y65" s="206">
        <f>Orçamento!L296</f>
        <v>1.5274949083503055</v>
      </c>
      <c r="Z65" s="141"/>
      <c r="AA65" s="141"/>
      <c r="AB65" s="141"/>
      <c r="AC65" s="141"/>
      <c r="AD65" s="141"/>
      <c r="AE65" s="141"/>
      <c r="AF65" s="141"/>
      <c r="AG65" s="141"/>
      <c r="AH65" s="141"/>
      <c r="AI65" s="141"/>
      <c r="AJ65" s="141"/>
      <c r="AK65" s="141"/>
      <c r="AL65" s="141"/>
      <c r="AM65" s="141"/>
      <c r="AN65" s="141"/>
      <c r="AO65" s="141"/>
      <c r="AP65" s="141"/>
      <c r="AQ65" s="141"/>
      <c r="AR65" s="141"/>
      <c r="AS65" s="141"/>
      <c r="AT65" s="141"/>
      <c r="AU65" s="141"/>
      <c r="AV65" s="141"/>
      <c r="AW65" s="141"/>
      <c r="AX65" s="141"/>
      <c r="AY65" s="141"/>
      <c r="AZ65" s="141"/>
      <c r="BA65" s="141"/>
      <c r="BB65" s="141"/>
      <c r="BC65" s="141"/>
      <c r="BD65" s="141"/>
      <c r="BE65" s="141"/>
      <c r="BF65" s="141"/>
      <c r="BG65" s="141"/>
      <c r="BH65" s="141"/>
      <c r="BI65" s="141"/>
      <c r="BJ65" s="141"/>
      <c r="BK65" s="141"/>
      <c r="BL65" s="141"/>
      <c r="BM65" s="141"/>
      <c r="BN65" s="141"/>
      <c r="BO65" s="141"/>
      <c r="BP65" s="141"/>
      <c r="BQ65" s="141"/>
      <c r="BR65" s="141"/>
      <c r="BS65" s="141"/>
      <c r="BT65" s="141"/>
      <c r="BU65" s="141"/>
    </row>
    <row r="66" spans="1:73" s="142" customFormat="1" ht="11.25" customHeight="1">
      <c r="A66" s="127"/>
      <c r="B66" s="124"/>
      <c r="C66" s="127"/>
      <c r="D66" s="127"/>
      <c r="E66" s="186"/>
      <c r="F66" s="127"/>
      <c r="G66" s="127"/>
      <c r="H66" s="127"/>
      <c r="I66" s="124"/>
      <c r="J66" s="127"/>
      <c r="K66" s="127"/>
      <c r="L66" s="187" t="s">
        <v>601</v>
      </c>
      <c r="M66" s="127"/>
      <c r="N66" s="127"/>
      <c r="O66" s="181"/>
      <c r="P66" s="127"/>
      <c r="Q66" s="127"/>
      <c r="R66" s="127"/>
      <c r="S66" s="181"/>
      <c r="T66" s="127"/>
      <c r="U66" s="140"/>
      <c r="V66" s="203">
        <f>SUM(V34:V65)</f>
        <v>98200</v>
      </c>
      <c r="W66" s="200"/>
      <c r="X66" s="124"/>
      <c r="Y66" s="207">
        <f>SUM(Y34:Y65)</f>
        <v>100</v>
      </c>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c r="BG66" s="141"/>
      <c r="BH66" s="141"/>
      <c r="BI66" s="141"/>
      <c r="BJ66" s="141"/>
      <c r="BK66" s="141"/>
      <c r="BL66" s="141"/>
      <c r="BM66" s="141"/>
      <c r="BN66" s="141"/>
      <c r="BO66" s="141"/>
      <c r="BP66" s="141"/>
      <c r="BQ66" s="141"/>
      <c r="BR66" s="141"/>
      <c r="BS66" s="141"/>
      <c r="BT66" s="141"/>
      <c r="BU66" s="141"/>
    </row>
    <row r="67" spans="1:73" s="192" customFormat="1" ht="6.75" customHeight="1">
      <c r="A67" s="190"/>
      <c r="B67" s="190"/>
      <c r="C67" s="190"/>
      <c r="D67" s="190"/>
      <c r="E67" s="190"/>
      <c r="F67" s="190"/>
      <c r="G67" s="190"/>
      <c r="H67" s="190"/>
      <c r="I67" s="190"/>
      <c r="J67" s="190"/>
      <c r="K67" s="190"/>
      <c r="L67" s="190"/>
      <c r="M67" s="190"/>
      <c r="N67" s="190"/>
      <c r="O67" s="190"/>
      <c r="P67" s="190"/>
      <c r="Q67" s="190"/>
      <c r="R67" s="190"/>
      <c r="S67" s="190"/>
      <c r="T67" s="190"/>
      <c r="U67" s="190"/>
      <c r="V67" s="190"/>
      <c r="W67" s="190"/>
      <c r="X67" s="190"/>
      <c r="Y67" s="190"/>
      <c r="Z67" s="191"/>
      <c r="AA67" s="191"/>
      <c r="AB67" s="191"/>
      <c r="AC67" s="191"/>
      <c r="AD67" s="191"/>
      <c r="AE67" s="191"/>
      <c r="AF67" s="191"/>
      <c r="AG67" s="191"/>
      <c r="AH67" s="191"/>
      <c r="AI67" s="191"/>
      <c r="AJ67" s="191"/>
      <c r="AK67" s="191"/>
      <c r="AL67" s="191"/>
      <c r="AM67" s="191"/>
      <c r="AN67" s="191"/>
      <c r="AO67" s="191"/>
      <c r="AP67" s="191"/>
      <c r="AQ67" s="191"/>
      <c r="AR67" s="191"/>
      <c r="AS67" s="191"/>
      <c r="AT67" s="191"/>
      <c r="AU67" s="191"/>
      <c r="AV67" s="191"/>
      <c r="AW67" s="191"/>
      <c r="AX67" s="191"/>
      <c r="AY67" s="191"/>
      <c r="AZ67" s="191"/>
      <c r="BA67" s="191"/>
      <c r="BB67" s="191"/>
      <c r="BC67" s="191"/>
      <c r="BD67" s="191"/>
      <c r="BE67" s="191"/>
      <c r="BF67" s="191"/>
      <c r="BG67" s="191"/>
      <c r="BH67" s="191"/>
      <c r="BI67" s="191"/>
      <c r="BJ67" s="191"/>
      <c r="BK67" s="191"/>
      <c r="BL67" s="191"/>
      <c r="BM67" s="191"/>
      <c r="BN67" s="191"/>
      <c r="BO67" s="191"/>
      <c r="BP67" s="191"/>
      <c r="BQ67" s="191"/>
      <c r="BR67" s="191"/>
      <c r="BS67" s="191"/>
      <c r="BT67" s="191"/>
      <c r="BU67" s="191"/>
    </row>
    <row r="68" spans="1:73" s="192" customFormat="1" ht="5.25" customHeight="1">
      <c r="A68" s="190"/>
      <c r="B68" s="193"/>
      <c r="C68" s="193"/>
      <c r="D68" s="193"/>
      <c r="E68" s="193"/>
      <c r="F68" s="193"/>
      <c r="G68" s="193"/>
      <c r="H68" s="193"/>
      <c r="I68" s="193"/>
      <c r="J68" s="193"/>
      <c r="K68" s="193"/>
      <c r="L68" s="193"/>
      <c r="M68" s="193"/>
      <c r="N68" s="193"/>
      <c r="O68" s="193"/>
      <c r="P68" s="193"/>
      <c r="Q68" s="193"/>
      <c r="R68" s="193"/>
      <c r="S68" s="193"/>
      <c r="T68" s="193"/>
      <c r="U68" s="193"/>
      <c r="V68" s="193"/>
      <c r="W68" s="193"/>
      <c r="X68" s="193"/>
      <c r="Y68" s="193"/>
      <c r="Z68" s="191"/>
      <c r="AA68" s="191"/>
      <c r="AB68" s="191"/>
      <c r="AC68" s="191"/>
      <c r="AD68" s="191"/>
      <c r="AE68" s="191"/>
      <c r="AF68" s="191"/>
      <c r="AG68" s="191"/>
      <c r="AH68" s="191"/>
      <c r="AI68" s="191"/>
      <c r="AJ68" s="191"/>
      <c r="AK68" s="191"/>
      <c r="AL68" s="191"/>
      <c r="AM68" s="191"/>
      <c r="AN68" s="191"/>
      <c r="AO68" s="191"/>
      <c r="AP68" s="191"/>
      <c r="AQ68" s="191"/>
      <c r="AR68" s="191"/>
      <c r="AS68" s="191"/>
      <c r="AT68" s="191"/>
      <c r="AU68" s="191"/>
      <c r="AV68" s="191"/>
      <c r="AW68" s="191"/>
      <c r="AX68" s="191"/>
      <c r="AY68" s="191"/>
      <c r="AZ68" s="191"/>
      <c r="BA68" s="191"/>
      <c r="BB68" s="191"/>
      <c r="BC68" s="191"/>
      <c r="BD68" s="191"/>
      <c r="BE68" s="191"/>
      <c r="BF68" s="191"/>
      <c r="BG68" s="191"/>
      <c r="BH68" s="191"/>
      <c r="BI68" s="191"/>
      <c r="BJ68" s="191"/>
      <c r="BK68" s="191"/>
      <c r="BL68" s="191"/>
      <c r="BM68" s="191"/>
      <c r="BN68" s="191"/>
      <c r="BO68" s="191"/>
      <c r="BP68" s="191"/>
      <c r="BQ68" s="191"/>
      <c r="BR68" s="191"/>
      <c r="BS68" s="191"/>
      <c r="BT68" s="191"/>
      <c r="BU68" s="191"/>
    </row>
    <row r="69" spans="1:73" s="127" customFormat="1" ht="12" customHeight="1">
      <c r="A69"/>
      <c r="B69"/>
      <c r="C69" s="104" t="s">
        <v>841</v>
      </c>
      <c r="D69" s="213"/>
      <c r="E69" s="213"/>
      <c r="F69" s="194"/>
      <c r="G69" s="194"/>
      <c r="H69" s="194"/>
      <c r="I69" s="194"/>
      <c r="J69" s="213" t="s">
        <v>829</v>
      </c>
      <c r="K69" s="213"/>
      <c r="L69" s="213"/>
      <c r="M69" s="213"/>
      <c r="N69" s="213"/>
      <c r="O69" s="213"/>
      <c r="P69" s="213"/>
      <c r="Q69" s="213"/>
      <c r="R69" s="194"/>
      <c r="S69" s="194"/>
      <c r="T69" s="194"/>
      <c r="U69" s="194"/>
      <c r="V69" s="213" t="str">
        <f>'Especificações FL 01, 03 e 04 '!$C$13</f>
        <v>Ricardo Renato Herrmann e/ou Adriana Herrmann</v>
      </c>
      <c r="W69" s="420"/>
      <c r="X69" s="213"/>
      <c r="Y69" s="213"/>
      <c r="Z69" s="195"/>
      <c r="AA69" s="195"/>
      <c r="AB69" s="195"/>
      <c r="AC69" s="195"/>
      <c r="AD69" s="195"/>
      <c r="AE69" s="195"/>
      <c r="AF69" s="195"/>
      <c r="AG69" s="195"/>
      <c r="AH69" s="195"/>
      <c r="AI69" s="195"/>
      <c r="AJ69" s="195"/>
      <c r="AK69" s="195"/>
      <c r="AL69" s="195"/>
      <c r="AM69" s="195"/>
      <c r="AN69" s="195"/>
      <c r="AO69" s="195"/>
      <c r="AP69" s="195"/>
      <c r="AQ69" s="195"/>
      <c r="AR69" s="195"/>
      <c r="AS69" s="195"/>
      <c r="AT69" s="195"/>
      <c r="AU69" s="195"/>
      <c r="AV69" s="195"/>
      <c r="AW69" s="195"/>
      <c r="AX69" s="195"/>
      <c r="AY69" s="195"/>
      <c r="AZ69" s="195"/>
      <c r="BA69" s="195"/>
      <c r="BB69" s="195"/>
      <c r="BC69" s="195"/>
      <c r="BD69" s="195"/>
      <c r="BE69" s="195"/>
      <c r="BF69" s="195"/>
      <c r="BG69" s="195"/>
      <c r="BH69" s="195"/>
      <c r="BI69" s="195"/>
      <c r="BJ69" s="195"/>
      <c r="BK69" s="195"/>
      <c r="BL69" s="195"/>
      <c r="BM69" s="195"/>
      <c r="BN69" s="195"/>
      <c r="BO69" s="195"/>
      <c r="BP69" s="195"/>
      <c r="BQ69" s="195"/>
      <c r="BR69" s="195"/>
      <c r="BS69" s="195"/>
      <c r="BT69" s="195"/>
      <c r="BU69" s="195"/>
    </row>
    <row r="70" spans="1:73" s="127" customFormat="1" ht="12" customHeight="1">
      <c r="A70" s="132"/>
      <c r="B70"/>
      <c r="C70" s="197" t="s">
        <v>202</v>
      </c>
      <c r="D70" s="196"/>
      <c r="E70" s="196"/>
      <c r="F70" s="197"/>
      <c r="G70" s="197"/>
      <c r="H70"/>
      <c r="I70" s="196"/>
      <c r="J70" s="196" t="s">
        <v>203</v>
      </c>
      <c r="K70" s="196"/>
      <c r="L70" s="5"/>
      <c r="M70" s="196"/>
      <c r="N70" s="196"/>
      <c r="O70" s="196"/>
      <c r="P70" s="196"/>
      <c r="Q70" s="196"/>
      <c r="R70" s="361"/>
      <c r="S70" s="196"/>
      <c r="T70" s="196"/>
      <c r="U70" s="197"/>
      <c r="V70" s="360" t="s">
        <v>607</v>
      </c>
      <c r="W70" s="196"/>
      <c r="X70" s="196"/>
      <c r="Y70" s="196"/>
      <c r="Z70" s="195"/>
      <c r="AA70" s="195"/>
      <c r="AB70" s="195"/>
      <c r="AC70" s="195"/>
      <c r="AD70" s="195"/>
      <c r="AE70" s="195"/>
      <c r="AF70" s="195"/>
      <c r="AG70" s="195"/>
      <c r="AH70" s="195"/>
      <c r="AI70" s="195"/>
      <c r="AJ70" s="195"/>
      <c r="AK70" s="195"/>
      <c r="AL70" s="195"/>
      <c r="AM70" s="195"/>
      <c r="AN70" s="195"/>
      <c r="AO70" s="195"/>
      <c r="AP70" s="195"/>
      <c r="AQ70" s="195"/>
      <c r="AR70" s="195"/>
      <c r="AS70" s="195"/>
      <c r="AT70" s="195"/>
      <c r="AU70" s="195"/>
      <c r="AV70" s="195"/>
      <c r="AW70" s="195"/>
      <c r="AX70" s="195"/>
      <c r="AY70" s="195"/>
      <c r="AZ70" s="195"/>
      <c r="BA70" s="195"/>
      <c r="BB70" s="195"/>
      <c r="BC70" s="195"/>
      <c r="BD70" s="195"/>
      <c r="BE70" s="195"/>
      <c r="BF70" s="195"/>
      <c r="BG70" s="195"/>
      <c r="BH70" s="195"/>
      <c r="BI70" s="195"/>
      <c r="BJ70" s="195"/>
      <c r="BK70" s="195"/>
      <c r="BL70" s="195"/>
      <c r="BM70" s="195"/>
      <c r="BN70" s="195"/>
      <c r="BO70" s="195"/>
      <c r="BP70" s="195"/>
      <c r="BQ70" s="195"/>
      <c r="BR70" s="195"/>
      <c r="BS70" s="195"/>
      <c r="BT70" s="195"/>
      <c r="BU70" s="195"/>
    </row>
    <row r="71" spans="1:73" s="188" customFormat="1" ht="12" customHeight="1">
      <c r="A71" s="106"/>
      <c r="B71" s="194"/>
      <c r="C71" s="194"/>
      <c r="D71" s="194"/>
      <c r="E71" s="194"/>
      <c r="F71" s="194"/>
      <c r="G71" s="194"/>
      <c r="H71" s="194"/>
      <c r="I71" s="194"/>
      <c r="J71" s="194"/>
      <c r="K71" s="358"/>
      <c r="L71" s="358"/>
      <c r="M71" s="358"/>
      <c r="N71" s="358"/>
      <c r="O71" s="358"/>
      <c r="P71" s="358"/>
      <c r="Q71" s="358"/>
      <c r="R71" s="358"/>
      <c r="S71" s="358"/>
      <c r="T71" s="358"/>
      <c r="U71" s="358"/>
      <c r="V71" s="358"/>
      <c r="W71" s="358"/>
      <c r="X71" s="358"/>
      <c r="Y71" s="358"/>
      <c r="Z71" s="189"/>
      <c r="AA71" s="189"/>
      <c r="AB71" s="189"/>
      <c r="AC71" s="189"/>
      <c r="AD71" s="189"/>
      <c r="AE71" s="189"/>
      <c r="AF71" s="189"/>
      <c r="AG71" s="189"/>
      <c r="AH71" s="189"/>
      <c r="AI71" s="189"/>
      <c r="AJ71" s="189"/>
      <c r="AK71" s="189"/>
      <c r="AL71" s="189"/>
      <c r="AM71" s="189"/>
      <c r="AN71" s="189"/>
      <c r="AO71" s="189"/>
      <c r="AP71" s="189"/>
      <c r="AQ71" s="189"/>
      <c r="AR71" s="189"/>
      <c r="AS71" s="189"/>
      <c r="AT71" s="189"/>
      <c r="AU71" s="189"/>
      <c r="AV71" s="189"/>
      <c r="AW71" s="189"/>
      <c r="AX71" s="189"/>
      <c r="AY71" s="189"/>
      <c r="AZ71" s="189"/>
      <c r="BA71" s="189"/>
      <c r="BB71" s="189"/>
      <c r="BC71" s="189"/>
      <c r="BD71" s="189"/>
      <c r="BE71" s="189"/>
      <c r="BF71" s="189"/>
      <c r="BG71" s="189"/>
      <c r="BH71" s="189"/>
      <c r="BI71" s="189"/>
      <c r="BJ71" s="189"/>
      <c r="BK71" s="189"/>
      <c r="BL71" s="189"/>
      <c r="BM71" s="189"/>
      <c r="BN71" s="189"/>
      <c r="BO71" s="189"/>
      <c r="BP71" s="189"/>
      <c r="BQ71" s="189"/>
      <c r="BR71" s="189"/>
      <c r="BS71" s="189"/>
      <c r="BT71" s="189"/>
      <c r="BU71" s="189"/>
    </row>
    <row r="72" spans="1:25" ht="11.25" customHeight="1">
      <c r="A72" s="106"/>
      <c r="B72" s="106"/>
      <c r="C72" s="106"/>
      <c r="D72" s="106"/>
      <c r="E72" s="106"/>
      <c r="F72" s="106"/>
      <c r="G72" s="106"/>
      <c r="H72" s="106"/>
      <c r="I72" s="106"/>
      <c r="J72" s="106"/>
      <c r="K72" s="106"/>
      <c r="L72" s="106"/>
      <c r="M72" s="106"/>
      <c r="N72" s="106"/>
      <c r="O72" s="106"/>
      <c r="P72" s="106"/>
      <c r="Q72" s="106"/>
      <c r="R72" s="106"/>
      <c r="S72" s="106"/>
      <c r="T72" s="106"/>
      <c r="U72" s="106"/>
      <c r="V72" s="106"/>
      <c r="W72" s="106"/>
      <c r="X72" s="106"/>
      <c r="Y72" s="106"/>
    </row>
    <row r="73" spans="1:25" ht="11.25" customHeight="1">
      <c r="A73" s="106"/>
      <c r="B73" s="106"/>
      <c r="C73" s="106"/>
      <c r="D73" s="106"/>
      <c r="E73" s="106"/>
      <c r="F73" s="106"/>
      <c r="G73" s="106"/>
      <c r="H73" s="106"/>
      <c r="I73" s="106"/>
      <c r="J73" s="368"/>
      <c r="K73" s="368" t="s">
        <v>659</v>
      </c>
      <c r="L73" s="368"/>
      <c r="M73" s="368"/>
      <c r="N73" s="368"/>
      <c r="O73" s="368"/>
      <c r="P73" s="368"/>
      <c r="Q73" s="368"/>
      <c r="R73" s="368"/>
      <c r="S73" s="106"/>
      <c r="T73" s="106"/>
      <c r="U73" s="106"/>
      <c r="V73" s="106"/>
      <c r="W73" s="106"/>
      <c r="X73" s="106"/>
      <c r="Y73" s="106"/>
    </row>
    <row r="74" s="106" customFormat="1" ht="11.25" customHeight="1"/>
    <row r="75" s="106" customFormat="1" ht="11.25" customHeight="1"/>
    <row r="76" s="106" customFormat="1" ht="11.25" customHeight="1"/>
    <row r="77" s="106" customFormat="1" ht="11.25" customHeight="1"/>
    <row r="78" s="106" customFormat="1" ht="11.25" customHeight="1"/>
    <row r="79" s="106" customFormat="1" ht="11.25" customHeight="1"/>
    <row r="80" s="106" customFormat="1" ht="12.75"/>
    <row r="81" s="106" customFormat="1" ht="12.75"/>
    <row r="82" s="106" customFormat="1" ht="12.75"/>
    <row r="83" s="106" customFormat="1" ht="12.75"/>
    <row r="84" s="106" customFormat="1" ht="12.75"/>
    <row r="85" s="106" customFormat="1" ht="12.75"/>
    <row r="86" s="106" customFormat="1" ht="12.75"/>
    <row r="87" s="106" customFormat="1" ht="12.75"/>
    <row r="88" s="106" customFormat="1" ht="12.75"/>
    <row r="89" s="106" customFormat="1" ht="12.75"/>
    <row r="90" s="106" customFormat="1" ht="12.75"/>
    <row r="91" s="106" customFormat="1" ht="12.75"/>
    <row r="92" s="106" customFormat="1" ht="12.75"/>
    <row r="93" s="106" customFormat="1" ht="12.75"/>
    <row r="94" s="106" customFormat="1" ht="12.75"/>
    <row r="95" s="106" customFormat="1" ht="12.75"/>
    <row r="96" s="106" customFormat="1" ht="12.75"/>
    <row r="97" s="106" customFormat="1" ht="12.75"/>
    <row r="98" s="106" customFormat="1" ht="12.75"/>
    <row r="99" s="106" customFormat="1" ht="12.75"/>
    <row r="100" s="106" customFormat="1" ht="12.75"/>
    <row r="101" s="106" customFormat="1" ht="12.75"/>
    <row r="102" s="106" customFormat="1" ht="12.75"/>
    <row r="103" s="106" customFormat="1" ht="12.75"/>
    <row r="104" s="106" customFormat="1" ht="12.75"/>
    <row r="105" s="106" customFormat="1" ht="12.75"/>
    <row r="106" s="106" customFormat="1" ht="12.75"/>
    <row r="107" s="106" customFormat="1" ht="12.75"/>
    <row r="108" s="106" customFormat="1" ht="12.75"/>
    <row r="109" s="106" customFormat="1" ht="12.75"/>
    <row r="110" s="106" customFormat="1" ht="12.75"/>
    <row r="111" s="106" customFormat="1" ht="12.75"/>
    <row r="112" s="106" customFormat="1" ht="12.75"/>
    <row r="113" s="106" customFormat="1" ht="12.75"/>
    <row r="114" s="106" customFormat="1" ht="12.75"/>
    <row r="115" s="106" customFormat="1" ht="12.75"/>
    <row r="116" s="106" customFormat="1" ht="12.75"/>
    <row r="117" s="106" customFormat="1" ht="12.75"/>
    <row r="118" s="106" customFormat="1" ht="12.75"/>
    <row r="119" s="106" customFormat="1" ht="12.75"/>
    <row r="120" s="106" customFormat="1" ht="12.75"/>
    <row r="121" s="106" customFormat="1" ht="12.75"/>
    <row r="122" s="106" customFormat="1" ht="12.75"/>
    <row r="123" s="106" customFormat="1" ht="12.75"/>
    <row r="124" s="106" customFormat="1" ht="12.75"/>
    <row r="125" s="106" customFormat="1" ht="12.75"/>
    <row r="126" s="106" customFormat="1" ht="12.75"/>
    <row r="127" s="106" customFormat="1" ht="12.75"/>
    <row r="128" s="106" customFormat="1" ht="12.75"/>
    <row r="129" s="106" customFormat="1" ht="12.75"/>
    <row r="130" s="106" customFormat="1" ht="12.75"/>
    <row r="131" s="106" customFormat="1" ht="12.75"/>
    <row r="132" s="106" customFormat="1" ht="12.75"/>
    <row r="133" s="106" customFormat="1" ht="12.75"/>
    <row r="134" s="106" customFormat="1" ht="12.75"/>
    <row r="135" s="106" customFormat="1" ht="12.75"/>
    <row r="136" s="106" customFormat="1" ht="12.75"/>
    <row r="137" s="106" customFormat="1" ht="12.75"/>
    <row r="138" s="106" customFormat="1" ht="12.75"/>
    <row r="139" s="106" customFormat="1" ht="12.75"/>
    <row r="140" s="106" customFormat="1" ht="12.75"/>
    <row r="141" s="106" customFormat="1" ht="12.75"/>
    <row r="142" s="106" customFormat="1" ht="12.75"/>
    <row r="143" s="106" customFormat="1" ht="12.75"/>
    <row r="144" s="106" customFormat="1" ht="12.75"/>
    <row r="145" s="106" customFormat="1" ht="12.75"/>
    <row r="146" s="106" customFormat="1" ht="12.75"/>
    <row r="147" s="106" customFormat="1" ht="12.75"/>
    <row r="148" s="106" customFormat="1" ht="12.75"/>
    <row r="149" s="106" customFormat="1" ht="12.75"/>
    <row r="150" s="106" customFormat="1" ht="12.75"/>
    <row r="151" s="106" customFormat="1" ht="12.75"/>
    <row r="152" s="106" customFormat="1" ht="12.75"/>
    <row r="153" s="106" customFormat="1" ht="12.75"/>
    <row r="154" s="106" customFormat="1" ht="12.75"/>
    <row r="155" s="106" customFormat="1" ht="12.75"/>
    <row r="156" s="106" customFormat="1" ht="12.75"/>
    <row r="157" s="106" customFormat="1" ht="12.75"/>
    <row r="158" s="106" customFormat="1" ht="12.75"/>
    <row r="159" s="106" customFormat="1" ht="12.75"/>
    <row r="160" s="106" customFormat="1" ht="12.75"/>
    <row r="161" s="106" customFormat="1" ht="12.75"/>
    <row r="162" s="106" customFormat="1" ht="12.75"/>
    <row r="163" s="106" customFormat="1" ht="12.75"/>
    <row r="164" s="106" customFormat="1" ht="12.75"/>
    <row r="165" s="106" customFormat="1" ht="12.75"/>
    <row r="166" s="106" customFormat="1" ht="12.75"/>
    <row r="167" s="106" customFormat="1" ht="12.75"/>
    <row r="168" s="106" customFormat="1" ht="12.75"/>
    <row r="169" s="106" customFormat="1" ht="12.75"/>
    <row r="170" s="106" customFormat="1" ht="12.75"/>
    <row r="171" s="106" customFormat="1" ht="12.75"/>
    <row r="172" s="106" customFormat="1" ht="12.75"/>
    <row r="173" s="106" customFormat="1" ht="12.75"/>
    <row r="174" s="106" customFormat="1" ht="12.75"/>
    <row r="175" s="106" customFormat="1" ht="12.75"/>
    <row r="176" s="106" customFormat="1" ht="12.75"/>
    <row r="177" s="106" customFormat="1" ht="12.75"/>
    <row r="178" s="106" customFormat="1" ht="12.75"/>
    <row r="179" s="106" customFormat="1" ht="12.75"/>
    <row r="180" s="106" customFormat="1" ht="12.75"/>
    <row r="181" s="106" customFormat="1" ht="12.75"/>
    <row r="182" s="106" customFormat="1" ht="12.75"/>
    <row r="183" s="106" customFormat="1" ht="12.75"/>
    <row r="184" s="106" customFormat="1" ht="12.75"/>
    <row r="185" s="106" customFormat="1" ht="12.75"/>
    <row r="186" s="106" customFormat="1" ht="12.75"/>
    <row r="187" s="106" customFormat="1" ht="12.75"/>
    <row r="188" s="106" customFormat="1" ht="12.75"/>
    <row r="189" s="106" customFormat="1" ht="12.75"/>
    <row r="190" s="106" customFormat="1" ht="12.75"/>
    <row r="191" s="106" customFormat="1" ht="12.75"/>
    <row r="192" s="106" customFormat="1" ht="12.75"/>
    <row r="193" s="106" customFormat="1" ht="12.75"/>
    <row r="194" s="106" customFormat="1" ht="12.75"/>
    <row r="195" s="106" customFormat="1" ht="12.75"/>
    <row r="196" s="106" customFormat="1" ht="12.75"/>
    <row r="197" s="106" customFormat="1" ht="12.75"/>
    <row r="198" s="106" customFormat="1" ht="12.75"/>
    <row r="199" s="106" customFormat="1" ht="12.75"/>
    <row r="200" s="106" customFormat="1" ht="12.75"/>
    <row r="201" s="106" customFormat="1" ht="12.75"/>
    <row r="202" s="106" customFormat="1" ht="12.75"/>
    <row r="203" s="106" customFormat="1" ht="12.75"/>
    <row r="204" s="106" customFormat="1" ht="12.75"/>
    <row r="205" s="106" customFormat="1" ht="12.75"/>
    <row r="206" s="106" customFormat="1" ht="12.75"/>
    <row r="207" s="106" customFormat="1" ht="12.75"/>
    <row r="208" s="106" customFormat="1" ht="12.75"/>
    <row r="209" s="106" customFormat="1" ht="12.75"/>
    <row r="210" s="106" customFormat="1" ht="12.75"/>
    <row r="211" s="106" customFormat="1" ht="12.75"/>
    <row r="212" s="106" customFormat="1" ht="12.75"/>
    <row r="213" s="106" customFormat="1" ht="12.75"/>
    <row r="214" s="106" customFormat="1" ht="12.75"/>
    <row r="215" s="106" customFormat="1" ht="12.75"/>
    <row r="216" s="106" customFormat="1" ht="12.75"/>
    <row r="217" s="106" customFormat="1" ht="12.75"/>
    <row r="218" s="106" customFormat="1" ht="12.75"/>
    <row r="219" s="106" customFormat="1" ht="12.75"/>
    <row r="220" s="106" customFormat="1" ht="12.75"/>
    <row r="221" s="106" customFormat="1" ht="12.75"/>
    <row r="222" s="106" customFormat="1" ht="12.75"/>
    <row r="223" s="106" customFormat="1" ht="12.75"/>
    <row r="224" s="106" customFormat="1" ht="12.75"/>
    <row r="225" s="106" customFormat="1" ht="12.75"/>
    <row r="226" s="106" customFormat="1" ht="12.75"/>
    <row r="227" s="106" customFormat="1" ht="12.75"/>
    <row r="228" s="106" customFormat="1" ht="12.75"/>
    <row r="229" s="106" customFormat="1" ht="12.75"/>
    <row r="230" s="106" customFormat="1" ht="12.75"/>
    <row r="231" s="106" customFormat="1" ht="12.75"/>
    <row r="232" s="106" customFormat="1" ht="12.75"/>
    <row r="233" s="106" customFormat="1" ht="12.75"/>
    <row r="234" s="106" customFormat="1" ht="12.75"/>
    <row r="235" s="106" customFormat="1" ht="12.75"/>
    <row r="236" s="106" customFormat="1" ht="12.75"/>
    <row r="237" s="106" customFormat="1" ht="12.75"/>
    <row r="238" s="106" customFormat="1" ht="12.75"/>
    <row r="239" s="106" customFormat="1" ht="12.75"/>
    <row r="240" s="106" customFormat="1" ht="12.75"/>
    <row r="241" s="106" customFormat="1" ht="12.75"/>
    <row r="242" s="106" customFormat="1" ht="12.75"/>
    <row r="243" s="106" customFormat="1" ht="12.75"/>
    <row r="244" s="106" customFormat="1" ht="12.75"/>
    <row r="245" s="106" customFormat="1" ht="12.75"/>
    <row r="246" s="106" customFormat="1" ht="12.75"/>
    <row r="247" s="106" customFormat="1" ht="12.75"/>
    <row r="248" s="106" customFormat="1" ht="12.75"/>
    <row r="249" s="106" customFormat="1" ht="12.75"/>
    <row r="250" s="106" customFormat="1" ht="12.75"/>
    <row r="251" s="106" customFormat="1" ht="12.75"/>
    <row r="252" s="106" customFormat="1" ht="12.75"/>
    <row r="253" s="106" customFormat="1" ht="12.75"/>
    <row r="254" s="106" customFormat="1" ht="12.75"/>
    <row r="255" s="106" customFormat="1" ht="12.75"/>
    <row r="256" s="106" customFormat="1" ht="12.75"/>
    <row r="257" s="106" customFormat="1" ht="12.75"/>
    <row r="258" s="106" customFormat="1" ht="12.75"/>
    <row r="259" s="106" customFormat="1" ht="12.75"/>
    <row r="260" s="106" customFormat="1" ht="12.75"/>
    <row r="261" s="106" customFormat="1" ht="12.75"/>
    <row r="262" s="106" customFormat="1" ht="12.75"/>
    <row r="263" s="106" customFormat="1" ht="12.75"/>
    <row r="264" s="106" customFormat="1" ht="12.75"/>
    <row r="265" s="106" customFormat="1" ht="12.75"/>
    <row r="266" s="106" customFormat="1" ht="12.75"/>
    <row r="267" s="106" customFormat="1" ht="12.75"/>
    <row r="268" s="106" customFormat="1" ht="12.75"/>
    <row r="269" s="106" customFormat="1" ht="12.75"/>
    <row r="270" s="106" customFormat="1" ht="12.75"/>
    <row r="271" s="106" customFormat="1" ht="12.75"/>
    <row r="272" s="106" customFormat="1" ht="12.75"/>
    <row r="273" s="106" customFormat="1" ht="12.75"/>
    <row r="274" s="106" customFormat="1" ht="12.75"/>
    <row r="275" s="106" customFormat="1" ht="12.75"/>
    <row r="276" s="106" customFormat="1" ht="12.75"/>
    <row r="277" s="106" customFormat="1" ht="12.75"/>
    <row r="278" s="106" customFormat="1" ht="12.75"/>
    <row r="279" s="106" customFormat="1" ht="12.75"/>
    <row r="280" s="106" customFormat="1" ht="12.75"/>
    <row r="281" s="106" customFormat="1" ht="12.75"/>
    <row r="282" s="106" customFormat="1" ht="12.75"/>
    <row r="283" s="106" customFormat="1" ht="12.75"/>
    <row r="284" s="106" customFormat="1" ht="12.75"/>
    <row r="285" s="106" customFormat="1" ht="12.75"/>
    <row r="286" s="106" customFormat="1" ht="12.75"/>
    <row r="287" s="106" customFormat="1" ht="12.75"/>
    <row r="288" s="106" customFormat="1" ht="12.75"/>
    <row r="289" s="106" customFormat="1" ht="12.75"/>
    <row r="290" s="106" customFormat="1" ht="12.75"/>
    <row r="291" s="106" customFormat="1" ht="12.75"/>
    <row r="292" s="106" customFormat="1" ht="12.75"/>
    <row r="293" s="106" customFormat="1" ht="12.75"/>
    <row r="294" s="106" customFormat="1" ht="12.75"/>
    <row r="295" s="106" customFormat="1" ht="12.75"/>
    <row r="296" s="106" customFormat="1" ht="12.75"/>
    <row r="297" s="106" customFormat="1" ht="12.75"/>
    <row r="298" s="106" customFormat="1" ht="12.75"/>
    <row r="299" s="106" customFormat="1" ht="12.75"/>
    <row r="300" s="106" customFormat="1" ht="12.75"/>
    <row r="301" s="106" customFormat="1" ht="12.75"/>
    <row r="302" s="106" customFormat="1" ht="12.75"/>
    <row r="303" s="106" customFormat="1" ht="12.75"/>
    <row r="304" s="106" customFormat="1" ht="12.75"/>
    <row r="305" spans="1:25" ht="12.75">
      <c r="A305" s="106"/>
      <c r="B305" s="106"/>
      <c r="C305" s="106"/>
      <c r="D305" s="106"/>
      <c r="E305" s="106"/>
      <c r="F305" s="106"/>
      <c r="G305" s="106"/>
      <c r="H305" s="106"/>
      <c r="I305" s="106"/>
      <c r="J305" s="106"/>
      <c r="K305" s="106"/>
      <c r="L305" s="106"/>
      <c r="M305" s="106"/>
      <c r="N305" s="106"/>
      <c r="O305" s="106"/>
      <c r="P305" s="106"/>
      <c r="Q305" s="106"/>
      <c r="R305" s="106"/>
      <c r="S305" s="106"/>
      <c r="T305" s="106"/>
      <c r="U305" s="106"/>
      <c r="V305" s="106"/>
      <c r="W305" s="106"/>
      <c r="X305" s="106"/>
      <c r="Y305" s="106"/>
    </row>
    <row r="306" spans="1:25" ht="12.75">
      <c r="A306" s="106"/>
      <c r="B306" s="106"/>
      <c r="C306" s="106"/>
      <c r="D306" s="106"/>
      <c r="E306" s="106"/>
      <c r="F306" s="106"/>
      <c r="G306" s="106"/>
      <c r="H306" s="106"/>
      <c r="I306" s="106"/>
      <c r="J306" s="106"/>
      <c r="K306" s="106"/>
      <c r="L306" s="106"/>
      <c r="M306" s="106"/>
      <c r="N306" s="106"/>
      <c r="O306" s="106"/>
      <c r="P306" s="106"/>
      <c r="Q306" s="106"/>
      <c r="R306" s="106"/>
      <c r="S306" s="106"/>
      <c r="T306" s="106"/>
      <c r="U306" s="106"/>
      <c r="V306" s="106"/>
      <c r="W306" s="106"/>
      <c r="X306" s="106"/>
      <c r="Y306" s="106"/>
    </row>
    <row r="307" spans="1:25" ht="12.75">
      <c r="A307" s="106"/>
      <c r="B307" s="106"/>
      <c r="C307" s="106"/>
      <c r="D307" s="106"/>
      <c r="E307" s="106"/>
      <c r="F307" s="106"/>
      <c r="G307" s="106"/>
      <c r="H307" s="106"/>
      <c r="I307" s="106"/>
      <c r="J307" s="106"/>
      <c r="K307" s="106"/>
      <c r="L307" s="106"/>
      <c r="M307" s="106"/>
      <c r="N307" s="106"/>
      <c r="O307" s="106"/>
      <c r="P307" s="106"/>
      <c r="Q307" s="106"/>
      <c r="R307" s="106"/>
      <c r="S307" s="106"/>
      <c r="T307" s="106"/>
      <c r="U307" s="106"/>
      <c r="V307" s="106"/>
      <c r="W307" s="106"/>
      <c r="X307" s="106"/>
      <c r="Y307" s="106"/>
    </row>
    <row r="308" spans="1:25" ht="12.75">
      <c r="A308" s="106"/>
      <c r="B308" s="106"/>
      <c r="C308" s="106"/>
      <c r="D308" s="106"/>
      <c r="E308" s="106"/>
      <c r="F308" s="106"/>
      <c r="G308" s="106"/>
      <c r="H308" s="106"/>
      <c r="I308" s="106"/>
      <c r="J308" s="106"/>
      <c r="K308" s="106"/>
      <c r="L308" s="106"/>
      <c r="M308" s="106"/>
      <c r="N308" s="106"/>
      <c r="O308" s="106"/>
      <c r="P308" s="106"/>
      <c r="Q308" s="106"/>
      <c r="R308" s="106"/>
      <c r="S308" s="106"/>
      <c r="T308" s="106"/>
      <c r="U308" s="106"/>
      <c r="V308" s="106"/>
      <c r="W308" s="106"/>
      <c r="X308" s="106"/>
      <c r="Y308" s="106"/>
    </row>
    <row r="309" spans="1:25" ht="12.75">
      <c r="A309" s="106"/>
      <c r="B309" s="106"/>
      <c r="C309" s="106"/>
      <c r="D309" s="106"/>
      <c r="E309" s="106"/>
      <c r="F309" s="106"/>
      <c r="G309" s="106"/>
      <c r="H309" s="106"/>
      <c r="I309" s="106"/>
      <c r="J309" s="106"/>
      <c r="K309" s="106"/>
      <c r="L309" s="106"/>
      <c r="M309" s="106"/>
      <c r="N309" s="106"/>
      <c r="O309" s="106"/>
      <c r="P309" s="106"/>
      <c r="Q309" s="106"/>
      <c r="R309" s="106"/>
      <c r="S309" s="106"/>
      <c r="T309" s="106"/>
      <c r="U309" s="106"/>
      <c r="V309" s="106"/>
      <c r="W309" s="106"/>
      <c r="X309" s="106"/>
      <c r="Y309" s="106"/>
    </row>
    <row r="310" spans="1:25" ht="12.75">
      <c r="A310" s="106"/>
      <c r="B310" s="106"/>
      <c r="C310" s="106"/>
      <c r="D310" s="106"/>
      <c r="E310" s="106"/>
      <c r="F310" s="106"/>
      <c r="G310" s="106"/>
      <c r="H310" s="106"/>
      <c r="I310" s="106"/>
      <c r="J310" s="106"/>
      <c r="K310" s="106"/>
      <c r="L310" s="106"/>
      <c r="M310" s="106"/>
      <c r="N310" s="106"/>
      <c r="O310" s="106"/>
      <c r="P310" s="106"/>
      <c r="Q310" s="106"/>
      <c r="R310" s="106"/>
      <c r="S310" s="106"/>
      <c r="T310" s="106"/>
      <c r="U310" s="106"/>
      <c r="V310" s="106"/>
      <c r="W310" s="106"/>
      <c r="X310" s="106"/>
      <c r="Y310" s="106"/>
    </row>
    <row r="311" spans="1:25" ht="12.75">
      <c r="A311" s="106"/>
      <c r="B311" s="106"/>
      <c r="C311" s="106"/>
      <c r="D311" s="106"/>
      <c r="E311" s="106"/>
      <c r="F311" s="106"/>
      <c r="G311" s="106"/>
      <c r="H311" s="106"/>
      <c r="I311" s="106"/>
      <c r="J311" s="106"/>
      <c r="K311" s="106"/>
      <c r="L311" s="106"/>
      <c r="M311" s="106"/>
      <c r="N311" s="106"/>
      <c r="O311" s="106"/>
      <c r="P311" s="106"/>
      <c r="Q311" s="106"/>
      <c r="R311" s="106"/>
      <c r="S311" s="106"/>
      <c r="T311" s="106"/>
      <c r="U311" s="106"/>
      <c r="V311" s="106"/>
      <c r="W311" s="106"/>
      <c r="X311" s="106"/>
      <c r="Y311" s="106"/>
    </row>
    <row r="312" spans="1:25" ht="12.75">
      <c r="A312" s="106"/>
      <c r="B312" s="106"/>
      <c r="C312" s="106"/>
      <c r="D312" s="106"/>
      <c r="E312" s="106"/>
      <c r="F312" s="106"/>
      <c r="G312" s="106"/>
      <c r="H312" s="106"/>
      <c r="I312" s="106"/>
      <c r="J312" s="106"/>
      <c r="K312" s="106"/>
      <c r="L312" s="106"/>
      <c r="M312" s="106"/>
      <c r="N312" s="106"/>
      <c r="O312" s="106"/>
      <c r="P312" s="106"/>
      <c r="Q312" s="106"/>
      <c r="R312" s="106"/>
      <c r="S312" s="106"/>
      <c r="T312" s="106"/>
      <c r="U312" s="106"/>
      <c r="V312" s="106"/>
      <c r="W312" s="106"/>
      <c r="X312" s="106"/>
      <c r="Y312" s="106"/>
    </row>
    <row r="313" spans="1:25" ht="12.75">
      <c r="A313" s="106"/>
      <c r="B313" s="106"/>
      <c r="C313" s="106"/>
      <c r="D313" s="106"/>
      <c r="E313" s="106"/>
      <c r="F313" s="106"/>
      <c r="G313" s="106"/>
      <c r="H313" s="106"/>
      <c r="I313" s="106"/>
      <c r="J313" s="106"/>
      <c r="K313" s="106"/>
      <c r="L313" s="106"/>
      <c r="M313" s="106"/>
      <c r="N313" s="106"/>
      <c r="O313" s="106"/>
      <c r="P313" s="106"/>
      <c r="Q313" s="106"/>
      <c r="R313" s="106"/>
      <c r="S313" s="106"/>
      <c r="T313" s="106"/>
      <c r="U313" s="106"/>
      <c r="V313" s="106"/>
      <c r="W313" s="106"/>
      <c r="X313" s="106"/>
      <c r="Y313" s="106"/>
    </row>
    <row r="314" spans="1:25" ht="12.75">
      <c r="A314" s="106"/>
      <c r="B314" s="106"/>
      <c r="C314" s="106"/>
      <c r="D314" s="106"/>
      <c r="E314" s="106"/>
      <c r="F314" s="106"/>
      <c r="G314" s="106"/>
      <c r="H314" s="106"/>
      <c r="I314" s="106"/>
      <c r="J314" s="106"/>
      <c r="K314" s="106"/>
      <c r="L314" s="106"/>
      <c r="M314" s="106"/>
      <c r="N314" s="106"/>
      <c r="O314" s="106"/>
      <c r="P314" s="106"/>
      <c r="Q314" s="106"/>
      <c r="R314" s="106"/>
      <c r="S314" s="106"/>
      <c r="T314" s="106"/>
      <c r="U314" s="106"/>
      <c r="V314" s="106"/>
      <c r="W314" s="106"/>
      <c r="X314" s="106"/>
      <c r="Y314" s="106"/>
    </row>
    <row r="315" spans="1:25" ht="12.75">
      <c r="A315" s="106"/>
      <c r="B315" s="106"/>
      <c r="C315" s="106"/>
      <c r="D315" s="106"/>
      <c r="E315" s="106"/>
      <c r="F315" s="106"/>
      <c r="G315" s="106"/>
      <c r="H315" s="106"/>
      <c r="I315" s="106"/>
      <c r="J315" s="106"/>
      <c r="K315" s="106"/>
      <c r="L315" s="106"/>
      <c r="M315" s="106"/>
      <c r="N315" s="106"/>
      <c r="O315" s="106"/>
      <c r="P315" s="106"/>
      <c r="Q315" s="106"/>
      <c r="R315" s="106"/>
      <c r="S315" s="106"/>
      <c r="T315" s="106"/>
      <c r="U315" s="106"/>
      <c r="V315" s="106"/>
      <c r="W315" s="106"/>
      <c r="X315" s="106"/>
      <c r="Y315" s="106"/>
    </row>
    <row r="316" spans="1:25" ht="12.75">
      <c r="A316" s="106"/>
      <c r="B316" s="106"/>
      <c r="C316" s="106"/>
      <c r="D316" s="106"/>
      <c r="E316" s="106"/>
      <c r="F316" s="106"/>
      <c r="G316" s="106"/>
      <c r="H316" s="106"/>
      <c r="I316" s="106"/>
      <c r="J316" s="106"/>
      <c r="K316" s="106"/>
      <c r="L316" s="106"/>
      <c r="M316" s="106"/>
      <c r="N316" s="106"/>
      <c r="O316" s="106"/>
      <c r="P316" s="106"/>
      <c r="Q316" s="106"/>
      <c r="R316" s="106"/>
      <c r="S316" s="106"/>
      <c r="T316" s="106"/>
      <c r="U316" s="106"/>
      <c r="V316" s="106"/>
      <c r="W316" s="106"/>
      <c r="X316" s="106"/>
      <c r="Y316" s="106"/>
    </row>
    <row r="317" spans="1:25" ht="12.75">
      <c r="A317" s="106"/>
      <c r="B317" s="106"/>
      <c r="C317" s="106"/>
      <c r="D317" s="106"/>
      <c r="E317" s="106"/>
      <c r="F317" s="106"/>
      <c r="G317" s="106"/>
      <c r="H317" s="106"/>
      <c r="I317" s="106"/>
      <c r="J317" s="106"/>
      <c r="K317" s="106"/>
      <c r="L317" s="106"/>
      <c r="M317" s="106"/>
      <c r="N317" s="106"/>
      <c r="O317" s="106"/>
      <c r="P317" s="106"/>
      <c r="Q317" s="106"/>
      <c r="R317" s="106"/>
      <c r="S317" s="106"/>
      <c r="T317" s="106"/>
      <c r="U317" s="106"/>
      <c r="V317" s="106"/>
      <c r="W317" s="106"/>
      <c r="X317" s="106"/>
      <c r="Y317" s="106"/>
    </row>
    <row r="318" spans="1:25" ht="12.75">
      <c r="A318" s="106"/>
      <c r="B318" s="106"/>
      <c r="C318" s="106"/>
      <c r="D318" s="106"/>
      <c r="E318" s="106"/>
      <c r="F318" s="106"/>
      <c r="G318" s="106"/>
      <c r="H318" s="106"/>
      <c r="I318" s="106"/>
      <c r="J318" s="106"/>
      <c r="K318" s="106"/>
      <c r="L318" s="106"/>
      <c r="M318" s="106"/>
      <c r="N318" s="106"/>
      <c r="O318" s="106"/>
      <c r="P318" s="106"/>
      <c r="Q318" s="106"/>
      <c r="R318" s="106"/>
      <c r="S318" s="106"/>
      <c r="T318" s="106"/>
      <c r="U318" s="106"/>
      <c r="V318" s="106"/>
      <c r="W318" s="106"/>
      <c r="X318" s="106"/>
      <c r="Y318" s="106"/>
    </row>
    <row r="319" spans="1:25" ht="12.75">
      <c r="A319" s="106"/>
      <c r="B319" s="106"/>
      <c r="C319" s="106"/>
      <c r="D319" s="106"/>
      <c r="E319" s="106"/>
      <c r="F319" s="106"/>
      <c r="G319" s="106"/>
      <c r="H319" s="106"/>
      <c r="I319" s="106"/>
      <c r="J319" s="106"/>
      <c r="K319" s="106"/>
      <c r="L319" s="106"/>
      <c r="M319" s="106"/>
      <c r="N319" s="106"/>
      <c r="O319" s="106"/>
      <c r="P319" s="106"/>
      <c r="Q319" s="106"/>
      <c r="R319" s="106"/>
      <c r="S319" s="106"/>
      <c r="T319" s="106"/>
      <c r="U319" s="106"/>
      <c r="V319" s="106"/>
      <c r="W319" s="106"/>
      <c r="X319" s="106"/>
      <c r="Y319" s="106"/>
    </row>
    <row r="320" spans="1:25" ht="12.75">
      <c r="A320" s="106"/>
      <c r="B320" s="106"/>
      <c r="C320" s="106"/>
      <c r="D320" s="106"/>
      <c r="E320" s="106"/>
      <c r="F320" s="106"/>
      <c r="G320" s="106"/>
      <c r="H320" s="106"/>
      <c r="I320" s="106"/>
      <c r="J320" s="106"/>
      <c r="K320" s="106"/>
      <c r="L320" s="106"/>
      <c r="M320" s="106"/>
      <c r="N320" s="106"/>
      <c r="O320" s="106"/>
      <c r="P320" s="106"/>
      <c r="Q320" s="106"/>
      <c r="R320" s="106"/>
      <c r="S320" s="106"/>
      <c r="T320" s="106"/>
      <c r="U320" s="106"/>
      <c r="V320" s="106"/>
      <c r="W320" s="106"/>
      <c r="X320" s="106"/>
      <c r="Y320" s="106"/>
    </row>
    <row r="321" spans="1:25" ht="12.75">
      <c r="A321" s="106"/>
      <c r="B321" s="106"/>
      <c r="C321" s="106"/>
      <c r="D321" s="106"/>
      <c r="E321" s="106"/>
      <c r="F321" s="106"/>
      <c r="G321" s="106"/>
      <c r="H321" s="106"/>
      <c r="I321" s="106"/>
      <c r="J321" s="106"/>
      <c r="K321" s="106"/>
      <c r="L321" s="106"/>
      <c r="M321" s="106"/>
      <c r="N321" s="106"/>
      <c r="O321" s="106"/>
      <c r="P321" s="106"/>
      <c r="Q321" s="106"/>
      <c r="R321" s="106"/>
      <c r="S321" s="106"/>
      <c r="T321" s="106"/>
      <c r="U321" s="106"/>
      <c r="V321" s="106"/>
      <c r="W321" s="106"/>
      <c r="X321" s="106"/>
      <c r="Y321" s="106"/>
    </row>
    <row r="322" spans="1:25" ht="12.75">
      <c r="A322" s="106"/>
      <c r="B322" s="106"/>
      <c r="C322" s="106"/>
      <c r="D322" s="106"/>
      <c r="E322" s="106"/>
      <c r="F322" s="106"/>
      <c r="G322" s="106"/>
      <c r="H322" s="106"/>
      <c r="I322" s="106"/>
      <c r="J322" s="106"/>
      <c r="K322" s="106"/>
      <c r="L322" s="106"/>
      <c r="M322" s="106"/>
      <c r="N322" s="106"/>
      <c r="O322" s="106"/>
      <c r="P322" s="106"/>
      <c r="Q322" s="106"/>
      <c r="R322" s="106"/>
      <c r="S322" s="106"/>
      <c r="T322" s="106"/>
      <c r="U322" s="106"/>
      <c r="V322" s="106"/>
      <c r="W322" s="106"/>
      <c r="X322" s="106"/>
      <c r="Y322" s="106"/>
    </row>
    <row r="323" spans="1:25" ht="12.75">
      <c r="A323" s="106"/>
      <c r="B323" s="106"/>
      <c r="C323" s="106"/>
      <c r="D323" s="106"/>
      <c r="E323" s="106"/>
      <c r="F323" s="106"/>
      <c r="G323" s="106"/>
      <c r="H323" s="106"/>
      <c r="I323" s="106"/>
      <c r="J323" s="106"/>
      <c r="K323" s="106"/>
      <c r="L323" s="106"/>
      <c r="M323" s="106"/>
      <c r="N323" s="106"/>
      <c r="O323" s="106"/>
      <c r="P323" s="106"/>
      <c r="Q323" s="106"/>
      <c r="R323" s="106"/>
      <c r="S323" s="106"/>
      <c r="T323" s="106"/>
      <c r="U323" s="106"/>
      <c r="V323" s="106"/>
      <c r="W323" s="106"/>
      <c r="X323" s="106"/>
      <c r="Y323" s="106"/>
    </row>
    <row r="324" spans="1:25" ht="12.75">
      <c r="A324" s="106"/>
      <c r="B324" s="106"/>
      <c r="C324" s="106"/>
      <c r="D324" s="106"/>
      <c r="E324" s="106"/>
      <c r="F324" s="106"/>
      <c r="G324" s="106"/>
      <c r="H324" s="106"/>
      <c r="I324" s="106"/>
      <c r="J324" s="106"/>
      <c r="K324" s="106"/>
      <c r="L324" s="106"/>
      <c r="M324" s="106"/>
      <c r="N324" s="106"/>
      <c r="O324" s="106"/>
      <c r="P324" s="106"/>
      <c r="Q324" s="106"/>
      <c r="R324" s="106"/>
      <c r="S324" s="106"/>
      <c r="T324" s="106"/>
      <c r="U324" s="106"/>
      <c r="V324" s="106"/>
      <c r="W324" s="106"/>
      <c r="X324" s="106"/>
      <c r="Y324" s="106"/>
    </row>
    <row r="325" spans="1:25" ht="12.75">
      <c r="A325" s="106"/>
      <c r="B325" s="106"/>
      <c r="C325" s="106"/>
      <c r="D325" s="106"/>
      <c r="E325" s="106"/>
      <c r="F325" s="106"/>
      <c r="G325" s="106"/>
      <c r="H325" s="106"/>
      <c r="I325" s="106"/>
      <c r="J325" s="106"/>
      <c r="K325" s="106"/>
      <c r="L325" s="106"/>
      <c r="M325" s="106"/>
      <c r="N325" s="106"/>
      <c r="O325" s="106"/>
      <c r="P325" s="106"/>
      <c r="Q325" s="106"/>
      <c r="R325" s="106"/>
      <c r="S325" s="106"/>
      <c r="T325" s="106"/>
      <c r="U325" s="106"/>
      <c r="V325" s="106"/>
      <c r="W325" s="106"/>
      <c r="X325" s="106"/>
      <c r="Y325" s="106"/>
    </row>
    <row r="326" spans="1:25" ht="12.75">
      <c r="A326" s="106"/>
      <c r="B326" s="106"/>
      <c r="C326" s="106"/>
      <c r="D326" s="106"/>
      <c r="E326" s="106"/>
      <c r="F326" s="106"/>
      <c r="G326" s="106"/>
      <c r="H326" s="106"/>
      <c r="I326" s="106"/>
      <c r="J326" s="106"/>
      <c r="K326" s="106"/>
      <c r="L326" s="106"/>
      <c r="M326" s="106"/>
      <c r="N326" s="106"/>
      <c r="O326" s="106"/>
      <c r="P326" s="106"/>
      <c r="Q326" s="106"/>
      <c r="R326" s="106"/>
      <c r="S326" s="106"/>
      <c r="T326" s="106"/>
      <c r="U326" s="106"/>
      <c r="V326" s="106"/>
      <c r="W326" s="106"/>
      <c r="X326" s="106"/>
      <c r="Y326" s="106"/>
    </row>
    <row r="327" spans="1:25" ht="12.75">
      <c r="A327" s="106"/>
      <c r="B327" s="106"/>
      <c r="C327" s="106"/>
      <c r="D327" s="106"/>
      <c r="E327" s="106"/>
      <c r="F327" s="106"/>
      <c r="G327" s="106"/>
      <c r="H327" s="106"/>
      <c r="I327" s="106"/>
      <c r="J327" s="106"/>
      <c r="K327" s="106"/>
      <c r="L327" s="106"/>
      <c r="M327" s="106"/>
      <c r="N327" s="106"/>
      <c r="O327" s="106"/>
      <c r="P327" s="106"/>
      <c r="Q327" s="106"/>
      <c r="R327" s="106"/>
      <c r="S327" s="106"/>
      <c r="T327" s="106"/>
      <c r="U327" s="106"/>
      <c r="V327" s="106"/>
      <c r="W327" s="106"/>
      <c r="X327" s="106"/>
      <c r="Y327" s="106"/>
    </row>
    <row r="328" spans="1:25" ht="12.75">
      <c r="A328" s="106"/>
      <c r="B328" s="106"/>
      <c r="C328" s="106"/>
      <c r="D328" s="106"/>
      <c r="E328" s="106"/>
      <c r="F328" s="106"/>
      <c r="G328" s="106"/>
      <c r="H328" s="106"/>
      <c r="I328" s="106"/>
      <c r="J328" s="106"/>
      <c r="K328" s="106"/>
      <c r="L328" s="106"/>
      <c r="M328" s="106"/>
      <c r="N328" s="106"/>
      <c r="O328" s="106"/>
      <c r="P328" s="106"/>
      <c r="Q328" s="106"/>
      <c r="R328" s="106"/>
      <c r="S328" s="106"/>
      <c r="T328" s="106"/>
      <c r="U328" s="106"/>
      <c r="V328" s="106"/>
      <c r="W328" s="106"/>
      <c r="X328" s="106"/>
      <c r="Y328" s="106"/>
    </row>
    <row r="329" spans="1:25" ht="12.75">
      <c r="A329" s="106"/>
      <c r="B329" s="106"/>
      <c r="C329" s="106"/>
      <c r="D329" s="106"/>
      <c r="E329" s="106"/>
      <c r="F329" s="106"/>
      <c r="G329" s="106"/>
      <c r="H329" s="106"/>
      <c r="I329" s="106"/>
      <c r="J329" s="106"/>
      <c r="K329" s="106"/>
      <c r="L329" s="106"/>
      <c r="M329" s="106"/>
      <c r="N329" s="106"/>
      <c r="O329" s="106"/>
      <c r="P329" s="106"/>
      <c r="Q329" s="106"/>
      <c r="R329" s="106"/>
      <c r="S329" s="106"/>
      <c r="T329" s="106"/>
      <c r="U329" s="106"/>
      <c r="V329" s="106"/>
      <c r="W329" s="106"/>
      <c r="X329" s="106"/>
      <c r="Y329" s="106"/>
    </row>
    <row r="330" spans="1:25" ht="12.75">
      <c r="A330" s="106"/>
      <c r="B330" s="106"/>
      <c r="C330" s="106"/>
      <c r="D330" s="106"/>
      <c r="E330" s="106"/>
      <c r="F330" s="106"/>
      <c r="G330" s="106"/>
      <c r="H330" s="106"/>
      <c r="I330" s="106"/>
      <c r="J330" s="106"/>
      <c r="K330" s="106"/>
      <c r="L330" s="106"/>
      <c r="M330" s="106"/>
      <c r="N330" s="106"/>
      <c r="O330" s="106"/>
      <c r="P330" s="106"/>
      <c r="Q330" s="106"/>
      <c r="R330" s="106"/>
      <c r="S330" s="106"/>
      <c r="T330" s="106"/>
      <c r="U330" s="106"/>
      <c r="V330" s="106"/>
      <c r="W330" s="106"/>
      <c r="X330" s="106"/>
      <c r="Y330" s="106"/>
    </row>
    <row r="331" spans="1:25" ht="12.75">
      <c r="A331" s="106"/>
      <c r="B331" s="106"/>
      <c r="C331" s="106"/>
      <c r="D331" s="106"/>
      <c r="E331" s="106"/>
      <c r="F331" s="106"/>
      <c r="G331" s="106"/>
      <c r="H331" s="106"/>
      <c r="I331" s="106"/>
      <c r="J331" s="106"/>
      <c r="K331" s="106"/>
      <c r="L331" s="106"/>
      <c r="M331" s="106"/>
      <c r="N331" s="106"/>
      <c r="O331" s="106"/>
      <c r="P331" s="106"/>
      <c r="Q331" s="106"/>
      <c r="R331" s="106"/>
      <c r="S331" s="106"/>
      <c r="T331" s="106"/>
      <c r="U331" s="106"/>
      <c r="V331" s="106"/>
      <c r="W331" s="106"/>
      <c r="X331" s="106"/>
      <c r="Y331" s="106"/>
    </row>
    <row r="332" spans="1:25" ht="12.75">
      <c r="A332" s="106"/>
      <c r="B332" s="106"/>
      <c r="C332" s="106"/>
      <c r="D332" s="106"/>
      <c r="E332" s="106"/>
      <c r="F332" s="106"/>
      <c r="G332" s="106"/>
      <c r="H332" s="106"/>
      <c r="I332" s="106"/>
      <c r="J332" s="106"/>
      <c r="K332" s="106"/>
      <c r="L332" s="106"/>
      <c r="M332" s="106"/>
      <c r="N332" s="106"/>
      <c r="O332" s="106"/>
      <c r="P332" s="106"/>
      <c r="Q332" s="106"/>
      <c r="R332" s="106"/>
      <c r="S332" s="106"/>
      <c r="T332" s="106"/>
      <c r="U332" s="106"/>
      <c r="V332" s="106"/>
      <c r="W332" s="106"/>
      <c r="X332" s="106"/>
      <c r="Y332" s="106"/>
    </row>
    <row r="333" spans="1:25" ht="12.75">
      <c r="A333" s="106"/>
      <c r="B333" s="106"/>
      <c r="C333" s="106"/>
      <c r="D333" s="106"/>
      <c r="E333" s="106"/>
      <c r="F333" s="106"/>
      <c r="G333" s="106"/>
      <c r="H333" s="106"/>
      <c r="I333" s="106"/>
      <c r="J333" s="106"/>
      <c r="K333" s="106"/>
      <c r="L333" s="106"/>
      <c r="M333" s="106"/>
      <c r="N333" s="106"/>
      <c r="O333" s="106"/>
      <c r="P333" s="106"/>
      <c r="Q333" s="106"/>
      <c r="R333" s="106"/>
      <c r="S333" s="106"/>
      <c r="T333" s="106"/>
      <c r="U333" s="106"/>
      <c r="V333" s="106"/>
      <c r="W333" s="106"/>
      <c r="X333" s="106"/>
      <c r="Y333" s="106"/>
    </row>
    <row r="334" spans="1:25" ht="12.75">
      <c r="A334" s="106"/>
      <c r="B334" s="106"/>
      <c r="C334" s="106"/>
      <c r="D334" s="106"/>
      <c r="E334" s="106"/>
      <c r="F334" s="106"/>
      <c r="G334" s="106"/>
      <c r="H334" s="106"/>
      <c r="I334" s="106"/>
      <c r="J334" s="106"/>
      <c r="K334" s="106"/>
      <c r="L334" s="106"/>
      <c r="M334" s="106"/>
      <c r="N334" s="106"/>
      <c r="O334" s="106"/>
      <c r="P334" s="106"/>
      <c r="Q334" s="106"/>
      <c r="R334" s="106"/>
      <c r="S334" s="106"/>
      <c r="T334" s="106"/>
      <c r="U334" s="106"/>
      <c r="V334" s="106"/>
      <c r="W334" s="106"/>
      <c r="X334" s="106"/>
      <c r="Y334" s="106"/>
    </row>
    <row r="335" spans="1:25" ht="12.75">
      <c r="A335" s="106"/>
      <c r="B335" s="106"/>
      <c r="C335" s="106"/>
      <c r="D335" s="106"/>
      <c r="E335" s="106"/>
      <c r="F335" s="106"/>
      <c r="G335" s="106"/>
      <c r="H335" s="106"/>
      <c r="I335" s="106"/>
      <c r="J335" s="106"/>
      <c r="K335" s="106"/>
      <c r="L335" s="106"/>
      <c r="M335" s="106"/>
      <c r="N335" s="106"/>
      <c r="O335" s="106"/>
      <c r="P335" s="106"/>
      <c r="Q335" s="106"/>
      <c r="R335" s="106"/>
      <c r="S335" s="106"/>
      <c r="T335" s="106"/>
      <c r="U335" s="106"/>
      <c r="V335" s="106"/>
      <c r="W335" s="106"/>
      <c r="X335" s="106"/>
      <c r="Y335" s="106"/>
    </row>
    <row r="336" spans="1:25" ht="12.75">
      <c r="A336" s="106"/>
      <c r="B336" s="106"/>
      <c r="C336" s="106"/>
      <c r="D336" s="106"/>
      <c r="E336" s="106"/>
      <c r="F336" s="106"/>
      <c r="G336" s="106"/>
      <c r="H336" s="106"/>
      <c r="I336" s="106"/>
      <c r="J336" s="106"/>
      <c r="K336" s="106"/>
      <c r="L336" s="106"/>
      <c r="M336" s="106"/>
      <c r="N336" s="106"/>
      <c r="O336" s="106"/>
      <c r="P336" s="106"/>
      <c r="Q336" s="106"/>
      <c r="R336" s="106"/>
      <c r="S336" s="106"/>
      <c r="T336" s="106"/>
      <c r="U336" s="106"/>
      <c r="V336" s="106"/>
      <c r="W336" s="106"/>
      <c r="X336" s="106"/>
      <c r="Y336" s="106"/>
    </row>
    <row r="337" spans="1:25" ht="12.75">
      <c r="A337" s="106"/>
      <c r="B337" s="106"/>
      <c r="C337" s="106"/>
      <c r="D337" s="106"/>
      <c r="E337" s="106"/>
      <c r="F337" s="106"/>
      <c r="G337" s="106"/>
      <c r="H337" s="106"/>
      <c r="I337" s="106"/>
      <c r="J337" s="106"/>
      <c r="K337" s="106"/>
      <c r="L337" s="106"/>
      <c r="M337" s="106"/>
      <c r="N337" s="106"/>
      <c r="O337" s="106"/>
      <c r="P337" s="106"/>
      <c r="Q337" s="106"/>
      <c r="R337" s="106"/>
      <c r="S337" s="106"/>
      <c r="T337" s="106"/>
      <c r="U337" s="106"/>
      <c r="V337" s="106"/>
      <c r="W337" s="106"/>
      <c r="X337" s="106"/>
      <c r="Y337" s="106"/>
    </row>
    <row r="338" spans="1:25" ht="12.75">
      <c r="A338" s="106"/>
      <c r="B338" s="106"/>
      <c r="C338" s="106"/>
      <c r="D338" s="106"/>
      <c r="E338" s="106"/>
      <c r="F338" s="106"/>
      <c r="G338" s="106"/>
      <c r="H338" s="106"/>
      <c r="I338" s="106"/>
      <c r="J338" s="106"/>
      <c r="K338" s="106"/>
      <c r="L338" s="106"/>
      <c r="M338" s="106"/>
      <c r="N338" s="106"/>
      <c r="O338" s="106"/>
      <c r="P338" s="106"/>
      <c r="Q338" s="106"/>
      <c r="R338" s="106"/>
      <c r="S338" s="106"/>
      <c r="T338" s="106"/>
      <c r="U338" s="106"/>
      <c r="V338" s="106"/>
      <c r="W338" s="106"/>
      <c r="X338" s="106"/>
      <c r="Y338" s="106"/>
    </row>
    <row r="339" spans="1:25" ht="12.75">
      <c r="A339" s="106"/>
      <c r="B339" s="106"/>
      <c r="C339" s="106"/>
      <c r="D339" s="106"/>
      <c r="E339" s="106"/>
      <c r="F339" s="106"/>
      <c r="G339" s="106"/>
      <c r="H339" s="106"/>
      <c r="I339" s="106"/>
      <c r="J339" s="106"/>
      <c r="K339" s="106"/>
      <c r="L339" s="106"/>
      <c r="M339" s="106"/>
      <c r="N339" s="106"/>
      <c r="O339" s="106"/>
      <c r="P339" s="106"/>
      <c r="Q339" s="106"/>
      <c r="R339" s="106"/>
      <c r="S339" s="106"/>
      <c r="T339" s="106"/>
      <c r="U339" s="106"/>
      <c r="V339" s="106"/>
      <c r="W339" s="106"/>
      <c r="X339" s="106"/>
      <c r="Y339" s="106"/>
    </row>
    <row r="340" spans="1:25" ht="12.75">
      <c r="A340" s="106"/>
      <c r="B340" s="106"/>
      <c r="C340" s="106"/>
      <c r="D340" s="106"/>
      <c r="E340" s="106"/>
      <c r="F340" s="106"/>
      <c r="G340" s="106"/>
      <c r="H340" s="106"/>
      <c r="I340" s="106"/>
      <c r="J340" s="106"/>
      <c r="K340" s="106"/>
      <c r="L340" s="106"/>
      <c r="M340" s="106"/>
      <c r="N340" s="106"/>
      <c r="O340" s="106"/>
      <c r="P340" s="106"/>
      <c r="Q340" s="106"/>
      <c r="R340" s="106"/>
      <c r="S340" s="106"/>
      <c r="T340" s="106"/>
      <c r="U340" s="106"/>
      <c r="V340" s="106"/>
      <c r="W340" s="106"/>
      <c r="X340" s="106"/>
      <c r="Y340" s="106"/>
    </row>
    <row r="341" spans="1:25" ht="12.75">
      <c r="A341" s="106"/>
      <c r="B341" s="106"/>
      <c r="C341" s="106"/>
      <c r="D341" s="106"/>
      <c r="E341" s="106"/>
      <c r="F341" s="106"/>
      <c r="G341" s="106"/>
      <c r="H341" s="106"/>
      <c r="I341" s="106"/>
      <c r="J341" s="106"/>
      <c r="K341" s="106"/>
      <c r="L341" s="106"/>
      <c r="M341" s="106"/>
      <c r="N341" s="106"/>
      <c r="O341" s="106"/>
      <c r="P341" s="106"/>
      <c r="Q341" s="106"/>
      <c r="R341" s="106"/>
      <c r="S341" s="106"/>
      <c r="T341" s="106"/>
      <c r="U341" s="106"/>
      <c r="V341" s="106"/>
      <c r="W341" s="106"/>
      <c r="X341" s="106"/>
      <c r="Y341" s="106"/>
    </row>
    <row r="342" spans="1:25" ht="12.75">
      <c r="A342" s="106"/>
      <c r="B342" s="106"/>
      <c r="C342" s="106"/>
      <c r="D342" s="106"/>
      <c r="E342" s="106"/>
      <c r="F342" s="106"/>
      <c r="G342" s="106"/>
      <c r="H342" s="106"/>
      <c r="I342" s="106"/>
      <c r="J342" s="106"/>
      <c r="K342" s="106"/>
      <c r="L342" s="106"/>
      <c r="M342" s="106"/>
      <c r="N342" s="106"/>
      <c r="O342" s="106"/>
      <c r="P342" s="106"/>
      <c r="Q342" s="106"/>
      <c r="R342" s="106"/>
      <c r="S342" s="106"/>
      <c r="T342" s="106"/>
      <c r="U342" s="106"/>
      <c r="V342" s="106"/>
      <c r="W342" s="106"/>
      <c r="X342" s="106"/>
      <c r="Y342" s="106"/>
    </row>
    <row r="343" spans="1:25" ht="12.75">
      <c r="A343" s="106"/>
      <c r="B343" s="106"/>
      <c r="C343" s="106"/>
      <c r="D343" s="106"/>
      <c r="E343" s="106"/>
      <c r="F343" s="106"/>
      <c r="G343" s="106"/>
      <c r="H343" s="106"/>
      <c r="I343" s="106"/>
      <c r="J343" s="106"/>
      <c r="K343" s="106"/>
      <c r="L343" s="106"/>
      <c r="M343" s="106"/>
      <c r="N343" s="106"/>
      <c r="O343" s="106"/>
      <c r="P343" s="106"/>
      <c r="Q343" s="106"/>
      <c r="R343" s="106"/>
      <c r="S343" s="106"/>
      <c r="T343" s="106"/>
      <c r="U343" s="106"/>
      <c r="V343" s="106"/>
      <c r="W343" s="106"/>
      <c r="X343" s="106"/>
      <c r="Y343" s="106"/>
    </row>
    <row r="344" spans="1:25" ht="12.75">
      <c r="A344" s="106"/>
      <c r="B344" s="106"/>
      <c r="C344" s="106"/>
      <c r="D344" s="106"/>
      <c r="E344" s="106"/>
      <c r="F344" s="106"/>
      <c r="G344" s="106"/>
      <c r="H344" s="106"/>
      <c r="I344" s="106"/>
      <c r="J344" s="106"/>
      <c r="K344" s="106"/>
      <c r="L344" s="106"/>
      <c r="M344" s="106"/>
      <c r="N344" s="106"/>
      <c r="O344" s="106"/>
      <c r="P344" s="106"/>
      <c r="Q344" s="106"/>
      <c r="R344" s="106"/>
      <c r="S344" s="106"/>
      <c r="T344" s="106"/>
      <c r="U344" s="106"/>
      <c r="V344" s="106"/>
      <c r="W344" s="106"/>
      <c r="X344" s="106"/>
      <c r="Y344" s="106"/>
    </row>
    <row r="345" spans="1:25" ht="12.75">
      <c r="A345" s="106"/>
      <c r="B345" s="106"/>
      <c r="C345" s="106"/>
      <c r="D345" s="106"/>
      <c r="E345" s="106"/>
      <c r="F345" s="106"/>
      <c r="G345" s="106"/>
      <c r="H345" s="106"/>
      <c r="I345" s="106"/>
      <c r="J345" s="106"/>
      <c r="K345" s="106"/>
      <c r="L345" s="106"/>
      <c r="M345" s="106"/>
      <c r="N345" s="106"/>
      <c r="O345" s="106"/>
      <c r="P345" s="106"/>
      <c r="Q345" s="106"/>
      <c r="R345" s="106"/>
      <c r="S345" s="106"/>
      <c r="T345" s="106"/>
      <c r="U345" s="106"/>
      <c r="V345" s="106"/>
      <c r="W345" s="106"/>
      <c r="X345" s="106"/>
      <c r="Y345" s="106"/>
    </row>
    <row r="346" spans="1:25" ht="12.75">
      <c r="A346" s="106"/>
      <c r="B346" s="106"/>
      <c r="C346" s="106"/>
      <c r="D346" s="106"/>
      <c r="E346" s="106"/>
      <c r="F346" s="106"/>
      <c r="G346" s="106"/>
      <c r="H346" s="106"/>
      <c r="I346" s="106"/>
      <c r="J346" s="106"/>
      <c r="K346" s="106"/>
      <c r="L346" s="106"/>
      <c r="M346" s="106"/>
      <c r="N346" s="106"/>
      <c r="O346" s="106"/>
      <c r="P346" s="106"/>
      <c r="Q346" s="106"/>
      <c r="R346" s="106"/>
      <c r="S346" s="106"/>
      <c r="T346" s="106"/>
      <c r="U346" s="106"/>
      <c r="V346" s="106"/>
      <c r="W346" s="106"/>
      <c r="X346" s="106"/>
      <c r="Y346" s="106"/>
    </row>
    <row r="347" spans="1:25" ht="12.75">
      <c r="A347" s="106"/>
      <c r="B347" s="106"/>
      <c r="C347" s="106"/>
      <c r="D347" s="106"/>
      <c r="E347" s="106"/>
      <c r="F347" s="106"/>
      <c r="G347" s="106"/>
      <c r="H347" s="106"/>
      <c r="I347" s="106"/>
      <c r="J347" s="106"/>
      <c r="K347" s="106"/>
      <c r="L347" s="106"/>
      <c r="M347" s="106"/>
      <c r="N347" s="106"/>
      <c r="O347" s="106"/>
      <c r="P347" s="106"/>
      <c r="Q347" s="106"/>
      <c r="R347" s="106"/>
      <c r="S347" s="106"/>
      <c r="T347" s="106"/>
      <c r="U347" s="106"/>
      <c r="V347" s="106"/>
      <c r="W347" s="106"/>
      <c r="X347" s="106"/>
      <c r="Y347" s="106"/>
    </row>
    <row r="348" spans="1:25" ht="12.75">
      <c r="A348" s="106"/>
      <c r="B348" s="106"/>
      <c r="C348" s="106"/>
      <c r="D348" s="106"/>
      <c r="E348" s="106"/>
      <c r="F348" s="106"/>
      <c r="G348" s="106"/>
      <c r="H348" s="106"/>
      <c r="I348" s="106"/>
      <c r="J348" s="106"/>
      <c r="K348" s="106"/>
      <c r="L348" s="106"/>
      <c r="M348" s="106"/>
      <c r="N348" s="106"/>
      <c r="O348" s="106"/>
      <c r="P348" s="106"/>
      <c r="Q348" s="106"/>
      <c r="R348" s="106"/>
      <c r="S348" s="106"/>
      <c r="T348" s="106"/>
      <c r="U348" s="106"/>
      <c r="V348" s="106"/>
      <c r="W348" s="106"/>
      <c r="X348" s="106"/>
      <c r="Y348" s="106"/>
    </row>
    <row r="349" spans="1:25" ht="12.75">
      <c r="A349" s="106"/>
      <c r="B349" s="106"/>
      <c r="C349" s="106"/>
      <c r="D349" s="106"/>
      <c r="E349" s="106"/>
      <c r="F349" s="106"/>
      <c r="G349" s="106"/>
      <c r="H349" s="106"/>
      <c r="I349" s="106"/>
      <c r="J349" s="106"/>
      <c r="K349" s="106"/>
      <c r="L349" s="106"/>
      <c r="M349" s="106"/>
      <c r="N349" s="106"/>
      <c r="O349" s="106"/>
      <c r="P349" s="106"/>
      <c r="Q349" s="106"/>
      <c r="R349" s="106"/>
      <c r="S349" s="106"/>
      <c r="T349" s="106"/>
      <c r="U349" s="106"/>
      <c r="V349" s="106"/>
      <c r="W349" s="106"/>
      <c r="X349" s="106"/>
      <c r="Y349" s="106"/>
    </row>
    <row r="350" spans="1:25" ht="12.75">
      <c r="A350" s="106"/>
      <c r="B350" s="106"/>
      <c r="C350" s="106"/>
      <c r="D350" s="106"/>
      <c r="E350" s="106"/>
      <c r="F350" s="106"/>
      <c r="G350" s="106"/>
      <c r="H350" s="106"/>
      <c r="I350" s="106"/>
      <c r="J350" s="106"/>
      <c r="K350" s="106"/>
      <c r="L350" s="106"/>
      <c r="M350" s="106"/>
      <c r="N350" s="106"/>
      <c r="O350" s="106"/>
      <c r="P350" s="106"/>
      <c r="Q350" s="106"/>
      <c r="R350" s="106"/>
      <c r="S350" s="106"/>
      <c r="T350" s="106"/>
      <c r="U350" s="106"/>
      <c r="V350" s="106"/>
      <c r="W350" s="106"/>
      <c r="X350" s="106"/>
      <c r="Y350" s="106"/>
    </row>
    <row r="351" spans="1:25" ht="12.75">
      <c r="A351" s="106"/>
      <c r="B351" s="106"/>
      <c r="C351" s="106"/>
      <c r="D351" s="106"/>
      <c r="E351" s="106"/>
      <c r="F351" s="106"/>
      <c r="G351" s="106"/>
      <c r="H351" s="106"/>
      <c r="I351" s="106"/>
      <c r="J351" s="106"/>
      <c r="K351" s="106"/>
      <c r="L351" s="106"/>
      <c r="M351" s="106"/>
      <c r="N351" s="106"/>
      <c r="O351" s="106"/>
      <c r="P351" s="106"/>
      <c r="Q351" s="106"/>
      <c r="R351" s="106"/>
      <c r="S351" s="106"/>
      <c r="T351" s="106"/>
      <c r="U351" s="106"/>
      <c r="V351" s="106"/>
      <c r="W351" s="106"/>
      <c r="X351" s="106"/>
      <c r="Y351" s="106"/>
    </row>
    <row r="352" spans="1:25" ht="12.75">
      <c r="A352" s="106"/>
      <c r="B352" s="106"/>
      <c r="C352" s="106"/>
      <c r="D352" s="106"/>
      <c r="E352" s="106"/>
      <c r="F352" s="106"/>
      <c r="G352" s="106"/>
      <c r="H352" s="106"/>
      <c r="I352" s="106"/>
      <c r="J352" s="106"/>
      <c r="K352" s="106"/>
      <c r="L352" s="106"/>
      <c r="M352" s="106"/>
      <c r="N352" s="106"/>
      <c r="O352" s="106"/>
      <c r="P352" s="106"/>
      <c r="Q352" s="106"/>
      <c r="R352" s="106"/>
      <c r="S352" s="106"/>
      <c r="T352" s="106"/>
      <c r="U352" s="106"/>
      <c r="V352" s="106"/>
      <c r="W352" s="106"/>
      <c r="X352" s="106"/>
      <c r="Y352" s="106"/>
    </row>
    <row r="353" spans="1:25" ht="12.75">
      <c r="A353" s="106"/>
      <c r="B353" s="106"/>
      <c r="C353" s="106"/>
      <c r="D353" s="106"/>
      <c r="E353" s="106"/>
      <c r="F353" s="106"/>
      <c r="G353" s="106"/>
      <c r="H353" s="106"/>
      <c r="I353" s="106"/>
      <c r="J353" s="106"/>
      <c r="K353" s="106"/>
      <c r="L353" s="106"/>
      <c r="M353" s="106"/>
      <c r="N353" s="106"/>
      <c r="O353" s="106"/>
      <c r="P353" s="106"/>
      <c r="Q353" s="106"/>
      <c r="R353" s="106"/>
      <c r="S353" s="106"/>
      <c r="T353" s="106"/>
      <c r="U353" s="106"/>
      <c r="V353" s="106"/>
      <c r="W353" s="106"/>
      <c r="X353" s="106"/>
      <c r="Y353" s="106"/>
    </row>
    <row r="354" spans="1:25" ht="12.75">
      <c r="A354" s="106"/>
      <c r="B354" s="106"/>
      <c r="C354" s="106"/>
      <c r="D354" s="106"/>
      <c r="E354" s="106"/>
      <c r="F354" s="106"/>
      <c r="G354" s="106"/>
      <c r="H354" s="106"/>
      <c r="I354" s="106"/>
      <c r="J354" s="106"/>
      <c r="K354" s="106"/>
      <c r="L354" s="106"/>
      <c r="M354" s="106"/>
      <c r="N354" s="106"/>
      <c r="O354" s="106"/>
      <c r="P354" s="106"/>
      <c r="Q354" s="106"/>
      <c r="R354" s="106"/>
      <c r="S354" s="106"/>
      <c r="T354" s="106"/>
      <c r="U354" s="106"/>
      <c r="V354" s="106"/>
      <c r="W354" s="106"/>
      <c r="X354" s="106"/>
      <c r="Y354" s="106"/>
    </row>
    <row r="355" spans="1:25" ht="12.75">
      <c r="A355" s="106"/>
      <c r="B355" s="106"/>
      <c r="C355" s="106"/>
      <c r="D355" s="106"/>
      <c r="E355" s="106"/>
      <c r="F355" s="106"/>
      <c r="G355" s="106"/>
      <c r="H355" s="106"/>
      <c r="I355" s="106"/>
      <c r="J355" s="106"/>
      <c r="K355" s="106"/>
      <c r="L355" s="106"/>
      <c r="M355" s="106"/>
      <c r="N355" s="106"/>
      <c r="O355" s="106"/>
      <c r="P355" s="106"/>
      <c r="Q355" s="106"/>
      <c r="R355" s="106"/>
      <c r="S355" s="106"/>
      <c r="T355" s="106"/>
      <c r="U355" s="106"/>
      <c r="V355" s="106"/>
      <c r="W355" s="106"/>
      <c r="X355" s="106"/>
      <c r="Y355" s="106"/>
    </row>
    <row r="356" spans="1:25" ht="12.75">
      <c r="A356" s="106"/>
      <c r="B356" s="106"/>
      <c r="C356" s="106"/>
      <c r="D356" s="106"/>
      <c r="E356" s="106"/>
      <c r="F356" s="106"/>
      <c r="G356" s="106"/>
      <c r="H356" s="106"/>
      <c r="I356" s="106"/>
      <c r="J356" s="106"/>
      <c r="K356" s="106"/>
      <c r="L356" s="106"/>
      <c r="M356" s="106"/>
      <c r="N356" s="106"/>
      <c r="O356" s="106"/>
      <c r="P356" s="106"/>
      <c r="Q356" s="106"/>
      <c r="R356" s="106"/>
      <c r="S356" s="106"/>
      <c r="T356" s="106"/>
      <c r="U356" s="106"/>
      <c r="V356" s="106"/>
      <c r="W356" s="106"/>
      <c r="X356" s="106"/>
      <c r="Y356" s="106"/>
    </row>
    <row r="357" spans="1:25" ht="12.75">
      <c r="A357" s="106"/>
      <c r="B357" s="106"/>
      <c r="C357" s="106"/>
      <c r="D357" s="106"/>
      <c r="E357" s="106"/>
      <c r="F357" s="106"/>
      <c r="G357" s="106"/>
      <c r="H357" s="106"/>
      <c r="I357" s="106"/>
      <c r="J357" s="106"/>
      <c r="K357" s="106"/>
      <c r="L357" s="106"/>
      <c r="M357" s="106"/>
      <c r="N357" s="106"/>
      <c r="O357" s="106"/>
      <c r="P357" s="106"/>
      <c r="Q357" s="106"/>
      <c r="R357" s="106"/>
      <c r="S357" s="106"/>
      <c r="T357" s="106"/>
      <c r="U357" s="106"/>
      <c r="V357" s="106"/>
      <c r="W357" s="106"/>
      <c r="X357" s="106"/>
      <c r="Y357" s="106"/>
    </row>
    <row r="358" spans="1:25" ht="12.75">
      <c r="A358" s="106"/>
      <c r="B358" s="106"/>
      <c r="C358" s="106"/>
      <c r="D358" s="106"/>
      <c r="E358" s="106"/>
      <c r="F358" s="106"/>
      <c r="G358" s="106"/>
      <c r="H358" s="106"/>
      <c r="I358" s="106"/>
      <c r="J358" s="106"/>
      <c r="K358" s="106"/>
      <c r="L358" s="106"/>
      <c r="M358" s="106"/>
      <c r="N358" s="106"/>
      <c r="O358" s="106"/>
      <c r="P358" s="106"/>
      <c r="Q358" s="106"/>
      <c r="R358" s="106"/>
      <c r="S358" s="106"/>
      <c r="T358" s="106"/>
      <c r="U358" s="106"/>
      <c r="V358" s="106"/>
      <c r="W358" s="106"/>
      <c r="X358" s="106"/>
      <c r="Y358" s="106"/>
    </row>
  </sheetData>
  <sheetProtection/>
  <printOptions horizontalCentered="1"/>
  <pageMargins left="0.8661417322834646" right="0.3937007874015748" top="0.5905511811023623" bottom="0.07874015748031496" header="0.31496062992125984" footer="0.6299212598425197"/>
  <pageSetup horizontalDpi="300" verticalDpi="300" orientation="portrait" paperSize="9" scale="90" r:id="rId3"/>
  <headerFooter alignWithMargins="0">
    <oddHeader xml:space="preserve">&amp;R&amp;8CADERNO DE ORIENTAÇÕES TÉCNICAS - VOL. III
FORMULÁRIOS PADRÃO CAIXA&amp;10 </oddHeader>
    <oddFooter>&amp;L&amp;7GEAEN - Versão 1.0
Vigência NOV/98&amp;R&amp;8&amp;F</oddFooter>
  </headerFooter>
  <legacyDrawing r:id="rId2"/>
</worksheet>
</file>

<file path=xl/worksheets/sheet5.xml><?xml version="1.0" encoding="utf-8"?>
<worksheet xmlns="http://schemas.openxmlformats.org/spreadsheetml/2006/main" xmlns:r="http://schemas.openxmlformats.org/officeDocument/2006/relationships">
  <dimension ref="B1:T60"/>
  <sheetViews>
    <sheetView showGridLines="0" showZeros="0" workbookViewId="0" topLeftCell="A13">
      <selection activeCell="O7" sqref="O7"/>
    </sheetView>
  </sheetViews>
  <sheetFormatPr defaultColWidth="11.421875" defaultRowHeight="12.75"/>
  <cols>
    <col min="1" max="1" width="4.7109375" style="8" customWidth="1"/>
    <col min="2" max="2" width="5.140625" style="8" customWidth="1"/>
    <col min="3" max="3" width="13.421875" style="8" customWidth="1"/>
    <col min="4" max="4" width="14.140625" style="8" customWidth="1"/>
    <col min="5" max="5" width="16.421875" style="8" customWidth="1"/>
    <col min="6" max="6" width="14.140625" style="28" customWidth="1"/>
    <col min="7" max="7" width="13.00390625" style="27" customWidth="1"/>
    <col min="8" max="11" width="9.421875" style="8" customWidth="1"/>
    <col min="12" max="12" width="8.8515625" style="8" customWidth="1"/>
    <col min="13" max="13" width="9.28125" style="8" customWidth="1"/>
    <col min="14" max="14" width="8.7109375" style="8" customWidth="1"/>
    <col min="15" max="16" width="9.28125" style="8" customWidth="1"/>
    <col min="17" max="17" width="9.57421875" style="8" customWidth="1"/>
    <col min="18" max="18" width="8.28125" style="8" customWidth="1"/>
    <col min="19" max="19" width="9.28125" style="8" customWidth="1"/>
    <col min="20" max="16384" width="11.421875" style="8" customWidth="1"/>
  </cols>
  <sheetData>
    <row r="1" spans="2:19" ht="19.5" customHeight="1">
      <c r="B1" s="2" t="s">
        <v>660</v>
      </c>
      <c r="C1" s="3"/>
      <c r="D1" s="4"/>
      <c r="E1" s="4"/>
      <c r="F1" s="4"/>
      <c r="G1" s="5"/>
      <c r="H1" s="5"/>
      <c r="I1" s="5"/>
      <c r="J1" s="5"/>
      <c r="K1" s="6"/>
      <c r="L1" s="6"/>
      <c r="M1" s="6"/>
      <c r="N1" s="6"/>
      <c r="O1" s="6"/>
      <c r="P1" s="6"/>
      <c r="Q1" s="6"/>
      <c r="R1" s="7"/>
      <c r="S1" s="3"/>
    </row>
    <row r="2" spans="2:19" ht="19.5" customHeight="1">
      <c r="B2" s="9" t="s">
        <v>661</v>
      </c>
      <c r="C2" s="3"/>
      <c r="D2" s="4"/>
      <c r="E2" s="4"/>
      <c r="F2" s="4"/>
      <c r="G2" s="4"/>
      <c r="H2" s="4"/>
      <c r="I2" s="4"/>
      <c r="J2" s="10"/>
      <c r="K2" s="5"/>
      <c r="L2" s="5"/>
      <c r="M2" s="10"/>
      <c r="N2" s="10"/>
      <c r="O2" s="10"/>
      <c r="P2" s="10"/>
      <c r="Q2" s="6"/>
      <c r="R2" s="7"/>
      <c r="S2" s="3"/>
    </row>
    <row r="3" spans="2:18" ht="12.75">
      <c r="B3" s="11" t="s">
        <v>603</v>
      </c>
      <c r="C3" s="12"/>
      <c r="I3" s="8" t="s">
        <v>146</v>
      </c>
      <c r="J3" s="13"/>
      <c r="K3" s="13"/>
      <c r="R3" s="13"/>
    </row>
    <row r="4" spans="2:19" ht="12.75">
      <c r="B4" s="67" t="s">
        <v>662</v>
      </c>
      <c r="C4" s="68"/>
      <c r="D4" s="14" t="s">
        <v>785</v>
      </c>
      <c r="E4" s="69"/>
      <c r="F4" s="70"/>
      <c r="G4" s="71"/>
      <c r="H4" s="68"/>
      <c r="I4" s="68"/>
      <c r="J4" s="72"/>
      <c r="K4" s="72"/>
      <c r="L4" s="68"/>
      <c r="M4" s="68" t="s">
        <v>663</v>
      </c>
      <c r="N4"/>
      <c r="O4" s="84" t="s">
        <v>766</v>
      </c>
      <c r="P4" s="68"/>
      <c r="Q4" s="72"/>
      <c r="R4" s="72"/>
      <c r="S4" s="68"/>
    </row>
    <row r="5" spans="2:19" ht="12.75">
      <c r="B5" s="67" t="s">
        <v>664</v>
      </c>
      <c r="C5" s="68"/>
      <c r="D5" s="14" t="s">
        <v>146</v>
      </c>
      <c r="E5" s="68"/>
      <c r="F5" s="73"/>
      <c r="G5" s="71"/>
      <c r="H5" s="68"/>
      <c r="I5" s="68"/>
      <c r="J5" s="72"/>
      <c r="K5" s="72"/>
      <c r="L5" s="68"/>
      <c r="M5" s="68"/>
      <c r="N5" s="68"/>
      <c r="O5" s="74"/>
      <c r="P5" s="68"/>
      <c r="Q5" s="72"/>
      <c r="R5" s="72"/>
      <c r="S5" s="68"/>
    </row>
    <row r="6" spans="2:19" ht="12.75">
      <c r="B6" s="67" t="s">
        <v>665</v>
      </c>
      <c r="C6" s="68"/>
      <c r="D6" s="420" t="str">
        <f>'Especificações FL 01, 03 e 04 '!$C$13</f>
        <v>Ricardo Renato Herrmann e/ou Adriana Herrmann</v>
      </c>
      <c r="E6" s="68"/>
      <c r="F6" s="73"/>
      <c r="G6" s="71"/>
      <c r="H6" s="68"/>
      <c r="I6" s="68"/>
      <c r="J6" s="72"/>
      <c r="K6" s="72"/>
      <c r="L6" s="68"/>
      <c r="M6" s="68"/>
      <c r="N6" s="68"/>
      <c r="O6" s="68"/>
      <c r="P6" s="68"/>
      <c r="Q6" s="72"/>
      <c r="R6" s="72"/>
      <c r="S6" s="68"/>
    </row>
    <row r="7" spans="2:19" ht="12.75">
      <c r="B7" s="215" t="s">
        <v>666</v>
      </c>
      <c r="C7" s="68"/>
      <c r="D7" s="214"/>
      <c r="E7" s="69"/>
      <c r="F7" s="73"/>
      <c r="G7" s="71"/>
      <c r="H7" s="68"/>
      <c r="I7" s="68"/>
      <c r="J7" s="72"/>
      <c r="K7" s="72"/>
      <c r="L7" s="68"/>
      <c r="M7" s="68"/>
      <c r="N7" s="68"/>
      <c r="O7" s="68"/>
      <c r="P7" s="68" t="s">
        <v>858</v>
      </c>
      <c r="Q7" s="72"/>
      <c r="R7" s="72"/>
      <c r="S7" s="68"/>
    </row>
    <row r="8" spans="2:19" ht="12.75">
      <c r="B8" s="75" t="s">
        <v>667</v>
      </c>
      <c r="C8" s="68"/>
      <c r="D8" s="68"/>
      <c r="E8" s="69"/>
      <c r="F8" s="73"/>
      <c r="G8" s="71"/>
      <c r="H8" s="68"/>
      <c r="I8" s="68"/>
      <c r="J8" s="72"/>
      <c r="K8" s="69" t="s">
        <v>668</v>
      </c>
      <c r="L8" s="68" t="s">
        <v>830</v>
      </c>
      <c r="M8" s="68"/>
      <c r="N8" s="72" t="s">
        <v>669</v>
      </c>
      <c r="O8"/>
      <c r="P8" s="420" t="s">
        <v>857</v>
      </c>
      <c r="Q8" s="72"/>
      <c r="R8" s="68"/>
      <c r="S8" s="68"/>
    </row>
    <row r="9" spans="2:19" ht="12.75">
      <c r="B9" s="67" t="s">
        <v>670</v>
      </c>
      <c r="C9" s="68"/>
      <c r="D9" s="68"/>
      <c r="E9" s="214" t="s">
        <v>825</v>
      </c>
      <c r="F9" s="73"/>
      <c r="G9" s="71"/>
      <c r="H9" s="68"/>
      <c r="I9" s="68" t="s">
        <v>146</v>
      </c>
      <c r="J9" s="72" t="s">
        <v>146</v>
      </c>
      <c r="K9" s="72"/>
      <c r="L9" s="68" t="s">
        <v>275</v>
      </c>
      <c r="M9" s="216" t="s">
        <v>822</v>
      </c>
      <c r="N9" s="72"/>
      <c r="O9" s="68"/>
      <c r="P9" s="76" t="s">
        <v>671</v>
      </c>
      <c r="Q9" s="104" t="s">
        <v>841</v>
      </c>
      <c r="R9" s="77"/>
      <c r="S9" s="74"/>
    </row>
    <row r="10" spans="2:19" ht="1.5" customHeight="1">
      <c r="B10" s="78"/>
      <c r="C10" s="79"/>
      <c r="D10" s="79"/>
      <c r="E10" s="79"/>
      <c r="F10" s="80"/>
      <c r="G10" s="81"/>
      <c r="H10" s="79"/>
      <c r="I10" s="79"/>
      <c r="J10" s="79"/>
      <c r="K10" s="79"/>
      <c r="L10" s="79"/>
      <c r="M10" s="79"/>
      <c r="N10" s="79"/>
      <c r="O10" s="79"/>
      <c r="P10" s="79"/>
      <c r="Q10" s="79"/>
      <c r="R10" s="79"/>
      <c r="S10" s="79"/>
    </row>
    <row r="11" spans="2:19" ht="12.75">
      <c r="B11" s="72"/>
      <c r="C11" s="72"/>
      <c r="D11" s="72"/>
      <c r="E11" s="72"/>
      <c r="F11" s="82"/>
      <c r="G11" s="83"/>
      <c r="H11" s="72"/>
      <c r="I11" s="68"/>
      <c r="J11" s="72"/>
      <c r="K11" s="72"/>
      <c r="L11" s="68"/>
      <c r="M11" s="68"/>
      <c r="N11" s="68"/>
      <c r="O11" s="68"/>
      <c r="P11" s="68"/>
      <c r="Q11" s="68"/>
      <c r="R11" s="72"/>
      <c r="S11" s="68"/>
    </row>
    <row r="12" spans="2:19" ht="13.5" thickBot="1">
      <c r="B12" s="223">
        <v>2</v>
      </c>
      <c r="J12" s="13"/>
      <c r="K12" s="13"/>
      <c r="L12" s="13"/>
      <c r="M12" s="13"/>
      <c r="N12" s="13"/>
      <c r="O12" s="13"/>
      <c r="P12" s="13"/>
      <c r="Q12" s="13"/>
      <c r="R12" s="13"/>
      <c r="S12" s="13"/>
    </row>
    <row r="13" spans="2:19" ht="12.75">
      <c r="B13" s="42"/>
      <c r="C13" s="43"/>
      <c r="D13" s="44"/>
      <c r="E13" s="44"/>
      <c r="F13" s="45"/>
      <c r="G13" s="61"/>
      <c r="H13" s="46"/>
      <c r="I13" s="46"/>
      <c r="J13" s="46"/>
      <c r="K13" s="46"/>
      <c r="L13" s="47" t="s">
        <v>672</v>
      </c>
      <c r="M13" s="46"/>
      <c r="N13" s="46"/>
      <c r="O13" s="46"/>
      <c r="P13" s="46" t="s">
        <v>146</v>
      </c>
      <c r="Q13" s="47" t="s">
        <v>146</v>
      </c>
      <c r="R13" s="47" t="s">
        <v>146</v>
      </c>
      <c r="S13" s="48"/>
    </row>
    <row r="14" spans="2:20" ht="12.75">
      <c r="B14" s="49" t="s">
        <v>622</v>
      </c>
      <c r="C14" s="16" t="s">
        <v>673</v>
      </c>
      <c r="D14" s="16"/>
      <c r="E14" s="16" t="s">
        <v>674</v>
      </c>
      <c r="F14" s="15" t="s">
        <v>625</v>
      </c>
      <c r="G14" s="15" t="s">
        <v>675</v>
      </c>
      <c r="H14" s="225" t="s">
        <v>676</v>
      </c>
      <c r="I14" s="226"/>
      <c r="J14" s="225" t="s">
        <v>677</v>
      </c>
      <c r="K14" s="226"/>
      <c r="L14" s="225" t="s">
        <v>678</v>
      </c>
      <c r="M14" s="226"/>
      <c r="N14" s="225" t="s">
        <v>679</v>
      </c>
      <c r="O14" s="226"/>
      <c r="P14" s="225" t="s">
        <v>680</v>
      </c>
      <c r="Q14" s="226"/>
      <c r="R14" s="225" t="s">
        <v>681</v>
      </c>
      <c r="S14" s="227"/>
      <c r="T14" s="68"/>
    </row>
    <row r="15" spans="2:19" ht="12" customHeight="1">
      <c r="B15" s="49"/>
      <c r="C15" s="18" t="s">
        <v>682</v>
      </c>
      <c r="D15" s="17"/>
      <c r="E15" s="17" t="s">
        <v>683</v>
      </c>
      <c r="F15" s="29" t="s">
        <v>684</v>
      </c>
      <c r="G15" s="15" t="s">
        <v>684</v>
      </c>
      <c r="H15" s="19" t="s">
        <v>685</v>
      </c>
      <c r="I15" s="19" t="s">
        <v>686</v>
      </c>
      <c r="J15" s="19" t="s">
        <v>685</v>
      </c>
      <c r="K15" s="19" t="s">
        <v>686</v>
      </c>
      <c r="L15" s="19" t="s">
        <v>685</v>
      </c>
      <c r="M15" s="19" t="s">
        <v>686</v>
      </c>
      <c r="N15" s="19" t="s">
        <v>685</v>
      </c>
      <c r="O15" s="19" t="s">
        <v>686</v>
      </c>
      <c r="P15" s="19" t="s">
        <v>685</v>
      </c>
      <c r="Q15" s="19" t="s">
        <v>686</v>
      </c>
      <c r="R15" s="19" t="s">
        <v>685</v>
      </c>
      <c r="S15" s="50" t="s">
        <v>686</v>
      </c>
    </row>
    <row r="16" spans="2:19" ht="10.5" customHeight="1">
      <c r="B16" s="51">
        <v>1</v>
      </c>
      <c r="C16" s="20" t="s">
        <v>687</v>
      </c>
      <c r="D16" s="21"/>
      <c r="E16" s="218">
        <f>Orçamento!J23*Orçamento!K299</f>
        <v>3252.5</v>
      </c>
      <c r="F16" s="30">
        <f>Orçamento!L23</f>
        <v>3.3121181262729125</v>
      </c>
      <c r="G16" s="62"/>
      <c r="H16" s="22"/>
      <c r="I16" s="23">
        <f>H16+G16</f>
        <v>0</v>
      </c>
      <c r="J16" s="22"/>
      <c r="K16" s="23">
        <f>I16+J16</f>
        <v>0</v>
      </c>
      <c r="L16" s="22"/>
      <c r="M16" s="23">
        <f>K16+L16</f>
        <v>0</v>
      </c>
      <c r="N16" s="22"/>
      <c r="O16" s="23">
        <f>M16+N16</f>
        <v>0</v>
      </c>
      <c r="P16" s="22"/>
      <c r="Q16" s="23">
        <f>O16+P16</f>
        <v>0</v>
      </c>
      <c r="R16" s="22"/>
      <c r="S16" s="52">
        <f>Q16+R16</f>
        <v>0</v>
      </c>
    </row>
    <row r="17" spans="2:19" ht="10.5" customHeight="1">
      <c r="B17" s="51">
        <v>2</v>
      </c>
      <c r="C17" s="24" t="s">
        <v>688</v>
      </c>
      <c r="D17" s="25"/>
      <c r="E17" s="218">
        <f>Orçamento!J39*Orçamento!K299</f>
        <v>6120</v>
      </c>
      <c r="F17" s="30">
        <f>Orçamento!L39</f>
        <v>6.232179226069246</v>
      </c>
      <c r="G17" s="62"/>
      <c r="H17" s="22"/>
      <c r="I17" s="23">
        <f>H17+G17</f>
        <v>0</v>
      </c>
      <c r="J17" s="22"/>
      <c r="K17" s="23">
        <f>I17+J17</f>
        <v>0</v>
      </c>
      <c r="L17" s="22"/>
      <c r="M17" s="23">
        <f>K17+L17</f>
        <v>0</v>
      </c>
      <c r="N17" s="22"/>
      <c r="O17" s="23">
        <f>M17+N17</f>
        <v>0</v>
      </c>
      <c r="P17" s="22"/>
      <c r="Q17" s="23">
        <f>O17+P17</f>
        <v>0</v>
      </c>
      <c r="R17" s="22"/>
      <c r="S17" s="52">
        <f>Q17+R17</f>
        <v>0</v>
      </c>
    </row>
    <row r="18" spans="2:19" ht="10.5" customHeight="1">
      <c r="B18" s="51">
        <v>3</v>
      </c>
      <c r="C18" s="24" t="s">
        <v>628</v>
      </c>
      <c r="D18" s="25"/>
      <c r="E18" s="218">
        <f>Orçamento!J44*Orçamento!K299</f>
        <v>10500</v>
      </c>
      <c r="F18" s="30">
        <f>Orçamento!L44</f>
        <v>10.692464358452138</v>
      </c>
      <c r="G18" s="62"/>
      <c r="H18" s="22"/>
      <c r="I18" s="23">
        <f>H18+G18</f>
        <v>0</v>
      </c>
      <c r="J18" s="22"/>
      <c r="K18" s="23">
        <f>I18+J18</f>
        <v>0</v>
      </c>
      <c r="L18" s="22"/>
      <c r="M18" s="23">
        <f>K18+L18</f>
        <v>0</v>
      </c>
      <c r="N18" s="22"/>
      <c r="O18" s="23">
        <f>M18+N18</f>
        <v>0</v>
      </c>
      <c r="P18" s="22"/>
      <c r="Q18" s="23">
        <f>O18+P18</f>
        <v>0</v>
      </c>
      <c r="R18" s="22"/>
      <c r="S18" s="52">
        <f>Q18+R18</f>
        <v>0</v>
      </c>
    </row>
    <row r="19" spans="2:19" ht="10.5" customHeight="1">
      <c r="B19" s="51">
        <v>4</v>
      </c>
      <c r="C19" s="24" t="s">
        <v>689</v>
      </c>
      <c r="D19" s="25"/>
      <c r="E19" s="219"/>
      <c r="F19" s="31"/>
      <c r="G19" s="63"/>
      <c r="H19" s="26"/>
      <c r="I19" s="26"/>
      <c r="J19" s="26"/>
      <c r="K19" s="26"/>
      <c r="L19" s="26"/>
      <c r="M19" s="26"/>
      <c r="N19" s="26"/>
      <c r="O19" s="26"/>
      <c r="P19" s="26"/>
      <c r="Q19" s="26"/>
      <c r="R19" s="26"/>
      <c r="S19" s="53"/>
    </row>
    <row r="20" spans="2:19" ht="10.5" customHeight="1">
      <c r="B20" s="51" t="s">
        <v>690</v>
      </c>
      <c r="C20" s="24" t="s">
        <v>691</v>
      </c>
      <c r="D20" s="25"/>
      <c r="E20" s="218">
        <f>Orçamento!J53*Orçamento!K299</f>
        <v>10115</v>
      </c>
      <c r="F20" s="30">
        <f>Orçamento!L53</f>
        <v>10.30040733197556</v>
      </c>
      <c r="G20" s="62"/>
      <c r="H20" s="22"/>
      <c r="I20" s="23">
        <f>H20+G20</f>
        <v>0</v>
      </c>
      <c r="J20" s="22"/>
      <c r="K20" s="23">
        <f>I20+J20</f>
        <v>0</v>
      </c>
      <c r="L20" s="22"/>
      <c r="M20" s="23">
        <f>K20+L20</f>
        <v>0</v>
      </c>
      <c r="N20" s="22"/>
      <c r="O20" s="23">
        <f>M20+N20</f>
        <v>0</v>
      </c>
      <c r="P20" s="22"/>
      <c r="Q20" s="23">
        <f>O20+P20</f>
        <v>0</v>
      </c>
      <c r="R20" s="22"/>
      <c r="S20" s="52">
        <f>Q20+R20</f>
        <v>0</v>
      </c>
    </row>
    <row r="21" spans="2:19" ht="10.5" customHeight="1">
      <c r="B21" s="51" t="s">
        <v>692</v>
      </c>
      <c r="C21" s="24" t="s">
        <v>693</v>
      </c>
      <c r="D21" s="25"/>
      <c r="E21" s="218">
        <f>Orçamento!J70*Orçamento!K299</f>
        <v>0</v>
      </c>
      <c r="F21" s="30">
        <f>Orçamento!L70</f>
        <v>0</v>
      </c>
      <c r="G21" s="62"/>
      <c r="H21" s="22"/>
      <c r="I21" s="23">
        <f>H21+G21</f>
        <v>0</v>
      </c>
      <c r="J21" s="22"/>
      <c r="K21" s="23">
        <f>I21+J21</f>
        <v>0</v>
      </c>
      <c r="L21" s="22"/>
      <c r="M21" s="23">
        <f>K21+L21</f>
        <v>0</v>
      </c>
      <c r="N21" s="22"/>
      <c r="O21" s="23">
        <f>M21+N21</f>
        <v>0</v>
      </c>
      <c r="P21" s="22"/>
      <c r="Q21" s="23">
        <f>O21+P21</f>
        <v>0</v>
      </c>
      <c r="R21" s="22"/>
      <c r="S21" s="52">
        <f>Q21+R21</f>
        <v>0</v>
      </c>
    </row>
    <row r="22" spans="2:19" ht="10.5" customHeight="1">
      <c r="B22" s="51" t="s">
        <v>694</v>
      </c>
      <c r="C22" s="24" t="s">
        <v>695</v>
      </c>
      <c r="D22" s="25"/>
      <c r="E22" s="218">
        <f>Orçamento!J77*Orçamento!K299</f>
        <v>3750</v>
      </c>
      <c r="F22" s="30">
        <f>Orçamento!L80</f>
        <v>3.8187372708757636</v>
      </c>
      <c r="G22" s="62"/>
      <c r="H22" s="22"/>
      <c r="I22" s="23">
        <f>H22+G22</f>
        <v>0</v>
      </c>
      <c r="J22" s="22"/>
      <c r="K22" s="23">
        <f>I22+J22</f>
        <v>0</v>
      </c>
      <c r="L22" s="22"/>
      <c r="M22" s="23">
        <f>K22+L22</f>
        <v>0</v>
      </c>
      <c r="N22" s="22"/>
      <c r="O22" s="23">
        <f>M22+N22</f>
        <v>0</v>
      </c>
      <c r="P22" s="22"/>
      <c r="Q22" s="23">
        <f>O22+P22</f>
        <v>0</v>
      </c>
      <c r="R22" s="22"/>
      <c r="S22" s="52">
        <f>Q22+R22</f>
        <v>0</v>
      </c>
    </row>
    <row r="23" spans="2:19" ht="10.5" customHeight="1">
      <c r="B23" s="51" t="s">
        <v>696</v>
      </c>
      <c r="C23" s="24" t="s">
        <v>697</v>
      </c>
      <c r="D23" s="25"/>
      <c r="E23" s="218">
        <f>Orçamento!J85*Orçamento!K299</f>
        <v>700</v>
      </c>
      <c r="F23" s="30">
        <f>Orçamento!L89</f>
        <v>0.7128309572301426</v>
      </c>
      <c r="G23" s="62"/>
      <c r="H23" s="22"/>
      <c r="I23" s="23">
        <f>H23+G23</f>
        <v>0</v>
      </c>
      <c r="J23" s="22"/>
      <c r="K23" s="23">
        <f>I23+J23</f>
        <v>0</v>
      </c>
      <c r="L23" s="22"/>
      <c r="M23" s="23">
        <f>K23+L23</f>
        <v>0</v>
      </c>
      <c r="N23" s="22"/>
      <c r="O23" s="23">
        <f>M23+N23</f>
        <v>0</v>
      </c>
      <c r="P23" s="22"/>
      <c r="Q23" s="23">
        <f>O23+P23</f>
        <v>0</v>
      </c>
      <c r="R23" s="22"/>
      <c r="S23" s="52">
        <f>Q23+R23</f>
        <v>0</v>
      </c>
    </row>
    <row r="24" spans="2:19" ht="10.5" customHeight="1">
      <c r="B24" s="51" t="s">
        <v>698</v>
      </c>
      <c r="C24" s="24" t="s">
        <v>113</v>
      </c>
      <c r="D24" s="25"/>
      <c r="E24" s="218">
        <f>Orçamento!J93*Orçamento!K299</f>
        <v>1030</v>
      </c>
      <c r="F24" s="30">
        <f>Orçamento!L97</f>
        <v>1.0488798370672099</v>
      </c>
      <c r="G24" s="62"/>
      <c r="H24" s="22"/>
      <c r="I24" s="23">
        <f>H24+G24</f>
        <v>0</v>
      </c>
      <c r="J24" s="22"/>
      <c r="K24" s="23">
        <f>I24+J24</f>
        <v>0</v>
      </c>
      <c r="L24" s="22"/>
      <c r="M24" s="23">
        <f>K24+L24</f>
        <v>0</v>
      </c>
      <c r="N24" s="22"/>
      <c r="O24" s="23">
        <f>M24+N24</f>
        <v>0</v>
      </c>
      <c r="P24" s="22"/>
      <c r="Q24" s="23">
        <f>O24+P24</f>
        <v>0</v>
      </c>
      <c r="R24" s="22"/>
      <c r="S24" s="52">
        <f>Q24+R24</f>
        <v>0</v>
      </c>
    </row>
    <row r="25" spans="2:19" ht="10.5" customHeight="1">
      <c r="B25" s="51">
        <v>5</v>
      </c>
      <c r="C25" s="24" t="s">
        <v>699</v>
      </c>
      <c r="D25" s="25"/>
      <c r="E25" s="219"/>
      <c r="F25" s="31"/>
      <c r="G25" s="63"/>
      <c r="H25" s="26"/>
      <c r="I25" s="26"/>
      <c r="J25" s="26"/>
      <c r="K25" s="26"/>
      <c r="L25" s="26"/>
      <c r="M25" s="26"/>
      <c r="N25" s="26"/>
      <c r="O25" s="26"/>
      <c r="P25" s="26"/>
      <c r="Q25" s="26"/>
      <c r="R25" s="26"/>
      <c r="S25" s="53"/>
    </row>
    <row r="26" spans="2:19" ht="10.5" customHeight="1">
      <c r="B26" s="51" t="s">
        <v>700</v>
      </c>
      <c r="C26" s="24" t="s">
        <v>701</v>
      </c>
      <c r="D26" s="25"/>
      <c r="E26" s="218">
        <f>Orçamento!J101*Orçamento!K299</f>
        <v>17950</v>
      </c>
      <c r="F26" s="30">
        <f>Orçamento!L105</f>
        <v>18.279022403258654</v>
      </c>
      <c r="G26" s="62"/>
      <c r="H26" s="22"/>
      <c r="I26" s="23">
        <f>H26+G26</f>
        <v>0</v>
      </c>
      <c r="J26" s="22"/>
      <c r="K26" s="23">
        <f>I26+J26</f>
        <v>0</v>
      </c>
      <c r="L26" s="22"/>
      <c r="M26" s="23">
        <f>K26+L26</f>
        <v>0</v>
      </c>
      <c r="N26" s="22"/>
      <c r="O26" s="23">
        <f>M26+N26</f>
        <v>0</v>
      </c>
      <c r="P26" s="22"/>
      <c r="Q26" s="23">
        <f>O26+P26</f>
        <v>0</v>
      </c>
      <c r="R26" s="22"/>
      <c r="S26" s="52">
        <f>Q26+R26</f>
        <v>0</v>
      </c>
    </row>
    <row r="27" spans="2:19" ht="10.5" customHeight="1">
      <c r="B27" s="51" t="s">
        <v>702</v>
      </c>
      <c r="C27" s="24" t="s">
        <v>703</v>
      </c>
      <c r="D27" s="25"/>
      <c r="E27" s="218">
        <f>Orçamento!J112*Orçamento!K299</f>
        <v>1140</v>
      </c>
      <c r="F27" s="30">
        <f>Orçamento!L116</f>
        <v>1.1608961303462322</v>
      </c>
      <c r="G27" s="62"/>
      <c r="H27" s="22"/>
      <c r="I27" s="23">
        <f>H27+G27</f>
        <v>0</v>
      </c>
      <c r="J27" s="22"/>
      <c r="K27" s="23">
        <f>I27+J27</f>
        <v>0</v>
      </c>
      <c r="L27" s="22"/>
      <c r="M27" s="23">
        <f>K27+L27</f>
        <v>0</v>
      </c>
      <c r="N27" s="22"/>
      <c r="O27" s="23">
        <f>M27+N27</f>
        <v>0</v>
      </c>
      <c r="P27" s="22"/>
      <c r="Q27" s="23">
        <f>O27+P27</f>
        <v>0</v>
      </c>
      <c r="R27" s="22"/>
      <c r="S27" s="52">
        <f>Q27+R27</f>
        <v>0</v>
      </c>
    </row>
    <row r="28" spans="2:19" ht="10.5" customHeight="1">
      <c r="B28" s="51" t="s">
        <v>704</v>
      </c>
      <c r="C28" s="95" t="s">
        <v>705</v>
      </c>
      <c r="D28" s="25"/>
      <c r="E28" s="218">
        <f>Orçamento!J118*Orçamento!K299</f>
        <v>0</v>
      </c>
      <c r="F28" s="30">
        <f>Orçamento!L122</f>
        <v>0</v>
      </c>
      <c r="G28" s="62"/>
      <c r="H28" s="22"/>
      <c r="I28" s="23">
        <f>H28+G28</f>
        <v>0</v>
      </c>
      <c r="J28" s="22"/>
      <c r="K28" s="23">
        <f>I28+J28</f>
        <v>0</v>
      </c>
      <c r="L28" s="22"/>
      <c r="M28" s="23">
        <f>K28+L28</f>
        <v>0</v>
      </c>
      <c r="N28" s="22"/>
      <c r="O28" s="23">
        <f>M28+N28</f>
        <v>0</v>
      </c>
      <c r="P28" s="22"/>
      <c r="Q28" s="23">
        <f>O28+P28</f>
        <v>0</v>
      </c>
      <c r="R28" s="22"/>
      <c r="S28" s="52">
        <f>Q28+R28</f>
        <v>0</v>
      </c>
    </row>
    <row r="29" spans="2:19" ht="10.5" customHeight="1">
      <c r="B29" s="51">
        <v>6</v>
      </c>
      <c r="C29" s="24" t="s">
        <v>706</v>
      </c>
      <c r="D29" s="25"/>
      <c r="E29" s="219"/>
      <c r="F29" s="31"/>
      <c r="G29" s="63"/>
      <c r="H29" s="26"/>
      <c r="I29" s="26"/>
      <c r="J29" s="26"/>
      <c r="K29" s="26"/>
      <c r="L29" s="26"/>
      <c r="M29" s="26"/>
      <c r="N29" s="26"/>
      <c r="O29" s="26"/>
      <c r="P29" s="26"/>
      <c r="Q29" s="26"/>
      <c r="R29" s="26"/>
      <c r="S29" s="53"/>
    </row>
    <row r="30" spans="2:19" ht="10.5" customHeight="1">
      <c r="B30" s="51" t="s">
        <v>421</v>
      </c>
      <c r="C30" s="24" t="s">
        <v>707</v>
      </c>
      <c r="D30" s="25"/>
      <c r="E30" s="218">
        <f>Orçamento!J129*Orçamento!K299</f>
        <v>8750</v>
      </c>
      <c r="F30" s="30">
        <f>Orçamento!L133</f>
        <v>8.910386965376782</v>
      </c>
      <c r="G30" s="62"/>
      <c r="H30" s="22"/>
      <c r="I30" s="23">
        <f aca="true" t="shared" si="0" ref="I30:I35">H30+G30</f>
        <v>0</v>
      </c>
      <c r="J30" s="22"/>
      <c r="K30" s="23">
        <f aca="true" t="shared" si="1" ref="K30:K35">I30+J30</f>
        <v>0</v>
      </c>
      <c r="L30" s="22"/>
      <c r="M30" s="23">
        <f aca="true" t="shared" si="2" ref="M30:M35">K30+L30</f>
        <v>0</v>
      </c>
      <c r="N30" s="22"/>
      <c r="O30" s="23">
        <f aca="true" t="shared" si="3" ref="O30:O35">M30+N30</f>
        <v>0</v>
      </c>
      <c r="P30" s="22"/>
      <c r="Q30" s="23">
        <f aca="true" t="shared" si="4" ref="Q30:Q35">O30+P30</f>
        <v>0</v>
      </c>
      <c r="R30" s="22"/>
      <c r="S30" s="52">
        <f aca="true" t="shared" si="5" ref="S30:S35">Q30+R30</f>
        <v>0</v>
      </c>
    </row>
    <row r="31" spans="2:19" ht="10.5" customHeight="1">
      <c r="B31" s="51" t="s">
        <v>433</v>
      </c>
      <c r="C31" s="24" t="s">
        <v>708</v>
      </c>
      <c r="D31" s="25"/>
      <c r="E31" s="218">
        <f>Orçamento!J137*Orçamento!K299</f>
        <v>2400</v>
      </c>
      <c r="F31" s="30">
        <f>Orçamento!L141</f>
        <v>2.443991853360489</v>
      </c>
      <c r="G31" s="62"/>
      <c r="H31" s="22"/>
      <c r="I31" s="23">
        <f t="shared" si="0"/>
        <v>0</v>
      </c>
      <c r="J31" s="22"/>
      <c r="K31" s="23">
        <f t="shared" si="1"/>
        <v>0</v>
      </c>
      <c r="L31" s="22"/>
      <c r="M31" s="23">
        <f t="shared" si="2"/>
        <v>0</v>
      </c>
      <c r="N31" s="22"/>
      <c r="O31" s="23">
        <f t="shared" si="3"/>
        <v>0</v>
      </c>
      <c r="P31" s="22"/>
      <c r="Q31" s="23">
        <f t="shared" si="4"/>
        <v>0</v>
      </c>
      <c r="R31" s="22"/>
      <c r="S31" s="52">
        <f t="shared" si="5"/>
        <v>0</v>
      </c>
    </row>
    <row r="32" spans="2:19" ht="10.5" customHeight="1">
      <c r="B32" s="51" t="s">
        <v>441</v>
      </c>
      <c r="C32" s="24" t="s">
        <v>709</v>
      </c>
      <c r="D32" s="25"/>
      <c r="E32" s="218">
        <f>Orçamento!J145*Orçamento!K299</f>
        <v>0</v>
      </c>
      <c r="F32" s="30">
        <f>Orçamento!L149</f>
        <v>0</v>
      </c>
      <c r="G32" s="62"/>
      <c r="H32" s="22"/>
      <c r="I32" s="23">
        <f t="shared" si="0"/>
        <v>0</v>
      </c>
      <c r="J32" s="22"/>
      <c r="K32" s="23">
        <f t="shared" si="1"/>
        <v>0</v>
      </c>
      <c r="L32" s="22"/>
      <c r="M32" s="23">
        <f t="shared" si="2"/>
        <v>0</v>
      </c>
      <c r="N32" s="22"/>
      <c r="O32" s="23">
        <f t="shared" si="3"/>
        <v>0</v>
      </c>
      <c r="P32" s="22"/>
      <c r="Q32" s="23">
        <f t="shared" si="4"/>
        <v>0</v>
      </c>
      <c r="R32" s="22"/>
      <c r="S32" s="52">
        <f t="shared" si="5"/>
        <v>0</v>
      </c>
    </row>
    <row r="33" spans="2:19" ht="10.5" customHeight="1">
      <c r="B33" s="51" t="s">
        <v>449</v>
      </c>
      <c r="C33" s="24" t="s">
        <v>710</v>
      </c>
      <c r="D33" s="25"/>
      <c r="E33" s="218">
        <f>Orçamento!J151*Orçamento!K299</f>
        <v>3300</v>
      </c>
      <c r="F33" s="30">
        <f>Orçamento!L155</f>
        <v>3.360488798370672</v>
      </c>
      <c r="G33" s="62"/>
      <c r="H33" s="22"/>
      <c r="I33" s="23">
        <f t="shared" si="0"/>
        <v>0</v>
      </c>
      <c r="J33" s="22"/>
      <c r="K33" s="23">
        <f t="shared" si="1"/>
        <v>0</v>
      </c>
      <c r="L33" s="22"/>
      <c r="M33" s="23">
        <f t="shared" si="2"/>
        <v>0</v>
      </c>
      <c r="N33" s="22"/>
      <c r="O33" s="23">
        <f t="shared" si="3"/>
        <v>0</v>
      </c>
      <c r="P33" s="22"/>
      <c r="Q33" s="23">
        <f t="shared" si="4"/>
        <v>0</v>
      </c>
      <c r="R33" s="22"/>
      <c r="S33" s="52">
        <f t="shared" si="5"/>
        <v>0</v>
      </c>
    </row>
    <row r="34" spans="2:19" ht="10.5" customHeight="1">
      <c r="B34" s="51" t="s">
        <v>461</v>
      </c>
      <c r="C34" s="24" t="s">
        <v>711</v>
      </c>
      <c r="D34" s="25"/>
      <c r="E34" s="218">
        <f>Orçamento!J167*Orçamento!K299</f>
        <v>4110</v>
      </c>
      <c r="F34" s="30">
        <f>Orçamento!L171</f>
        <v>4.1853360488798375</v>
      </c>
      <c r="G34" s="62"/>
      <c r="H34" s="22"/>
      <c r="I34" s="23">
        <f t="shared" si="0"/>
        <v>0</v>
      </c>
      <c r="J34" s="22"/>
      <c r="K34" s="23">
        <f t="shared" si="1"/>
        <v>0</v>
      </c>
      <c r="L34" s="22"/>
      <c r="M34" s="23">
        <f t="shared" si="2"/>
        <v>0</v>
      </c>
      <c r="N34" s="22"/>
      <c r="O34" s="23">
        <f t="shared" si="3"/>
        <v>0</v>
      </c>
      <c r="P34" s="22"/>
      <c r="Q34" s="23">
        <f t="shared" si="4"/>
        <v>0</v>
      </c>
      <c r="R34" s="22"/>
      <c r="S34" s="52">
        <f t="shared" si="5"/>
        <v>0</v>
      </c>
    </row>
    <row r="35" spans="2:19" ht="10.5" customHeight="1">
      <c r="B35" s="51" t="s">
        <v>472</v>
      </c>
      <c r="C35" s="95" t="s">
        <v>712</v>
      </c>
      <c r="D35" s="25"/>
      <c r="E35" s="218">
        <f>Orçamento!J176*Orçamento!K299</f>
        <v>0</v>
      </c>
      <c r="F35" s="30">
        <f>Orçamento!L180</f>
        <v>0</v>
      </c>
      <c r="G35" s="62"/>
      <c r="H35" s="22"/>
      <c r="I35" s="23">
        <f t="shared" si="0"/>
        <v>0</v>
      </c>
      <c r="J35" s="22"/>
      <c r="K35" s="23">
        <f t="shared" si="1"/>
        <v>0</v>
      </c>
      <c r="L35" s="22"/>
      <c r="M35" s="23">
        <f t="shared" si="2"/>
        <v>0</v>
      </c>
      <c r="N35" s="22"/>
      <c r="O35" s="23">
        <f t="shared" si="3"/>
        <v>0</v>
      </c>
      <c r="P35" s="22"/>
      <c r="Q35" s="23">
        <f t="shared" si="4"/>
        <v>0</v>
      </c>
      <c r="R35" s="22"/>
      <c r="S35" s="52">
        <f t="shared" si="5"/>
        <v>0</v>
      </c>
    </row>
    <row r="36" spans="2:19" ht="10.5" customHeight="1">
      <c r="B36" s="51">
        <v>7</v>
      </c>
      <c r="C36" s="24" t="s">
        <v>643</v>
      </c>
      <c r="D36" s="25"/>
      <c r="E36" s="219"/>
      <c r="F36" s="31"/>
      <c r="G36" s="63"/>
      <c r="H36" s="26"/>
      <c r="I36" s="26"/>
      <c r="J36" s="26"/>
      <c r="K36" s="26"/>
      <c r="L36" s="26"/>
      <c r="M36" s="26"/>
      <c r="N36" s="26"/>
      <c r="O36" s="26"/>
      <c r="P36" s="26"/>
      <c r="Q36" s="26"/>
      <c r="R36" s="26"/>
      <c r="S36" s="53"/>
    </row>
    <row r="37" spans="2:19" ht="10.5" customHeight="1">
      <c r="B37" s="51" t="s">
        <v>713</v>
      </c>
      <c r="C37" s="24" t="s">
        <v>714</v>
      </c>
      <c r="D37" s="25"/>
      <c r="E37" s="218">
        <f>Orçamento!J184*Orçamento!K299</f>
        <v>0</v>
      </c>
      <c r="F37" s="30">
        <f>Orçamento!L188</f>
        <v>0</v>
      </c>
      <c r="G37" s="62"/>
      <c r="H37" s="22"/>
      <c r="I37" s="23">
        <f aca="true" t="shared" si="6" ref="I37:I43">H37+G37</f>
        <v>0</v>
      </c>
      <c r="J37" s="22"/>
      <c r="K37" s="23">
        <f aca="true" t="shared" si="7" ref="K37:K43">I37+J37</f>
        <v>0</v>
      </c>
      <c r="L37" s="22"/>
      <c r="M37" s="23">
        <f aca="true" t="shared" si="8" ref="M37:M43">K37+L37</f>
        <v>0</v>
      </c>
      <c r="N37" s="22"/>
      <c r="O37" s="23">
        <f aca="true" t="shared" si="9" ref="O37:O43">M37+N37</f>
        <v>0</v>
      </c>
      <c r="P37" s="22"/>
      <c r="Q37" s="23">
        <f aca="true" t="shared" si="10" ref="Q37:Q43">O37+P37</f>
        <v>0</v>
      </c>
      <c r="R37" s="22"/>
      <c r="S37" s="52">
        <f aca="true" t="shared" si="11" ref="S37:S43">Q37+R37</f>
        <v>0</v>
      </c>
    </row>
    <row r="38" spans="2:19" ht="10.5" customHeight="1">
      <c r="B38" s="51" t="s">
        <v>715</v>
      </c>
      <c r="C38" s="24" t="s">
        <v>716</v>
      </c>
      <c r="D38" s="25"/>
      <c r="E38" s="218">
        <f>Orçamento!J190*Orçamento!K299</f>
        <v>4650</v>
      </c>
      <c r="F38" s="30">
        <f>Orçamento!L194</f>
        <v>4.735234215885947</v>
      </c>
      <c r="G38" s="62"/>
      <c r="H38" s="22"/>
      <c r="I38" s="23">
        <f t="shared" si="6"/>
        <v>0</v>
      </c>
      <c r="J38" s="22"/>
      <c r="K38" s="23">
        <f t="shared" si="7"/>
        <v>0</v>
      </c>
      <c r="L38" s="22"/>
      <c r="M38" s="23">
        <f t="shared" si="8"/>
        <v>0</v>
      </c>
      <c r="N38" s="22"/>
      <c r="O38" s="23">
        <f t="shared" si="9"/>
        <v>0</v>
      </c>
      <c r="P38" s="22"/>
      <c r="Q38" s="23">
        <f t="shared" si="10"/>
        <v>0</v>
      </c>
      <c r="R38" s="22"/>
      <c r="S38" s="52">
        <f t="shared" si="11"/>
        <v>0</v>
      </c>
    </row>
    <row r="39" spans="2:19" ht="10.5" customHeight="1">
      <c r="B39" s="51" t="s">
        <v>717</v>
      </c>
      <c r="C39" s="24" t="s">
        <v>718</v>
      </c>
      <c r="D39" s="25"/>
      <c r="E39" s="218">
        <f>Orçamento!J195*Orçamento!K299</f>
        <v>0</v>
      </c>
      <c r="F39" s="30">
        <f>Orçamento!L199</f>
        <v>0</v>
      </c>
      <c r="G39" s="62"/>
      <c r="H39" s="22"/>
      <c r="I39" s="23">
        <f t="shared" si="6"/>
        <v>0</v>
      </c>
      <c r="J39" s="22"/>
      <c r="K39" s="23">
        <f t="shared" si="7"/>
        <v>0</v>
      </c>
      <c r="L39" s="22"/>
      <c r="M39" s="23">
        <f t="shared" si="8"/>
        <v>0</v>
      </c>
      <c r="N39" s="22"/>
      <c r="O39" s="23">
        <f t="shared" si="9"/>
        <v>0</v>
      </c>
      <c r="P39" s="22"/>
      <c r="Q39" s="23">
        <f t="shared" si="10"/>
        <v>0</v>
      </c>
      <c r="R39" s="22"/>
      <c r="S39" s="52">
        <f t="shared" si="11"/>
        <v>0</v>
      </c>
    </row>
    <row r="40" spans="2:19" ht="10.5" customHeight="1">
      <c r="B40" s="51" t="s">
        <v>719</v>
      </c>
      <c r="C40" s="24" t="s">
        <v>720</v>
      </c>
      <c r="D40" s="25"/>
      <c r="E40" s="218">
        <f>Orçamento!J200*Orçamento!K299</f>
        <v>0</v>
      </c>
      <c r="F40" s="30">
        <f>Orçamento!L204</f>
        <v>0</v>
      </c>
      <c r="G40" s="62"/>
      <c r="H40" s="22"/>
      <c r="I40" s="23">
        <f t="shared" si="6"/>
        <v>0</v>
      </c>
      <c r="J40" s="22"/>
      <c r="K40" s="23">
        <f t="shared" si="7"/>
        <v>0</v>
      </c>
      <c r="L40" s="22"/>
      <c r="M40" s="23">
        <f t="shared" si="8"/>
        <v>0</v>
      </c>
      <c r="N40" s="22"/>
      <c r="O40" s="23">
        <f t="shared" si="9"/>
        <v>0</v>
      </c>
      <c r="P40" s="22"/>
      <c r="Q40" s="23">
        <f t="shared" si="10"/>
        <v>0</v>
      </c>
      <c r="R40" s="22"/>
      <c r="S40" s="52">
        <f t="shared" si="11"/>
        <v>0</v>
      </c>
    </row>
    <row r="41" spans="2:19" ht="10.5" customHeight="1">
      <c r="B41" s="51" t="s">
        <v>721</v>
      </c>
      <c r="C41" s="24" t="s">
        <v>722</v>
      </c>
      <c r="D41" s="25"/>
      <c r="E41" s="218">
        <f>Orçamento!J216*Orçamento!K299</f>
        <v>1700</v>
      </c>
      <c r="F41" s="30">
        <f>Orçamento!L220</f>
        <v>1.7311608961303462</v>
      </c>
      <c r="G41" s="62"/>
      <c r="H41" s="22"/>
      <c r="I41" s="23">
        <f t="shared" si="6"/>
        <v>0</v>
      </c>
      <c r="J41" s="22"/>
      <c r="K41" s="23">
        <f t="shared" si="7"/>
        <v>0</v>
      </c>
      <c r="L41" s="22"/>
      <c r="M41" s="23">
        <f t="shared" si="8"/>
        <v>0</v>
      </c>
      <c r="N41" s="22"/>
      <c r="O41" s="23">
        <f t="shared" si="9"/>
        <v>0</v>
      </c>
      <c r="P41" s="22"/>
      <c r="Q41" s="23">
        <f t="shared" si="10"/>
        <v>0</v>
      </c>
      <c r="R41" s="22"/>
      <c r="S41" s="52">
        <f t="shared" si="11"/>
        <v>0</v>
      </c>
    </row>
    <row r="42" spans="2:19" ht="10.5" customHeight="1">
      <c r="B42" s="51" t="s">
        <v>723</v>
      </c>
      <c r="C42" s="95" t="s">
        <v>724</v>
      </c>
      <c r="D42" s="25"/>
      <c r="E42" s="218">
        <f>Orçamento!J223*Orçamento!K299</f>
        <v>0</v>
      </c>
      <c r="F42" s="30">
        <f>Orçamento!L227</f>
        <v>0</v>
      </c>
      <c r="G42" s="62"/>
      <c r="H42" s="22"/>
      <c r="I42" s="23">
        <f t="shared" si="6"/>
        <v>0</v>
      </c>
      <c r="J42" s="22"/>
      <c r="K42" s="23">
        <f t="shared" si="7"/>
        <v>0</v>
      </c>
      <c r="L42" s="22"/>
      <c r="M42" s="23">
        <f t="shared" si="8"/>
        <v>0</v>
      </c>
      <c r="N42" s="22"/>
      <c r="O42" s="23">
        <f t="shared" si="9"/>
        <v>0</v>
      </c>
      <c r="P42" s="22"/>
      <c r="Q42" s="23">
        <f t="shared" si="10"/>
        <v>0</v>
      </c>
      <c r="R42" s="22"/>
      <c r="S42" s="52">
        <f t="shared" si="11"/>
        <v>0</v>
      </c>
    </row>
    <row r="43" spans="2:19" ht="10.5" customHeight="1">
      <c r="B43" s="51" t="s">
        <v>520</v>
      </c>
      <c r="C43" s="24">
        <f>LOWER(Orçamento!D224)</f>
      </c>
      <c r="D43" s="25"/>
      <c r="E43" s="218">
        <f>Orçamento!J224*Orçamento!K299</f>
        <v>0</v>
      </c>
      <c r="F43" s="30">
        <f>Orçamento!L228</f>
        <v>0</v>
      </c>
      <c r="G43" s="62"/>
      <c r="H43" s="22"/>
      <c r="I43" s="23">
        <f t="shared" si="6"/>
        <v>0</v>
      </c>
      <c r="J43" s="22"/>
      <c r="K43" s="23">
        <f t="shared" si="7"/>
        <v>0</v>
      </c>
      <c r="L43" s="22"/>
      <c r="M43" s="23">
        <f t="shared" si="8"/>
        <v>0</v>
      </c>
      <c r="N43" s="22"/>
      <c r="O43" s="23">
        <f t="shared" si="9"/>
        <v>0</v>
      </c>
      <c r="P43" s="22"/>
      <c r="Q43" s="23">
        <f t="shared" si="10"/>
        <v>0</v>
      </c>
      <c r="R43" s="22"/>
      <c r="S43" s="52">
        <f t="shared" si="11"/>
        <v>0</v>
      </c>
    </row>
    <row r="44" spans="2:19" ht="10.5" customHeight="1">
      <c r="B44" s="51">
        <v>8</v>
      </c>
      <c r="C44" s="24" t="s">
        <v>725</v>
      </c>
      <c r="D44" s="25"/>
      <c r="E44" s="219"/>
      <c r="F44" s="31"/>
      <c r="G44" s="63"/>
      <c r="H44" s="26"/>
      <c r="I44" s="26"/>
      <c r="J44" s="26"/>
      <c r="K44" s="26"/>
      <c r="L44" s="26"/>
      <c r="M44" s="26"/>
      <c r="N44" s="26"/>
      <c r="O44" s="26"/>
      <c r="P44" s="26"/>
      <c r="Q44" s="26"/>
      <c r="R44" s="26"/>
      <c r="S44" s="53"/>
    </row>
    <row r="45" spans="2:19" ht="10.5" customHeight="1">
      <c r="B45" s="51" t="s">
        <v>726</v>
      </c>
      <c r="C45" s="24" t="s">
        <v>727</v>
      </c>
      <c r="D45" s="25"/>
      <c r="E45" s="218">
        <f>Orçamento!J243*Orçamento!K299</f>
        <v>8910</v>
      </c>
      <c r="F45" s="30">
        <f>Orçamento!L247</f>
        <v>9.073319755600815</v>
      </c>
      <c r="G45" s="62"/>
      <c r="H45" s="22"/>
      <c r="I45" s="23">
        <f>H45+G45</f>
        <v>0</v>
      </c>
      <c r="J45" s="22"/>
      <c r="K45" s="23">
        <f>I45+J45</f>
        <v>0</v>
      </c>
      <c r="L45" s="22"/>
      <c r="M45" s="23">
        <f>K45+L45</f>
        <v>0</v>
      </c>
      <c r="N45" s="22"/>
      <c r="O45" s="23">
        <f>M45+N45</f>
        <v>0</v>
      </c>
      <c r="P45" s="22"/>
      <c r="Q45" s="23">
        <f>O45+P45</f>
        <v>0</v>
      </c>
      <c r="R45" s="22"/>
      <c r="S45" s="52">
        <f>Q45+R45</f>
        <v>0</v>
      </c>
    </row>
    <row r="46" spans="2:19" ht="10.5" customHeight="1">
      <c r="B46" s="51" t="s">
        <v>728</v>
      </c>
      <c r="C46" s="24" t="s">
        <v>729</v>
      </c>
      <c r="D46" s="25"/>
      <c r="E46" s="218">
        <f>Orçamento!J260*Orçamento!K299</f>
        <v>950</v>
      </c>
      <c r="F46" s="30">
        <f>Orçamento!L264</f>
        <v>0.9674134419551935</v>
      </c>
      <c r="G46" s="62"/>
      <c r="H46" s="22"/>
      <c r="I46" s="23">
        <f>H46+G46</f>
        <v>0</v>
      </c>
      <c r="J46" s="22"/>
      <c r="K46" s="23">
        <f>I46+J46</f>
        <v>0</v>
      </c>
      <c r="L46" s="22"/>
      <c r="M46" s="23">
        <f>K46+L46</f>
        <v>0</v>
      </c>
      <c r="N46" s="22"/>
      <c r="O46" s="23">
        <f>M46+N46</f>
        <v>0</v>
      </c>
      <c r="P46" s="22"/>
      <c r="Q46" s="23">
        <f>O46+P46</f>
        <v>0</v>
      </c>
      <c r="R46" s="22"/>
      <c r="S46" s="52">
        <f>Q46+R46</f>
        <v>0</v>
      </c>
    </row>
    <row r="47" spans="2:19" ht="10.5" customHeight="1">
      <c r="B47" s="51" t="s">
        <v>730</v>
      </c>
      <c r="C47" s="24" t="s">
        <v>731</v>
      </c>
      <c r="D47" s="25"/>
      <c r="E47" s="218">
        <f>Orçamento!J268*Orçamento!K299</f>
        <v>5927.5</v>
      </c>
      <c r="F47" s="30">
        <f>Orçamento!L272</f>
        <v>6.036150712830957</v>
      </c>
      <c r="G47" s="62"/>
      <c r="H47" s="22"/>
      <c r="I47" s="23">
        <f>H47+G47</f>
        <v>0</v>
      </c>
      <c r="J47" s="22"/>
      <c r="K47" s="23">
        <f>I47+J47</f>
        <v>0</v>
      </c>
      <c r="L47" s="22"/>
      <c r="M47" s="23">
        <f>K47+L47</f>
        <v>0</v>
      </c>
      <c r="N47" s="22"/>
      <c r="O47" s="23">
        <f>M47+N47</f>
        <v>0</v>
      </c>
      <c r="P47" s="22"/>
      <c r="Q47" s="23">
        <f>O47+P47</f>
        <v>0</v>
      </c>
      <c r="R47" s="22"/>
      <c r="S47" s="52">
        <f>Q47+R47</f>
        <v>0</v>
      </c>
    </row>
    <row r="48" spans="2:19" ht="10.5" customHeight="1">
      <c r="B48" s="51" t="s">
        <v>732</v>
      </c>
      <c r="C48" s="95" t="s">
        <v>733</v>
      </c>
      <c r="D48" s="25"/>
      <c r="E48" s="218">
        <f>Orçamento!J273*Orçamento!K299</f>
        <v>0</v>
      </c>
      <c r="F48" s="30">
        <f>Orçamento!L277</f>
        <v>0</v>
      </c>
      <c r="G48" s="62"/>
      <c r="H48" s="22"/>
      <c r="I48" s="23">
        <f>H48+G48</f>
        <v>0</v>
      </c>
      <c r="J48" s="22"/>
      <c r="K48" s="23">
        <f>I48+J48</f>
        <v>0</v>
      </c>
      <c r="L48" s="22"/>
      <c r="M48" s="23">
        <f>K48+L48</f>
        <v>0</v>
      </c>
      <c r="N48" s="22"/>
      <c r="O48" s="23">
        <f>M48+N48</f>
        <v>0</v>
      </c>
      <c r="P48" s="22"/>
      <c r="Q48" s="23">
        <f>O48+P48</f>
        <v>0</v>
      </c>
      <c r="R48" s="22"/>
      <c r="S48" s="52">
        <f>Q48+R48</f>
        <v>0</v>
      </c>
    </row>
    <row r="49" spans="2:19" ht="10.5" customHeight="1">
      <c r="B49" s="51" t="s">
        <v>734</v>
      </c>
      <c r="C49" s="24" t="s">
        <v>735</v>
      </c>
      <c r="D49" s="25"/>
      <c r="E49" s="218">
        <f>(Orçamento!J287+Orçamento!J280)*Orçamento!K299</f>
        <v>945</v>
      </c>
      <c r="F49" s="30">
        <f>Orçamento!L284+Orçamento!L291</f>
        <v>0.9623217922606925</v>
      </c>
      <c r="G49" s="62"/>
      <c r="H49" s="22"/>
      <c r="I49" s="23">
        <f>H49+G49</f>
        <v>0</v>
      </c>
      <c r="J49" s="22"/>
      <c r="K49" s="23">
        <f>I49+J49</f>
        <v>0</v>
      </c>
      <c r="L49" s="22"/>
      <c r="M49" s="23">
        <f>K49+L49</f>
        <v>0</v>
      </c>
      <c r="N49" s="22"/>
      <c r="O49" s="23">
        <f>M49+N49</f>
        <v>0</v>
      </c>
      <c r="P49" s="22"/>
      <c r="Q49" s="23">
        <f>O49+P49</f>
        <v>0</v>
      </c>
      <c r="R49" s="22"/>
      <c r="S49" s="52">
        <f>Q49+R49</f>
        <v>0</v>
      </c>
    </row>
    <row r="50" spans="2:19" ht="10.5" customHeight="1">
      <c r="B50" s="51">
        <v>9</v>
      </c>
      <c r="C50" s="24" t="s">
        <v>655</v>
      </c>
      <c r="D50" s="25"/>
      <c r="E50" s="219"/>
      <c r="F50" s="31"/>
      <c r="G50" s="63"/>
      <c r="H50" s="26"/>
      <c r="I50" s="26"/>
      <c r="J50" s="26"/>
      <c r="K50" s="26"/>
      <c r="L50" s="26"/>
      <c r="M50" s="26"/>
      <c r="N50" s="26"/>
      <c r="O50" s="26"/>
      <c r="P50" s="26"/>
      <c r="Q50" s="26"/>
      <c r="R50" s="26"/>
      <c r="S50" s="53"/>
    </row>
    <row r="51" spans="2:19" ht="10.5" customHeight="1">
      <c r="B51" s="51" t="s">
        <v>593</v>
      </c>
      <c r="C51" s="24" t="s">
        <v>736</v>
      </c>
      <c r="D51" s="25"/>
      <c r="E51" s="218">
        <f>Orçamento!J290*Orçamento!K299</f>
        <v>500</v>
      </c>
      <c r="F51" s="30">
        <f>Orçamento!L294</f>
        <v>0.5091649694501018</v>
      </c>
      <c r="G51" s="62"/>
      <c r="H51" s="22">
        <v>0</v>
      </c>
      <c r="I51" s="23">
        <f>H51+G51</f>
        <v>0</v>
      </c>
      <c r="J51" s="22"/>
      <c r="K51" s="23">
        <f>I51+J51</f>
        <v>0</v>
      </c>
      <c r="L51" s="22"/>
      <c r="M51" s="23">
        <f>K51+L51</f>
        <v>0</v>
      </c>
      <c r="N51" s="22"/>
      <c r="O51" s="23">
        <f>M51+N51</f>
        <v>0</v>
      </c>
      <c r="P51" s="22"/>
      <c r="Q51" s="23">
        <f>O51+P51</f>
        <v>0</v>
      </c>
      <c r="R51" s="22"/>
      <c r="S51" s="52">
        <f>Q51+R51</f>
        <v>0</v>
      </c>
    </row>
    <row r="52" spans="2:19" ht="10.5" customHeight="1">
      <c r="B52" s="51" t="s">
        <v>737</v>
      </c>
      <c r="C52" s="24" t="s">
        <v>738</v>
      </c>
      <c r="D52" s="25"/>
      <c r="E52" s="218">
        <f>Orçamento!J291*Orçamento!K299</f>
        <v>0</v>
      </c>
      <c r="F52" s="30">
        <f>Orçamento!L295</f>
        <v>0</v>
      </c>
      <c r="G52" s="62"/>
      <c r="H52" s="22"/>
      <c r="I52" s="23">
        <f>H52+G52</f>
        <v>0</v>
      </c>
      <c r="J52" s="22"/>
      <c r="K52" s="23">
        <f>I52+J52</f>
        <v>0</v>
      </c>
      <c r="L52" s="22"/>
      <c r="M52" s="23">
        <f>K52+L52</f>
        <v>0</v>
      </c>
      <c r="N52" s="22"/>
      <c r="O52" s="23">
        <f>M52+N52</f>
        <v>0</v>
      </c>
      <c r="P52" s="22"/>
      <c r="Q52" s="23">
        <f>O52+P52</f>
        <v>0</v>
      </c>
      <c r="R52" s="22"/>
      <c r="S52" s="52">
        <f>Q52+R52</f>
        <v>0</v>
      </c>
    </row>
    <row r="53" spans="2:19" ht="10.5" customHeight="1" thickBot="1">
      <c r="B53" s="54" t="s">
        <v>739</v>
      </c>
      <c r="C53" s="96" t="s">
        <v>740</v>
      </c>
      <c r="D53" s="55"/>
      <c r="E53" s="220">
        <f>Orçamento!J292*Orçamento!K299</f>
        <v>1500</v>
      </c>
      <c r="F53" s="56">
        <f>Orçamento!L296</f>
        <v>1.5274949083503055</v>
      </c>
      <c r="G53" s="64"/>
      <c r="H53" s="57"/>
      <c r="I53" s="58">
        <f>H53+G53</f>
        <v>0</v>
      </c>
      <c r="J53" s="57"/>
      <c r="K53" s="58">
        <f>I53+J53</f>
        <v>0</v>
      </c>
      <c r="L53" s="57"/>
      <c r="M53" s="58">
        <f>K53+L53</f>
        <v>0</v>
      </c>
      <c r="N53" s="57"/>
      <c r="O53" s="58">
        <f>M53+N53</f>
        <v>0</v>
      </c>
      <c r="P53" s="57"/>
      <c r="Q53" s="58">
        <f>O53+P53</f>
        <v>0</v>
      </c>
      <c r="R53" s="57"/>
      <c r="S53" s="59">
        <f>Q53+R53</f>
        <v>0</v>
      </c>
    </row>
    <row r="54" spans="2:19" ht="10.5" customHeight="1" thickBot="1">
      <c r="B54" s="32"/>
      <c r="C54" s="33"/>
      <c r="D54" s="33"/>
      <c r="E54" s="221"/>
      <c r="F54" s="34"/>
      <c r="G54" s="65"/>
      <c r="H54" s="35"/>
      <c r="I54" s="33"/>
      <c r="J54" s="35"/>
      <c r="K54" s="33"/>
      <c r="L54" s="35"/>
      <c r="M54" s="33"/>
      <c r="N54" s="35"/>
      <c r="O54" s="33"/>
      <c r="P54" s="35"/>
      <c r="Q54" s="33"/>
      <c r="R54" s="35"/>
      <c r="S54" s="33"/>
    </row>
    <row r="55" spans="2:19" ht="18" customHeight="1" thickBot="1">
      <c r="B55" s="36" t="s">
        <v>741</v>
      </c>
      <c r="C55" s="37"/>
      <c r="D55" s="38"/>
      <c r="E55" s="222">
        <f>SUM(E16:E53)</f>
        <v>98200</v>
      </c>
      <c r="F55" s="39">
        <f>SUM(F16:F53)</f>
        <v>100</v>
      </c>
      <c r="G55" s="66">
        <f>SUMPRODUCT(G16:G53,$F$16:$F$53)/100</f>
        <v>0</v>
      </c>
      <c r="H55" s="60">
        <f>SUMPRODUCT(H16:H53,$F$16:$F$53)/100</f>
        <v>0</v>
      </c>
      <c r="I55" s="40">
        <f>H55+G55</f>
        <v>0</v>
      </c>
      <c r="J55" s="60">
        <f>SUMPRODUCT(J16:J53,$F$16:$F$53)/100</f>
        <v>0</v>
      </c>
      <c r="K55" s="40">
        <f>I55+J55</f>
        <v>0</v>
      </c>
      <c r="L55" s="60">
        <f>SUMPRODUCT(L16:L53,$F$16:$F$53)/100</f>
        <v>0</v>
      </c>
      <c r="M55" s="40">
        <f>K55+L55</f>
        <v>0</v>
      </c>
      <c r="N55" s="60">
        <f>SUMPRODUCT(N16:N53,$F$16:$F$53)/100</f>
        <v>0</v>
      </c>
      <c r="O55" s="40">
        <f>M55+N55</f>
        <v>0</v>
      </c>
      <c r="P55" s="60">
        <f>SUMPRODUCT(P16:P53,$F$16:$F$53)/100</f>
        <v>0</v>
      </c>
      <c r="Q55" s="40">
        <f>O55+P55</f>
        <v>0</v>
      </c>
      <c r="R55" s="60">
        <f>SUMPRODUCT(R16:R53,$F$16:$F$53)/100</f>
        <v>0</v>
      </c>
      <c r="S55" s="41">
        <f>Q55+R55</f>
        <v>0</v>
      </c>
    </row>
    <row r="56" ht="10.5" customHeight="1"/>
    <row r="57" spans="3:16" ht="10.5" customHeight="1">
      <c r="C57"/>
      <c r="G57"/>
      <c r="H57"/>
      <c r="I57"/>
      <c r="N57"/>
      <c r="O57"/>
      <c r="P57"/>
    </row>
    <row r="58" spans="3:18" ht="10.5" customHeight="1">
      <c r="C58" s="104" t="s">
        <v>841</v>
      </c>
      <c r="G58" s="217" t="s">
        <v>829</v>
      </c>
      <c r="H58" s="201"/>
      <c r="I58" s="201"/>
      <c r="K58" s="420" t="str">
        <f>'Especificações FL 01, 03 e 04 '!$C$13</f>
        <v>Ricardo Renato Herrmann e/ou Adriana Herrmann</v>
      </c>
      <c r="M58" s="13"/>
      <c r="N58" s="13"/>
      <c r="O58" s="13"/>
      <c r="R58" s="8" t="s">
        <v>146</v>
      </c>
    </row>
    <row r="59" spans="3:18" ht="12.75">
      <c r="C59" s="28" t="s">
        <v>202</v>
      </c>
      <c r="G59" s="196" t="s">
        <v>851</v>
      </c>
      <c r="H59" s="3"/>
      <c r="I59" s="3"/>
      <c r="L59" s="365" t="s">
        <v>607</v>
      </c>
      <c r="M59" s="366"/>
      <c r="N59" s="177"/>
      <c r="O59" s="364"/>
      <c r="P59" s="367" t="s">
        <v>742</v>
      </c>
      <c r="Q59" s="367"/>
      <c r="R59" s="363"/>
    </row>
    <row r="60" spans="7:16" ht="12.75">
      <c r="G60" s="359"/>
      <c r="H60" s="13"/>
      <c r="I60" s="13"/>
      <c r="N60" s="359"/>
      <c r="O60" s="13"/>
      <c r="P60" s="13"/>
    </row>
  </sheetData>
  <sheetProtection/>
  <printOptions horizontalCentered="1"/>
  <pageMargins left="0.7874015748031497" right="0.27" top="0.87" bottom="0.22" header="0.59" footer="0.2"/>
  <pageSetup horizontalDpi="300" verticalDpi="300" orientation="landscape" paperSize="9" scale="70" r:id="rId4"/>
  <headerFooter alignWithMargins="0">
    <oddHeader xml:space="preserve">&amp;R&amp;8CADERNO DE ORIENTAÇÕES TÉCNICAS - VOL. III
FORMULÁRIOS PADRÃO CAIXA&amp;10 </oddHeader>
    <oddFooter>&amp;L&amp;7GEAEN - Versão 1.0
Vigência NOV/98&amp;R&amp;8&amp;F</oddFooter>
  </headerFooter>
  <drawing r:id="rId3"/>
  <legacyDrawing r:id="rId2"/>
</worksheet>
</file>

<file path=xl/worksheets/sheet6.xml><?xml version="1.0" encoding="utf-8"?>
<worksheet xmlns="http://schemas.openxmlformats.org/spreadsheetml/2006/main" xmlns:r="http://schemas.openxmlformats.org/officeDocument/2006/relationships">
  <dimension ref="B1:Y60"/>
  <sheetViews>
    <sheetView showGridLines="0" showZeros="0" zoomScale="75" zoomScaleNormal="75" zoomScalePageLayoutView="0" workbookViewId="0" topLeftCell="A22">
      <selection activeCell="Q12" sqref="Q12"/>
    </sheetView>
  </sheetViews>
  <sheetFormatPr defaultColWidth="11.421875" defaultRowHeight="12.75"/>
  <cols>
    <col min="1" max="1" width="4.7109375" style="8" customWidth="1"/>
    <col min="2" max="2" width="5.140625" style="8" customWidth="1"/>
    <col min="3" max="3" width="13.421875" style="8" customWidth="1"/>
    <col min="4" max="4" width="14.140625" style="8" customWidth="1"/>
    <col min="5" max="5" width="16.421875" style="8" customWidth="1"/>
    <col min="6" max="6" width="14.140625" style="28" customWidth="1"/>
    <col min="7" max="7" width="13.00390625" style="27" customWidth="1"/>
    <col min="8" max="11" width="9.421875" style="8" customWidth="1"/>
    <col min="12" max="12" width="8.8515625" style="8" customWidth="1"/>
    <col min="13" max="13" width="9.28125" style="8" customWidth="1"/>
    <col min="14" max="14" width="8.7109375" style="8" customWidth="1"/>
    <col min="15" max="16" width="9.28125" style="8" customWidth="1"/>
    <col min="17" max="17" width="9.57421875" style="8" customWidth="1"/>
    <col min="18" max="18" width="8.28125" style="8" customWidth="1"/>
    <col min="19" max="19" width="9.28125" style="8" customWidth="1"/>
    <col min="20" max="16384" width="11.421875" style="8" customWidth="1"/>
  </cols>
  <sheetData>
    <row r="1" spans="2:19" ht="19.5" customHeight="1">
      <c r="B1" s="2" t="s">
        <v>743</v>
      </c>
      <c r="C1" s="3"/>
      <c r="D1" s="4"/>
      <c r="E1" s="4"/>
      <c r="F1" s="4"/>
      <c r="G1" s="5"/>
      <c r="H1" s="5"/>
      <c r="I1" s="5"/>
      <c r="J1" s="5"/>
      <c r="K1" s="6"/>
      <c r="L1" s="6"/>
      <c r="M1" s="6"/>
      <c r="N1" s="6"/>
      <c r="O1" s="6"/>
      <c r="P1" s="6"/>
      <c r="Q1" s="6"/>
      <c r="R1" s="7"/>
      <c r="S1" s="3"/>
    </row>
    <row r="2" spans="2:19" ht="19.5" customHeight="1">
      <c r="B2" s="9" t="s">
        <v>661</v>
      </c>
      <c r="C2" s="3"/>
      <c r="D2" s="4"/>
      <c r="E2" s="4"/>
      <c r="F2" s="4"/>
      <c r="G2" s="4"/>
      <c r="H2" s="4"/>
      <c r="I2" s="4"/>
      <c r="J2" s="10"/>
      <c r="K2" s="5"/>
      <c r="L2" s="5"/>
      <c r="M2" s="10"/>
      <c r="N2" s="10"/>
      <c r="O2" s="10"/>
      <c r="P2" s="10"/>
      <c r="Q2" s="6"/>
      <c r="R2" s="7"/>
      <c r="S2" s="3"/>
    </row>
    <row r="3" spans="2:18" ht="12.75">
      <c r="B3" s="11" t="s">
        <v>603</v>
      </c>
      <c r="C3" s="12"/>
      <c r="I3" s="8" t="s">
        <v>146</v>
      </c>
      <c r="J3" s="13"/>
      <c r="K3" s="13"/>
      <c r="R3" s="13"/>
    </row>
    <row r="4" spans="2:19" ht="12.75">
      <c r="B4" s="67" t="s">
        <v>662</v>
      </c>
      <c r="C4" s="68"/>
      <c r="D4" s="69" t="str">
        <f>Cronog!D4</f>
        <v>PCI</v>
      </c>
      <c r="E4" s="69"/>
      <c r="F4" s="70"/>
      <c r="G4" s="71"/>
      <c r="H4" s="68"/>
      <c r="I4" s="68"/>
      <c r="J4" s="72"/>
      <c r="K4" s="72"/>
      <c r="L4" s="68"/>
      <c r="M4" s="68" t="s">
        <v>663</v>
      </c>
      <c r="N4"/>
      <c r="O4" s="74" t="str">
        <f>Cronog!O4</f>
        <v>Construção</v>
      </c>
      <c r="P4" s="68"/>
      <c r="Q4" s="72"/>
      <c r="R4" s="72"/>
      <c r="S4" s="68"/>
    </row>
    <row r="5" spans="2:19" ht="12.75">
      <c r="B5" s="67" t="s">
        <v>664</v>
      </c>
      <c r="C5" s="68"/>
      <c r="D5" s="69" t="str">
        <f>Cronog!D5</f>
        <v> </v>
      </c>
      <c r="E5" s="68"/>
      <c r="F5" s="73"/>
      <c r="G5" s="71"/>
      <c r="H5" s="68"/>
      <c r="I5" s="68"/>
      <c r="J5" s="72"/>
      <c r="K5" s="72"/>
      <c r="L5" s="68"/>
      <c r="M5" s="68"/>
      <c r="N5" s="68"/>
      <c r="O5" s="74"/>
      <c r="P5" s="68"/>
      <c r="Q5" s="72"/>
      <c r="R5" s="72"/>
      <c r="S5" s="68"/>
    </row>
    <row r="6" spans="2:19" ht="12.75">
      <c r="B6" s="67" t="s">
        <v>665</v>
      </c>
      <c r="C6" s="68"/>
      <c r="D6" s="69" t="str">
        <f>Cronog!D6</f>
        <v>Ricardo Renato Herrmann e/ou Adriana Herrmann</v>
      </c>
      <c r="E6" s="68"/>
      <c r="F6" s="73"/>
      <c r="G6" s="71"/>
      <c r="H6" s="68"/>
      <c r="I6" s="68"/>
      <c r="J6" s="72"/>
      <c r="K6" s="72"/>
      <c r="L6" s="68"/>
      <c r="M6" s="68"/>
      <c r="N6" s="68"/>
      <c r="O6" s="68"/>
      <c r="P6" s="68"/>
      <c r="Q6" s="72"/>
      <c r="R6" s="72"/>
      <c r="S6" s="68"/>
    </row>
    <row r="7" spans="2:19" ht="12.75">
      <c r="B7" s="215" t="s">
        <v>666</v>
      </c>
      <c r="C7" s="68"/>
      <c r="D7" s="68">
        <f>Cronog!D7</f>
        <v>0</v>
      </c>
      <c r="E7" s="69"/>
      <c r="F7" s="73"/>
      <c r="G7" s="71"/>
      <c r="H7" s="68"/>
      <c r="I7" s="68"/>
      <c r="J7" s="72"/>
      <c r="K7" s="72"/>
      <c r="L7" s="68"/>
      <c r="M7" s="68"/>
      <c r="N7" s="68"/>
      <c r="O7" s="68"/>
      <c r="P7" s="68"/>
      <c r="Q7" s="72"/>
      <c r="R7" s="72"/>
      <c r="S7" s="68"/>
    </row>
    <row r="8" spans="2:19" ht="12.75">
      <c r="B8" s="75" t="s">
        <v>667</v>
      </c>
      <c r="C8" s="68"/>
      <c r="D8" s="68"/>
      <c r="E8" s="69"/>
      <c r="F8" s="73"/>
      <c r="G8" s="71"/>
      <c r="H8" s="68"/>
      <c r="I8" s="68"/>
      <c r="J8" s="72"/>
      <c r="K8" s="69" t="s">
        <v>668</v>
      </c>
      <c r="L8" s="68" t="s">
        <v>830</v>
      </c>
      <c r="M8" s="68"/>
      <c r="N8" s="72" t="s">
        <v>669</v>
      </c>
      <c r="O8"/>
      <c r="P8" s="420" t="s">
        <v>815</v>
      </c>
      <c r="Q8" s="72"/>
      <c r="R8" s="68"/>
      <c r="S8" s="68"/>
    </row>
    <row r="9" spans="2:19" ht="12.75">
      <c r="B9" s="67" t="s">
        <v>670</v>
      </c>
      <c r="C9" s="68"/>
      <c r="D9" s="68"/>
      <c r="E9" s="68" t="str">
        <f>Cronog!E9</f>
        <v>ARQ MÁRCIO EDUARDO SANDER</v>
      </c>
      <c r="F9" s="73"/>
      <c r="G9" s="71"/>
      <c r="H9" s="68"/>
      <c r="I9" s="68" t="s">
        <v>146</v>
      </c>
      <c r="J9" s="72" t="s">
        <v>146</v>
      </c>
      <c r="K9" s="72"/>
      <c r="L9" s="68" t="s">
        <v>275</v>
      </c>
      <c r="M9" s="224" t="str">
        <f>Cronog!M9</f>
        <v>RS131285-D</v>
      </c>
      <c r="N9" s="72"/>
      <c r="O9" s="68"/>
      <c r="P9" s="76" t="s">
        <v>671</v>
      </c>
      <c r="Q9" s="104" t="s">
        <v>841</v>
      </c>
      <c r="R9" s="77"/>
      <c r="S9" s="74"/>
    </row>
    <row r="10" spans="2:19" ht="1.5" customHeight="1">
      <c r="B10" s="78"/>
      <c r="C10" s="79"/>
      <c r="D10" s="79"/>
      <c r="E10" s="79"/>
      <c r="F10" s="80"/>
      <c r="G10" s="81"/>
      <c r="H10" s="79"/>
      <c r="I10" s="79"/>
      <c r="J10" s="79"/>
      <c r="K10" s="79"/>
      <c r="L10" s="79"/>
      <c r="M10" s="79"/>
      <c r="N10" s="79"/>
      <c r="O10" s="79"/>
      <c r="P10" s="79"/>
      <c r="Q10" s="79"/>
      <c r="R10" s="79"/>
      <c r="S10" s="79"/>
    </row>
    <row r="11" spans="2:19" ht="12.75">
      <c r="B11" s="72"/>
      <c r="C11" s="72"/>
      <c r="D11" s="72"/>
      <c r="E11" s="72"/>
      <c r="F11" s="82"/>
      <c r="G11" s="83"/>
      <c r="H11" s="72"/>
      <c r="I11" s="68"/>
      <c r="J11" s="72"/>
      <c r="K11" s="72"/>
      <c r="L11" s="68"/>
      <c r="M11" s="68"/>
      <c r="N11" s="68"/>
      <c r="O11" s="68"/>
      <c r="P11" s="68"/>
      <c r="Q11" s="68"/>
      <c r="R11" s="72"/>
      <c r="S11" s="68"/>
    </row>
    <row r="12" spans="2:19" ht="13.5" thickBot="1">
      <c r="B12" s="223">
        <v>2</v>
      </c>
      <c r="J12" s="13"/>
      <c r="K12" s="13"/>
      <c r="L12" s="13"/>
      <c r="M12" s="13"/>
      <c r="N12" s="13"/>
      <c r="O12" s="13"/>
      <c r="P12" s="13"/>
      <c r="Q12" s="13"/>
      <c r="R12" s="13"/>
      <c r="S12" s="13"/>
    </row>
    <row r="13" spans="2:19" ht="12.75">
      <c r="B13" s="42"/>
      <c r="C13" s="43"/>
      <c r="D13" s="44"/>
      <c r="E13" s="44"/>
      <c r="F13" s="45"/>
      <c r="G13" s="61"/>
      <c r="H13" s="46"/>
      <c r="I13" s="46"/>
      <c r="J13" s="46"/>
      <c r="K13" s="46"/>
      <c r="L13" s="47" t="s">
        <v>672</v>
      </c>
      <c r="M13" s="46"/>
      <c r="N13" s="46"/>
      <c r="O13" s="46"/>
      <c r="P13" s="46" t="s">
        <v>146</v>
      </c>
      <c r="Q13" s="47" t="s">
        <v>146</v>
      </c>
      <c r="R13" s="47" t="s">
        <v>146</v>
      </c>
      <c r="S13" s="48"/>
    </row>
    <row r="14" spans="2:25" ht="12.75">
      <c r="B14" s="49" t="s">
        <v>622</v>
      </c>
      <c r="C14" s="16" t="s">
        <v>673</v>
      </c>
      <c r="D14" s="16"/>
      <c r="E14" s="16" t="s">
        <v>674</v>
      </c>
      <c r="F14" s="15" t="s">
        <v>625</v>
      </c>
      <c r="G14" s="15" t="s">
        <v>675</v>
      </c>
      <c r="H14" s="225" t="s">
        <v>744</v>
      </c>
      <c r="I14" s="226"/>
      <c r="J14" s="225" t="s">
        <v>745</v>
      </c>
      <c r="K14" s="226"/>
      <c r="L14" s="225" t="s">
        <v>746</v>
      </c>
      <c r="M14" s="226"/>
      <c r="N14" s="225" t="s">
        <v>747</v>
      </c>
      <c r="O14" s="226"/>
      <c r="P14" s="225" t="s">
        <v>748</v>
      </c>
      <c r="Q14" s="226"/>
      <c r="R14" s="225" t="s">
        <v>749</v>
      </c>
      <c r="S14" s="227"/>
      <c r="T14" s="68"/>
      <c r="U14" s="68"/>
      <c r="V14" s="68"/>
      <c r="W14" s="68"/>
      <c r="X14" s="68"/>
      <c r="Y14" s="68"/>
    </row>
    <row r="15" spans="2:19" ht="12" customHeight="1">
      <c r="B15" s="49"/>
      <c r="C15" s="18" t="s">
        <v>682</v>
      </c>
      <c r="D15" s="17"/>
      <c r="E15" s="17" t="s">
        <v>683</v>
      </c>
      <c r="F15" s="29" t="s">
        <v>684</v>
      </c>
      <c r="G15" s="15" t="s">
        <v>684</v>
      </c>
      <c r="H15" s="19" t="s">
        <v>685</v>
      </c>
      <c r="I15" s="19" t="s">
        <v>686</v>
      </c>
      <c r="J15" s="19" t="s">
        <v>685</v>
      </c>
      <c r="K15" s="19" t="s">
        <v>686</v>
      </c>
      <c r="L15" s="19" t="s">
        <v>685</v>
      </c>
      <c r="M15" s="19" t="s">
        <v>686</v>
      </c>
      <c r="N15" s="19" t="s">
        <v>685</v>
      </c>
      <c r="O15" s="19" t="s">
        <v>686</v>
      </c>
      <c r="P15" s="19" t="s">
        <v>685</v>
      </c>
      <c r="Q15" s="19" t="s">
        <v>686</v>
      </c>
      <c r="R15" s="19" t="s">
        <v>685</v>
      </c>
      <c r="S15" s="50" t="s">
        <v>686</v>
      </c>
    </row>
    <row r="16" spans="2:19" ht="10.5" customHeight="1">
      <c r="B16" s="51">
        <v>1</v>
      </c>
      <c r="C16" s="20" t="s">
        <v>687</v>
      </c>
      <c r="D16" s="21"/>
      <c r="E16" s="218">
        <f>Orçamento!J23*Orçamento!K299</f>
        <v>3252.5</v>
      </c>
      <c r="F16" s="30">
        <f>Orçamento!L23</f>
        <v>3.3121181262729125</v>
      </c>
      <c r="G16" s="62"/>
      <c r="H16" s="22"/>
      <c r="I16" s="23">
        <f>H16+Cronog!S16</f>
        <v>0</v>
      </c>
      <c r="J16" s="22"/>
      <c r="K16" s="23">
        <f>I16+J16</f>
        <v>0</v>
      </c>
      <c r="L16" s="22"/>
      <c r="M16" s="23">
        <f>K16+L16</f>
        <v>0</v>
      </c>
      <c r="N16" s="22"/>
      <c r="O16" s="23">
        <f>M16+N16</f>
        <v>0</v>
      </c>
      <c r="P16" s="22"/>
      <c r="Q16" s="23">
        <f>O16+P16</f>
        <v>0</v>
      </c>
      <c r="R16" s="22"/>
      <c r="S16" s="52">
        <f>Q16+R16</f>
        <v>0</v>
      </c>
    </row>
    <row r="17" spans="2:19" ht="10.5" customHeight="1">
      <c r="B17" s="51">
        <v>2</v>
      </c>
      <c r="C17" s="24" t="s">
        <v>688</v>
      </c>
      <c r="D17" s="25"/>
      <c r="E17" s="218">
        <f>Orçamento!J39*Orçamento!K299</f>
        <v>6120</v>
      </c>
      <c r="F17" s="30">
        <f>Orçamento!L39</f>
        <v>6.232179226069246</v>
      </c>
      <c r="G17" s="62"/>
      <c r="H17" s="22"/>
      <c r="I17" s="23">
        <f>H17+Cronog!S17</f>
        <v>0</v>
      </c>
      <c r="J17" s="22"/>
      <c r="K17" s="23">
        <f>I17+J17</f>
        <v>0</v>
      </c>
      <c r="L17" s="22"/>
      <c r="M17" s="23">
        <f>K17+L17</f>
        <v>0</v>
      </c>
      <c r="N17" s="22"/>
      <c r="O17" s="23">
        <f>M17+N17</f>
        <v>0</v>
      </c>
      <c r="P17" s="22"/>
      <c r="Q17" s="23">
        <f>O17+P17</f>
        <v>0</v>
      </c>
      <c r="R17" s="22"/>
      <c r="S17" s="52">
        <f>Q17+R17</f>
        <v>0</v>
      </c>
    </row>
    <row r="18" spans="2:19" ht="10.5" customHeight="1">
      <c r="B18" s="51">
        <v>3</v>
      </c>
      <c r="C18" s="24" t="s">
        <v>628</v>
      </c>
      <c r="D18" s="25"/>
      <c r="E18" s="218">
        <f>Orçamento!J44*Orçamento!K299</f>
        <v>10500</v>
      </c>
      <c r="F18" s="30">
        <f>Orçamento!L44</f>
        <v>10.692464358452138</v>
      </c>
      <c r="G18" s="62"/>
      <c r="H18" s="22"/>
      <c r="I18" s="23">
        <f>H18+Cronog!S18</f>
        <v>0</v>
      </c>
      <c r="J18" s="22"/>
      <c r="K18" s="23">
        <f>I18+J18</f>
        <v>0</v>
      </c>
      <c r="L18" s="22"/>
      <c r="M18" s="23">
        <f>K18+L18</f>
        <v>0</v>
      </c>
      <c r="N18" s="22"/>
      <c r="O18" s="23">
        <f>M18+N18</f>
        <v>0</v>
      </c>
      <c r="P18" s="22"/>
      <c r="Q18" s="23">
        <f>O18+P18</f>
        <v>0</v>
      </c>
      <c r="R18" s="22"/>
      <c r="S18" s="52">
        <f>Q18+R18</f>
        <v>0</v>
      </c>
    </row>
    <row r="19" spans="2:19" ht="10.5" customHeight="1">
      <c r="B19" s="51">
        <v>4</v>
      </c>
      <c r="C19" s="24" t="s">
        <v>689</v>
      </c>
      <c r="D19" s="25"/>
      <c r="E19" s="219"/>
      <c r="F19" s="31"/>
      <c r="G19" s="63"/>
      <c r="H19" s="26"/>
      <c r="I19" s="26"/>
      <c r="J19" s="26"/>
      <c r="K19" s="26"/>
      <c r="L19" s="26"/>
      <c r="M19" s="26"/>
      <c r="N19" s="26"/>
      <c r="O19" s="26"/>
      <c r="P19" s="26"/>
      <c r="Q19" s="26"/>
      <c r="R19" s="26"/>
      <c r="S19" s="53"/>
    </row>
    <row r="20" spans="2:19" ht="10.5" customHeight="1">
      <c r="B20" s="51" t="s">
        <v>690</v>
      </c>
      <c r="C20" s="24" t="s">
        <v>691</v>
      </c>
      <c r="D20" s="25"/>
      <c r="E20" s="218">
        <f>Orçamento!J53*Orçamento!K299</f>
        <v>10115</v>
      </c>
      <c r="F20" s="30">
        <f>Orçamento!L53</f>
        <v>10.30040733197556</v>
      </c>
      <c r="G20" s="62"/>
      <c r="H20" s="22"/>
      <c r="I20" s="23">
        <f>H20+Cronog!S20</f>
        <v>0</v>
      </c>
      <c r="J20" s="22"/>
      <c r="K20" s="23">
        <f>I20+J20</f>
        <v>0</v>
      </c>
      <c r="L20" s="22"/>
      <c r="M20" s="23">
        <f>K20+L20</f>
        <v>0</v>
      </c>
      <c r="N20" s="22"/>
      <c r="O20" s="23">
        <f>M20+N20</f>
        <v>0</v>
      </c>
      <c r="P20" s="22"/>
      <c r="Q20" s="23">
        <f>O20+P20</f>
        <v>0</v>
      </c>
      <c r="R20" s="22"/>
      <c r="S20" s="52">
        <f>Q20+R20</f>
        <v>0</v>
      </c>
    </row>
    <row r="21" spans="2:19" ht="10.5" customHeight="1">
      <c r="B21" s="51" t="s">
        <v>692</v>
      </c>
      <c r="C21" s="24" t="s">
        <v>693</v>
      </c>
      <c r="D21" s="25"/>
      <c r="E21" s="218">
        <f>Orçamento!J70*Orçamento!K299</f>
        <v>0</v>
      </c>
      <c r="F21" s="30">
        <f>Orçamento!L70</f>
        <v>0</v>
      </c>
      <c r="G21" s="62"/>
      <c r="H21" s="22"/>
      <c r="I21" s="23">
        <f>H21+Cronog!S21</f>
        <v>0</v>
      </c>
      <c r="J21" s="22"/>
      <c r="K21" s="23">
        <f>I21+J21</f>
        <v>0</v>
      </c>
      <c r="L21" s="22"/>
      <c r="M21" s="23">
        <f>K21+L21</f>
        <v>0</v>
      </c>
      <c r="N21" s="22"/>
      <c r="O21" s="23">
        <f>M21+N21</f>
        <v>0</v>
      </c>
      <c r="P21" s="22"/>
      <c r="Q21" s="23">
        <f>O21+P21</f>
        <v>0</v>
      </c>
      <c r="R21" s="22"/>
      <c r="S21" s="52">
        <f>Q21+R21</f>
        <v>0</v>
      </c>
    </row>
    <row r="22" spans="2:19" ht="10.5" customHeight="1">
      <c r="B22" s="51" t="s">
        <v>694</v>
      </c>
      <c r="C22" s="24" t="s">
        <v>695</v>
      </c>
      <c r="D22" s="25"/>
      <c r="E22" s="218">
        <f>Orçamento!J77*Orçamento!K299</f>
        <v>3750</v>
      </c>
      <c r="F22" s="30">
        <f>Orçamento!L80</f>
        <v>3.8187372708757636</v>
      </c>
      <c r="G22" s="62"/>
      <c r="H22" s="22"/>
      <c r="I22" s="23">
        <f>H22+Cronog!S22</f>
        <v>0</v>
      </c>
      <c r="J22" s="22"/>
      <c r="K22" s="23">
        <f>I22+J22</f>
        <v>0</v>
      </c>
      <c r="L22" s="22"/>
      <c r="M22" s="23">
        <f>K22+L22</f>
        <v>0</v>
      </c>
      <c r="N22" s="22"/>
      <c r="O22" s="23">
        <f>M22+N22</f>
        <v>0</v>
      </c>
      <c r="P22" s="22"/>
      <c r="Q22" s="23">
        <f>O22+P22</f>
        <v>0</v>
      </c>
      <c r="R22" s="22"/>
      <c r="S22" s="52">
        <f>Q22+R22</f>
        <v>0</v>
      </c>
    </row>
    <row r="23" spans="2:19" ht="10.5" customHeight="1">
      <c r="B23" s="51" t="s">
        <v>696</v>
      </c>
      <c r="C23" s="24" t="s">
        <v>697</v>
      </c>
      <c r="D23" s="25"/>
      <c r="E23" s="218">
        <f>Orçamento!J85*Orçamento!K299</f>
        <v>700</v>
      </c>
      <c r="F23" s="30">
        <f>Orçamento!L89</f>
        <v>0.7128309572301426</v>
      </c>
      <c r="G23" s="62"/>
      <c r="H23" s="22"/>
      <c r="I23" s="23">
        <f>H23+Cronog!S23</f>
        <v>0</v>
      </c>
      <c r="J23" s="22"/>
      <c r="K23" s="23">
        <f>I23+J23</f>
        <v>0</v>
      </c>
      <c r="L23" s="22"/>
      <c r="M23" s="23">
        <f>K23+L23</f>
        <v>0</v>
      </c>
      <c r="N23" s="22"/>
      <c r="O23" s="23">
        <f>M23+N23</f>
        <v>0</v>
      </c>
      <c r="P23" s="22"/>
      <c r="Q23" s="23">
        <f>O23+P23</f>
        <v>0</v>
      </c>
      <c r="R23" s="22"/>
      <c r="S23" s="52">
        <f>Q23+R23</f>
        <v>0</v>
      </c>
    </row>
    <row r="24" spans="2:19" ht="10.5" customHeight="1">
      <c r="B24" s="51" t="s">
        <v>698</v>
      </c>
      <c r="C24" s="24" t="s">
        <v>113</v>
      </c>
      <c r="D24" s="25"/>
      <c r="E24" s="218">
        <f>Orçamento!J93*Orçamento!K299</f>
        <v>1030</v>
      </c>
      <c r="F24" s="30">
        <f>Orçamento!L97</f>
        <v>1.0488798370672099</v>
      </c>
      <c r="G24" s="62"/>
      <c r="H24" s="22"/>
      <c r="I24" s="23">
        <f>H24+Cronog!S24</f>
        <v>0</v>
      </c>
      <c r="J24" s="22"/>
      <c r="K24" s="23">
        <f>I24+J24</f>
        <v>0</v>
      </c>
      <c r="L24" s="22"/>
      <c r="M24" s="23">
        <f>K24+L24</f>
        <v>0</v>
      </c>
      <c r="N24" s="22"/>
      <c r="O24" s="23">
        <f>M24+N24</f>
        <v>0</v>
      </c>
      <c r="P24" s="22"/>
      <c r="Q24" s="23">
        <f>O24+P24</f>
        <v>0</v>
      </c>
      <c r="R24" s="22"/>
      <c r="S24" s="52">
        <f>Q24+R24</f>
        <v>0</v>
      </c>
    </row>
    <row r="25" spans="2:19" ht="10.5" customHeight="1">
      <c r="B25" s="51">
        <v>5</v>
      </c>
      <c r="C25" s="24" t="s">
        <v>699</v>
      </c>
      <c r="D25" s="25"/>
      <c r="E25" s="219"/>
      <c r="F25" s="31"/>
      <c r="G25" s="63"/>
      <c r="H25" s="26"/>
      <c r="I25" s="26"/>
      <c r="J25" s="26"/>
      <c r="K25" s="26"/>
      <c r="L25" s="26"/>
      <c r="M25" s="26"/>
      <c r="N25" s="26"/>
      <c r="O25" s="26"/>
      <c r="P25" s="26"/>
      <c r="Q25" s="26"/>
      <c r="R25" s="26"/>
      <c r="S25" s="53"/>
    </row>
    <row r="26" spans="2:19" ht="10.5" customHeight="1">
      <c r="B26" s="51" t="s">
        <v>700</v>
      </c>
      <c r="C26" s="24" t="s">
        <v>701</v>
      </c>
      <c r="D26" s="25"/>
      <c r="E26" s="218">
        <f>Orçamento!J101*Orçamento!K299</f>
        <v>17950</v>
      </c>
      <c r="F26" s="30">
        <f>Orçamento!L105</f>
        <v>18.279022403258654</v>
      </c>
      <c r="G26" s="62"/>
      <c r="H26" s="22"/>
      <c r="I26" s="23">
        <f>H26+Cronog!S26</f>
        <v>0</v>
      </c>
      <c r="J26" s="22"/>
      <c r="K26" s="23">
        <f>I26+J26</f>
        <v>0</v>
      </c>
      <c r="L26" s="22"/>
      <c r="M26" s="23">
        <f>K26+L26</f>
        <v>0</v>
      </c>
      <c r="N26" s="22"/>
      <c r="O26" s="23">
        <f>M26+N26</f>
        <v>0</v>
      </c>
      <c r="P26" s="22"/>
      <c r="Q26" s="23">
        <f>O26+P26</f>
        <v>0</v>
      </c>
      <c r="R26" s="22"/>
      <c r="S26" s="52">
        <f>Q26+R26</f>
        <v>0</v>
      </c>
    </row>
    <row r="27" spans="2:19" ht="10.5" customHeight="1">
      <c r="B27" s="51" t="s">
        <v>702</v>
      </c>
      <c r="C27" s="24" t="s">
        <v>703</v>
      </c>
      <c r="D27" s="25"/>
      <c r="E27" s="218">
        <f>Orçamento!J112*Orçamento!K299</f>
        <v>1140</v>
      </c>
      <c r="F27" s="30">
        <f>Orçamento!L116</f>
        <v>1.1608961303462322</v>
      </c>
      <c r="G27" s="62"/>
      <c r="H27" s="22"/>
      <c r="I27" s="23">
        <f>H27+Cronog!S27</f>
        <v>0</v>
      </c>
      <c r="J27" s="22"/>
      <c r="K27" s="23">
        <f>I27+J27</f>
        <v>0</v>
      </c>
      <c r="L27" s="22"/>
      <c r="M27" s="23">
        <f>K27+L27</f>
        <v>0</v>
      </c>
      <c r="N27" s="22"/>
      <c r="O27" s="23">
        <f>M27+N27</f>
        <v>0</v>
      </c>
      <c r="P27" s="22"/>
      <c r="Q27" s="23">
        <f>O27+P27</f>
        <v>0</v>
      </c>
      <c r="R27" s="22"/>
      <c r="S27" s="52">
        <f>Q27+R27</f>
        <v>0</v>
      </c>
    </row>
    <row r="28" spans="2:19" ht="10.5" customHeight="1">
      <c r="B28" s="51" t="s">
        <v>704</v>
      </c>
      <c r="C28" s="95" t="s">
        <v>705</v>
      </c>
      <c r="D28" s="25"/>
      <c r="E28" s="218">
        <f>Orçamento!J118*Orçamento!K299</f>
        <v>0</v>
      </c>
      <c r="F28" s="30">
        <f>Orçamento!L122</f>
        <v>0</v>
      </c>
      <c r="G28" s="62"/>
      <c r="H28" s="22"/>
      <c r="I28" s="23">
        <f>H28+Cronog!S28</f>
        <v>0</v>
      </c>
      <c r="J28" s="22"/>
      <c r="K28" s="23">
        <f>I28+J28</f>
        <v>0</v>
      </c>
      <c r="L28" s="22"/>
      <c r="M28" s="23">
        <f>K28+L28</f>
        <v>0</v>
      </c>
      <c r="N28" s="22"/>
      <c r="O28" s="23">
        <f>M28+N28</f>
        <v>0</v>
      </c>
      <c r="P28" s="22"/>
      <c r="Q28" s="23">
        <f>O28+P28</f>
        <v>0</v>
      </c>
      <c r="R28" s="22"/>
      <c r="S28" s="52">
        <f>Q28+R28</f>
        <v>0</v>
      </c>
    </row>
    <row r="29" spans="2:19" ht="10.5" customHeight="1">
      <c r="B29" s="51">
        <v>6</v>
      </c>
      <c r="C29" s="24" t="s">
        <v>706</v>
      </c>
      <c r="D29" s="25"/>
      <c r="E29" s="219"/>
      <c r="F29" s="31"/>
      <c r="G29" s="63"/>
      <c r="H29" s="26"/>
      <c r="I29" s="26"/>
      <c r="J29" s="26"/>
      <c r="K29" s="26"/>
      <c r="L29" s="26"/>
      <c r="M29" s="26"/>
      <c r="N29" s="26"/>
      <c r="O29" s="26"/>
      <c r="P29" s="26"/>
      <c r="Q29" s="26"/>
      <c r="R29" s="26"/>
      <c r="S29" s="53"/>
    </row>
    <row r="30" spans="2:19" ht="10.5" customHeight="1">
      <c r="B30" s="51" t="s">
        <v>421</v>
      </c>
      <c r="C30" s="24" t="s">
        <v>707</v>
      </c>
      <c r="D30" s="25"/>
      <c r="E30" s="218">
        <f>Orçamento!J129*Orçamento!K299</f>
        <v>8750</v>
      </c>
      <c r="F30" s="30">
        <f>Orçamento!L133</f>
        <v>8.910386965376782</v>
      </c>
      <c r="G30" s="62"/>
      <c r="H30" s="22"/>
      <c r="I30" s="23">
        <f>H30+Cronog!S30</f>
        <v>0</v>
      </c>
      <c r="J30" s="22"/>
      <c r="K30" s="23">
        <f aca="true" t="shared" si="0" ref="K30:K35">I30+J30</f>
        <v>0</v>
      </c>
      <c r="L30" s="22"/>
      <c r="M30" s="23">
        <f aca="true" t="shared" si="1" ref="M30:M35">K30+L30</f>
        <v>0</v>
      </c>
      <c r="N30" s="22"/>
      <c r="O30" s="23">
        <f aca="true" t="shared" si="2" ref="O30:O35">M30+N30</f>
        <v>0</v>
      </c>
      <c r="P30" s="22"/>
      <c r="Q30" s="23">
        <f aca="true" t="shared" si="3" ref="Q30:Q35">O30+P30</f>
        <v>0</v>
      </c>
      <c r="R30" s="22"/>
      <c r="S30" s="52">
        <f aca="true" t="shared" si="4" ref="S30:S35">Q30+R30</f>
        <v>0</v>
      </c>
    </row>
    <row r="31" spans="2:19" ht="10.5" customHeight="1">
      <c r="B31" s="51" t="s">
        <v>433</v>
      </c>
      <c r="C31" s="24" t="s">
        <v>708</v>
      </c>
      <c r="D31" s="25"/>
      <c r="E31" s="218">
        <f>Orçamento!J137*Orçamento!K299</f>
        <v>2400</v>
      </c>
      <c r="F31" s="30">
        <f>Orçamento!L141</f>
        <v>2.443991853360489</v>
      </c>
      <c r="G31" s="62"/>
      <c r="H31" s="22"/>
      <c r="I31" s="23">
        <f>H31+Cronog!S31</f>
        <v>0</v>
      </c>
      <c r="J31" s="22"/>
      <c r="K31" s="23">
        <f t="shared" si="0"/>
        <v>0</v>
      </c>
      <c r="L31" s="22"/>
      <c r="M31" s="23">
        <f t="shared" si="1"/>
        <v>0</v>
      </c>
      <c r="N31" s="22"/>
      <c r="O31" s="23">
        <f t="shared" si="2"/>
        <v>0</v>
      </c>
      <c r="P31" s="22"/>
      <c r="Q31" s="23">
        <f t="shared" si="3"/>
        <v>0</v>
      </c>
      <c r="R31" s="22"/>
      <c r="S31" s="52">
        <f t="shared" si="4"/>
        <v>0</v>
      </c>
    </row>
    <row r="32" spans="2:19" ht="10.5" customHeight="1">
      <c r="B32" s="51" t="s">
        <v>441</v>
      </c>
      <c r="C32" s="24" t="s">
        <v>709</v>
      </c>
      <c r="D32" s="25"/>
      <c r="E32" s="218">
        <f>Orçamento!J145*Orçamento!K299</f>
        <v>0</v>
      </c>
      <c r="F32" s="30">
        <f>Orçamento!L149</f>
        <v>0</v>
      </c>
      <c r="G32" s="62"/>
      <c r="H32" s="22"/>
      <c r="I32" s="23">
        <f>H32+Cronog!S32</f>
        <v>0</v>
      </c>
      <c r="J32" s="22"/>
      <c r="K32" s="23">
        <f t="shared" si="0"/>
        <v>0</v>
      </c>
      <c r="L32" s="22"/>
      <c r="M32" s="23">
        <f t="shared" si="1"/>
        <v>0</v>
      </c>
      <c r="N32" s="22"/>
      <c r="O32" s="23">
        <f t="shared" si="2"/>
        <v>0</v>
      </c>
      <c r="P32" s="22"/>
      <c r="Q32" s="23">
        <f t="shared" si="3"/>
        <v>0</v>
      </c>
      <c r="R32" s="22"/>
      <c r="S32" s="52">
        <f t="shared" si="4"/>
        <v>0</v>
      </c>
    </row>
    <row r="33" spans="2:19" ht="10.5" customHeight="1">
      <c r="B33" s="51" t="s">
        <v>449</v>
      </c>
      <c r="C33" s="24" t="s">
        <v>710</v>
      </c>
      <c r="D33" s="25"/>
      <c r="E33" s="218">
        <f>Orçamento!J151*Orçamento!K299</f>
        <v>3300</v>
      </c>
      <c r="F33" s="30">
        <f>Orçamento!L155</f>
        <v>3.360488798370672</v>
      </c>
      <c r="G33" s="62"/>
      <c r="H33" s="22"/>
      <c r="I33" s="23">
        <f>H33+Cronog!S33</f>
        <v>0</v>
      </c>
      <c r="J33" s="22"/>
      <c r="K33" s="23">
        <f t="shared" si="0"/>
        <v>0</v>
      </c>
      <c r="L33" s="22"/>
      <c r="M33" s="23">
        <f t="shared" si="1"/>
        <v>0</v>
      </c>
      <c r="N33" s="22"/>
      <c r="O33" s="23">
        <f t="shared" si="2"/>
        <v>0</v>
      </c>
      <c r="P33" s="22"/>
      <c r="Q33" s="23">
        <f t="shared" si="3"/>
        <v>0</v>
      </c>
      <c r="R33" s="22"/>
      <c r="S33" s="52">
        <f t="shared" si="4"/>
        <v>0</v>
      </c>
    </row>
    <row r="34" spans="2:19" ht="10.5" customHeight="1">
      <c r="B34" s="51" t="s">
        <v>461</v>
      </c>
      <c r="C34" s="24" t="s">
        <v>711</v>
      </c>
      <c r="D34" s="25"/>
      <c r="E34" s="218">
        <f>Orçamento!J167*Orçamento!K299</f>
        <v>4110</v>
      </c>
      <c r="F34" s="30">
        <f>Orçamento!L171</f>
        <v>4.1853360488798375</v>
      </c>
      <c r="G34" s="62"/>
      <c r="H34" s="22"/>
      <c r="I34" s="23">
        <f>H34+Cronog!S34</f>
        <v>0</v>
      </c>
      <c r="J34" s="22"/>
      <c r="K34" s="23">
        <f t="shared" si="0"/>
        <v>0</v>
      </c>
      <c r="L34" s="22"/>
      <c r="M34" s="23">
        <f t="shared" si="1"/>
        <v>0</v>
      </c>
      <c r="N34" s="22"/>
      <c r="O34" s="23">
        <f t="shared" si="2"/>
        <v>0</v>
      </c>
      <c r="P34" s="22"/>
      <c r="Q34" s="23">
        <f t="shared" si="3"/>
        <v>0</v>
      </c>
      <c r="R34" s="22"/>
      <c r="S34" s="52">
        <f t="shared" si="4"/>
        <v>0</v>
      </c>
    </row>
    <row r="35" spans="2:19" ht="10.5" customHeight="1">
      <c r="B35" s="51" t="s">
        <v>472</v>
      </c>
      <c r="C35" s="95" t="s">
        <v>712</v>
      </c>
      <c r="D35" s="25"/>
      <c r="E35" s="218">
        <f>Orçamento!J176*Orçamento!K299</f>
        <v>0</v>
      </c>
      <c r="F35" s="30">
        <f>Orçamento!L180</f>
        <v>0</v>
      </c>
      <c r="G35" s="62"/>
      <c r="H35" s="22"/>
      <c r="I35" s="23">
        <f>H35+Cronog!S35</f>
        <v>0</v>
      </c>
      <c r="J35" s="22"/>
      <c r="K35" s="23">
        <f t="shared" si="0"/>
        <v>0</v>
      </c>
      <c r="L35" s="22"/>
      <c r="M35" s="23">
        <f t="shared" si="1"/>
        <v>0</v>
      </c>
      <c r="N35" s="22"/>
      <c r="O35" s="23">
        <f t="shared" si="2"/>
        <v>0</v>
      </c>
      <c r="P35" s="22"/>
      <c r="Q35" s="23">
        <f t="shared" si="3"/>
        <v>0</v>
      </c>
      <c r="R35" s="22"/>
      <c r="S35" s="52">
        <f t="shared" si="4"/>
        <v>0</v>
      </c>
    </row>
    <row r="36" spans="2:19" ht="10.5" customHeight="1">
      <c r="B36" s="51">
        <v>7</v>
      </c>
      <c r="C36" s="24" t="s">
        <v>643</v>
      </c>
      <c r="D36" s="25"/>
      <c r="E36" s="219"/>
      <c r="F36" s="31"/>
      <c r="G36" s="63"/>
      <c r="H36" s="26"/>
      <c r="I36" s="26"/>
      <c r="J36" s="26"/>
      <c r="K36" s="26"/>
      <c r="L36" s="26"/>
      <c r="M36" s="26"/>
      <c r="N36" s="26"/>
      <c r="O36" s="26"/>
      <c r="P36" s="26"/>
      <c r="Q36" s="26"/>
      <c r="R36" s="26"/>
      <c r="S36" s="53"/>
    </row>
    <row r="37" spans="2:19" ht="10.5" customHeight="1">
      <c r="B37" s="51" t="s">
        <v>713</v>
      </c>
      <c r="C37" s="24" t="s">
        <v>714</v>
      </c>
      <c r="D37" s="25"/>
      <c r="E37" s="218">
        <f>Orçamento!J184*Orçamento!K299</f>
        <v>0</v>
      </c>
      <c r="F37" s="30">
        <f>Orçamento!L188</f>
        <v>0</v>
      </c>
      <c r="G37" s="62"/>
      <c r="H37" s="22"/>
      <c r="I37" s="23">
        <f>H37+Cronog!S37</f>
        <v>0</v>
      </c>
      <c r="J37" s="22"/>
      <c r="K37" s="23">
        <f aca="true" t="shared" si="5" ref="K37:K43">I37+J37</f>
        <v>0</v>
      </c>
      <c r="L37" s="22"/>
      <c r="M37" s="23">
        <f aca="true" t="shared" si="6" ref="M37:M43">K37+L37</f>
        <v>0</v>
      </c>
      <c r="N37" s="22"/>
      <c r="O37" s="23">
        <f aca="true" t="shared" si="7" ref="O37:O43">M37+N37</f>
        <v>0</v>
      </c>
      <c r="P37" s="22"/>
      <c r="Q37" s="23">
        <f aca="true" t="shared" si="8" ref="Q37:Q43">O37+P37</f>
        <v>0</v>
      </c>
      <c r="R37" s="22"/>
      <c r="S37" s="52">
        <f aca="true" t="shared" si="9" ref="S37:S43">Q37+R37</f>
        <v>0</v>
      </c>
    </row>
    <row r="38" spans="2:19" ht="10.5" customHeight="1">
      <c r="B38" s="51" t="s">
        <v>715</v>
      </c>
      <c r="C38" s="24" t="s">
        <v>716</v>
      </c>
      <c r="D38" s="25"/>
      <c r="E38" s="218">
        <f>Orçamento!J190*Orçamento!K299</f>
        <v>4650</v>
      </c>
      <c r="F38" s="30">
        <f>Orçamento!L194</f>
        <v>4.735234215885947</v>
      </c>
      <c r="G38" s="62"/>
      <c r="H38" s="22"/>
      <c r="I38" s="23">
        <f>H38+Cronog!S38</f>
        <v>0</v>
      </c>
      <c r="J38" s="22"/>
      <c r="K38" s="23">
        <f t="shared" si="5"/>
        <v>0</v>
      </c>
      <c r="L38" s="22"/>
      <c r="M38" s="23">
        <f t="shared" si="6"/>
        <v>0</v>
      </c>
      <c r="N38" s="22"/>
      <c r="O38" s="23">
        <f t="shared" si="7"/>
        <v>0</v>
      </c>
      <c r="P38" s="22"/>
      <c r="Q38" s="23">
        <f t="shared" si="8"/>
        <v>0</v>
      </c>
      <c r="R38" s="22"/>
      <c r="S38" s="52">
        <f t="shared" si="9"/>
        <v>0</v>
      </c>
    </row>
    <row r="39" spans="2:19" ht="10.5" customHeight="1">
      <c r="B39" s="51" t="s">
        <v>717</v>
      </c>
      <c r="C39" s="24" t="s">
        <v>718</v>
      </c>
      <c r="D39" s="25"/>
      <c r="E39" s="218">
        <f>Orçamento!J195*Orçamento!K299</f>
        <v>0</v>
      </c>
      <c r="F39" s="30">
        <f>Orçamento!L199</f>
        <v>0</v>
      </c>
      <c r="G39" s="62"/>
      <c r="H39" s="22"/>
      <c r="I39" s="23">
        <f>H39+Cronog!S39</f>
        <v>0</v>
      </c>
      <c r="J39" s="22"/>
      <c r="K39" s="23">
        <f t="shared" si="5"/>
        <v>0</v>
      </c>
      <c r="L39" s="22"/>
      <c r="M39" s="23">
        <f t="shared" si="6"/>
        <v>0</v>
      </c>
      <c r="N39" s="22"/>
      <c r="O39" s="23">
        <f t="shared" si="7"/>
        <v>0</v>
      </c>
      <c r="P39" s="22"/>
      <c r="Q39" s="23">
        <f t="shared" si="8"/>
        <v>0</v>
      </c>
      <c r="R39" s="22"/>
      <c r="S39" s="52">
        <f t="shared" si="9"/>
        <v>0</v>
      </c>
    </row>
    <row r="40" spans="2:19" ht="10.5" customHeight="1">
      <c r="B40" s="51" t="s">
        <v>719</v>
      </c>
      <c r="C40" s="24" t="s">
        <v>720</v>
      </c>
      <c r="D40" s="25"/>
      <c r="E40" s="218">
        <f>Orçamento!J200*Orçamento!K299</f>
        <v>0</v>
      </c>
      <c r="F40" s="30">
        <f>Orçamento!L204</f>
        <v>0</v>
      </c>
      <c r="G40" s="62"/>
      <c r="H40" s="22"/>
      <c r="I40" s="23">
        <f>H40+Cronog!S40</f>
        <v>0</v>
      </c>
      <c r="J40" s="22"/>
      <c r="K40" s="23">
        <f t="shared" si="5"/>
        <v>0</v>
      </c>
      <c r="L40" s="22"/>
      <c r="M40" s="23">
        <f t="shared" si="6"/>
        <v>0</v>
      </c>
      <c r="N40" s="22"/>
      <c r="O40" s="23">
        <f t="shared" si="7"/>
        <v>0</v>
      </c>
      <c r="P40" s="22"/>
      <c r="Q40" s="23">
        <f t="shared" si="8"/>
        <v>0</v>
      </c>
      <c r="R40" s="22"/>
      <c r="S40" s="52">
        <f t="shared" si="9"/>
        <v>0</v>
      </c>
    </row>
    <row r="41" spans="2:19" ht="10.5" customHeight="1">
      <c r="B41" s="51" t="s">
        <v>721</v>
      </c>
      <c r="C41" s="24" t="s">
        <v>722</v>
      </c>
      <c r="D41" s="25"/>
      <c r="E41" s="218">
        <f>Orçamento!J216*Orçamento!K299</f>
        <v>1700</v>
      </c>
      <c r="F41" s="30">
        <f>Orçamento!L220</f>
        <v>1.7311608961303462</v>
      </c>
      <c r="G41" s="62"/>
      <c r="H41" s="22"/>
      <c r="I41" s="23">
        <f>H41+Cronog!S41</f>
        <v>0</v>
      </c>
      <c r="J41" s="22"/>
      <c r="K41" s="23">
        <f t="shared" si="5"/>
        <v>0</v>
      </c>
      <c r="L41" s="22"/>
      <c r="M41" s="23">
        <f t="shared" si="6"/>
        <v>0</v>
      </c>
      <c r="N41" s="22"/>
      <c r="O41" s="23">
        <f t="shared" si="7"/>
        <v>0</v>
      </c>
      <c r="P41" s="22"/>
      <c r="Q41" s="23">
        <f t="shared" si="8"/>
        <v>0</v>
      </c>
      <c r="R41" s="22"/>
      <c r="S41" s="52">
        <f t="shared" si="9"/>
        <v>0</v>
      </c>
    </row>
    <row r="42" spans="2:19" ht="10.5" customHeight="1">
      <c r="B42" s="51" t="s">
        <v>723</v>
      </c>
      <c r="C42" s="95" t="s">
        <v>724</v>
      </c>
      <c r="D42" s="25"/>
      <c r="E42" s="218">
        <f>Orçamento!J223*Orçamento!K299</f>
        <v>0</v>
      </c>
      <c r="F42" s="30">
        <f>Orçamento!L227</f>
        <v>0</v>
      </c>
      <c r="G42" s="62"/>
      <c r="H42" s="22"/>
      <c r="I42" s="23">
        <f>H42+Cronog!S42</f>
        <v>0</v>
      </c>
      <c r="J42" s="22"/>
      <c r="K42" s="23">
        <f t="shared" si="5"/>
        <v>0</v>
      </c>
      <c r="L42" s="22"/>
      <c r="M42" s="23">
        <f t="shared" si="6"/>
        <v>0</v>
      </c>
      <c r="N42" s="22"/>
      <c r="O42" s="23">
        <f t="shared" si="7"/>
        <v>0</v>
      </c>
      <c r="P42" s="22"/>
      <c r="Q42" s="23">
        <f t="shared" si="8"/>
        <v>0</v>
      </c>
      <c r="R42" s="22"/>
      <c r="S42" s="52">
        <f t="shared" si="9"/>
        <v>0</v>
      </c>
    </row>
    <row r="43" spans="2:19" ht="10.5" customHeight="1">
      <c r="B43" s="51" t="s">
        <v>520</v>
      </c>
      <c r="C43" s="24">
        <f>LOWER(Orçamento!D224)</f>
      </c>
      <c r="D43" s="25"/>
      <c r="E43" s="218">
        <f>Orçamento!J224*Orçamento!K299</f>
        <v>0</v>
      </c>
      <c r="F43" s="30">
        <f>Orçamento!L228</f>
        <v>0</v>
      </c>
      <c r="G43" s="62"/>
      <c r="H43" s="22"/>
      <c r="I43" s="23">
        <f>H43+Cronog!S43</f>
        <v>0</v>
      </c>
      <c r="J43" s="22"/>
      <c r="K43" s="23">
        <f t="shared" si="5"/>
        <v>0</v>
      </c>
      <c r="L43" s="22"/>
      <c r="M43" s="23">
        <f t="shared" si="6"/>
        <v>0</v>
      </c>
      <c r="N43" s="22"/>
      <c r="O43" s="23">
        <f t="shared" si="7"/>
        <v>0</v>
      </c>
      <c r="P43" s="22"/>
      <c r="Q43" s="23">
        <f t="shared" si="8"/>
        <v>0</v>
      </c>
      <c r="R43" s="22"/>
      <c r="S43" s="52">
        <f t="shared" si="9"/>
        <v>0</v>
      </c>
    </row>
    <row r="44" spans="2:19" ht="10.5" customHeight="1">
      <c r="B44" s="51">
        <v>8</v>
      </c>
      <c r="C44" s="24" t="s">
        <v>725</v>
      </c>
      <c r="D44" s="25"/>
      <c r="E44" s="219"/>
      <c r="F44" s="31"/>
      <c r="G44" s="63"/>
      <c r="H44" s="26"/>
      <c r="I44" s="26"/>
      <c r="J44" s="26"/>
      <c r="K44" s="26"/>
      <c r="L44" s="26"/>
      <c r="M44" s="26"/>
      <c r="N44" s="26"/>
      <c r="O44" s="26"/>
      <c r="P44" s="26"/>
      <c r="Q44" s="26"/>
      <c r="R44" s="26"/>
      <c r="S44" s="53"/>
    </row>
    <row r="45" spans="2:19" ht="10.5" customHeight="1">
      <c r="B45" s="51" t="s">
        <v>726</v>
      </c>
      <c r="C45" s="24" t="s">
        <v>727</v>
      </c>
      <c r="D45" s="25"/>
      <c r="E45" s="218">
        <f>Orçamento!J243*Orçamento!K299</f>
        <v>8910</v>
      </c>
      <c r="F45" s="30">
        <f>Orçamento!L247</f>
        <v>9.073319755600815</v>
      </c>
      <c r="G45" s="62"/>
      <c r="H45" s="22"/>
      <c r="I45" s="23">
        <f>H45+Cronog!S45</f>
        <v>0</v>
      </c>
      <c r="J45" s="22"/>
      <c r="K45" s="23">
        <f>I45+J45</f>
        <v>0</v>
      </c>
      <c r="L45" s="22"/>
      <c r="M45" s="23">
        <f>K45+L45</f>
        <v>0</v>
      </c>
      <c r="N45" s="22"/>
      <c r="O45" s="23">
        <f>M45+N45</f>
        <v>0</v>
      </c>
      <c r="P45" s="22"/>
      <c r="Q45" s="23">
        <f>O45+P45</f>
        <v>0</v>
      </c>
      <c r="R45" s="22"/>
      <c r="S45" s="52">
        <f>Q45+R45</f>
        <v>0</v>
      </c>
    </row>
    <row r="46" spans="2:19" ht="10.5" customHeight="1">
      <c r="B46" s="51" t="s">
        <v>728</v>
      </c>
      <c r="C46" s="24" t="s">
        <v>729</v>
      </c>
      <c r="D46" s="25"/>
      <c r="E46" s="218">
        <f>Orçamento!J260*Orçamento!K299</f>
        <v>950</v>
      </c>
      <c r="F46" s="30">
        <f>Orçamento!L264</f>
        <v>0.9674134419551935</v>
      </c>
      <c r="G46" s="62"/>
      <c r="H46" s="22"/>
      <c r="I46" s="23">
        <f>H46+Cronog!S46</f>
        <v>0</v>
      </c>
      <c r="J46" s="22"/>
      <c r="K46" s="23">
        <f>I46+J46</f>
        <v>0</v>
      </c>
      <c r="L46" s="22"/>
      <c r="M46" s="23">
        <f>K46+L46</f>
        <v>0</v>
      </c>
      <c r="N46" s="22"/>
      <c r="O46" s="23">
        <f>M46+N46</f>
        <v>0</v>
      </c>
      <c r="P46" s="22"/>
      <c r="Q46" s="23">
        <f>O46+P46</f>
        <v>0</v>
      </c>
      <c r="R46" s="22"/>
      <c r="S46" s="52">
        <f>Q46+R46</f>
        <v>0</v>
      </c>
    </row>
    <row r="47" spans="2:19" ht="10.5" customHeight="1">
      <c r="B47" s="51" t="s">
        <v>730</v>
      </c>
      <c r="C47" s="24" t="s">
        <v>731</v>
      </c>
      <c r="D47" s="25"/>
      <c r="E47" s="218">
        <f>Orçamento!J268*Orçamento!K299</f>
        <v>5927.5</v>
      </c>
      <c r="F47" s="30">
        <f>Orçamento!L272</f>
        <v>6.036150712830957</v>
      </c>
      <c r="G47" s="62"/>
      <c r="H47" s="22"/>
      <c r="I47" s="23">
        <f>H47+Cronog!S47</f>
        <v>0</v>
      </c>
      <c r="J47" s="22"/>
      <c r="K47" s="23">
        <f>I47+J47</f>
        <v>0</v>
      </c>
      <c r="L47" s="22"/>
      <c r="M47" s="23">
        <f>K47+L47</f>
        <v>0</v>
      </c>
      <c r="N47" s="22"/>
      <c r="O47" s="23">
        <f>M47+N47</f>
        <v>0</v>
      </c>
      <c r="P47" s="22"/>
      <c r="Q47" s="23">
        <f>O47+P47</f>
        <v>0</v>
      </c>
      <c r="R47" s="22"/>
      <c r="S47" s="52">
        <f>Q47+R47</f>
        <v>0</v>
      </c>
    </row>
    <row r="48" spans="2:19" ht="10.5" customHeight="1">
      <c r="B48" s="51" t="s">
        <v>732</v>
      </c>
      <c r="C48" s="95" t="s">
        <v>733</v>
      </c>
      <c r="D48" s="25"/>
      <c r="E48" s="218">
        <f>Orçamento!J273*Orçamento!K299</f>
        <v>0</v>
      </c>
      <c r="F48" s="30">
        <f>Orçamento!L277</f>
        <v>0</v>
      </c>
      <c r="G48" s="62"/>
      <c r="H48" s="22"/>
      <c r="I48" s="23">
        <f>H48+Cronog!S48</f>
        <v>0</v>
      </c>
      <c r="J48" s="22"/>
      <c r="K48" s="23">
        <f>I48+J48</f>
        <v>0</v>
      </c>
      <c r="L48" s="22"/>
      <c r="M48" s="23">
        <f>K48+L48</f>
        <v>0</v>
      </c>
      <c r="N48" s="22"/>
      <c r="O48" s="23">
        <f>M48+N48</f>
        <v>0</v>
      </c>
      <c r="P48" s="22"/>
      <c r="Q48" s="23">
        <f>O48+P48</f>
        <v>0</v>
      </c>
      <c r="R48" s="22"/>
      <c r="S48" s="52">
        <f>Q48+R48</f>
        <v>0</v>
      </c>
    </row>
    <row r="49" spans="2:19" ht="10.5" customHeight="1">
      <c r="B49" s="51" t="s">
        <v>734</v>
      </c>
      <c r="C49" s="24" t="s">
        <v>735</v>
      </c>
      <c r="D49" s="25"/>
      <c r="E49" s="218">
        <f>(Orçamento!J287+Orçamento!J280)*Orçamento!K299</f>
        <v>945</v>
      </c>
      <c r="F49" s="30">
        <f>Orçamento!L284+Orçamento!L291</f>
        <v>0.9623217922606925</v>
      </c>
      <c r="G49" s="62"/>
      <c r="H49" s="22"/>
      <c r="I49" s="23">
        <f>H49+Cronog!S49</f>
        <v>0</v>
      </c>
      <c r="J49" s="22"/>
      <c r="K49" s="23">
        <f>I49+J49</f>
        <v>0</v>
      </c>
      <c r="L49" s="22"/>
      <c r="M49" s="23">
        <f>K49+L49</f>
        <v>0</v>
      </c>
      <c r="N49" s="22"/>
      <c r="O49" s="23">
        <f>M49+N49</f>
        <v>0</v>
      </c>
      <c r="P49" s="22"/>
      <c r="Q49" s="23">
        <f>O49+P49</f>
        <v>0</v>
      </c>
      <c r="R49" s="22"/>
      <c r="S49" s="52">
        <f>Q49+R49</f>
        <v>0</v>
      </c>
    </row>
    <row r="50" spans="2:19" ht="10.5" customHeight="1">
      <c r="B50" s="51">
        <v>9</v>
      </c>
      <c r="C50" s="24" t="s">
        <v>655</v>
      </c>
      <c r="D50" s="25"/>
      <c r="E50" s="219"/>
      <c r="F50" s="31"/>
      <c r="G50" s="63"/>
      <c r="H50" s="26"/>
      <c r="I50" s="26"/>
      <c r="J50" s="26"/>
      <c r="K50" s="26"/>
      <c r="L50" s="26"/>
      <c r="M50" s="26"/>
      <c r="N50" s="26"/>
      <c r="O50" s="26"/>
      <c r="P50" s="26"/>
      <c r="Q50" s="26"/>
      <c r="R50" s="26"/>
      <c r="S50" s="53"/>
    </row>
    <row r="51" spans="2:19" ht="10.5" customHeight="1">
      <c r="B51" s="51" t="s">
        <v>593</v>
      </c>
      <c r="C51" s="24" t="s">
        <v>736</v>
      </c>
      <c r="D51" s="25"/>
      <c r="E51" s="218">
        <f>Orçamento!J290*Orçamento!K299</f>
        <v>500</v>
      </c>
      <c r="F51" s="30">
        <f>Orçamento!L294</f>
        <v>0.5091649694501018</v>
      </c>
      <c r="G51" s="62"/>
      <c r="H51" s="22"/>
      <c r="I51" s="23">
        <f>H51+Cronog!S51</f>
        <v>0</v>
      </c>
      <c r="J51" s="22"/>
      <c r="K51" s="23">
        <f>I51+J51</f>
        <v>0</v>
      </c>
      <c r="L51" s="22"/>
      <c r="M51" s="23">
        <f>K51+L51</f>
        <v>0</v>
      </c>
      <c r="N51" s="22"/>
      <c r="O51" s="23">
        <f>M51+N51</f>
        <v>0</v>
      </c>
      <c r="P51" s="22"/>
      <c r="Q51" s="23">
        <f>O51+P51</f>
        <v>0</v>
      </c>
      <c r="R51" s="22"/>
      <c r="S51" s="52">
        <f>Q51+R51</f>
        <v>0</v>
      </c>
    </row>
    <row r="52" spans="2:19" ht="10.5" customHeight="1">
      <c r="B52" s="51" t="s">
        <v>737</v>
      </c>
      <c r="C52" s="24" t="s">
        <v>738</v>
      </c>
      <c r="D52" s="25"/>
      <c r="E52" s="218">
        <f>Orçamento!J291*Orçamento!K299</f>
        <v>0</v>
      </c>
      <c r="F52" s="30">
        <f>Orçamento!L295</f>
        <v>0</v>
      </c>
      <c r="G52" s="62"/>
      <c r="H52" s="22"/>
      <c r="I52" s="23">
        <f>H52+Cronog!S52</f>
        <v>0</v>
      </c>
      <c r="J52" s="22"/>
      <c r="K52" s="23">
        <f>I52+J52</f>
        <v>0</v>
      </c>
      <c r="L52" s="22"/>
      <c r="M52" s="23">
        <f>K52+L52</f>
        <v>0</v>
      </c>
      <c r="N52" s="22"/>
      <c r="O52" s="23">
        <f>M52+N52</f>
        <v>0</v>
      </c>
      <c r="P52" s="22"/>
      <c r="Q52" s="23">
        <f>O52+P52</f>
        <v>0</v>
      </c>
      <c r="R52" s="22"/>
      <c r="S52" s="52">
        <f>Q52+R52</f>
        <v>0</v>
      </c>
    </row>
    <row r="53" spans="2:19" ht="10.5" customHeight="1" thickBot="1">
      <c r="B53" s="54" t="s">
        <v>739</v>
      </c>
      <c r="C53" s="96" t="s">
        <v>740</v>
      </c>
      <c r="D53" s="55"/>
      <c r="E53" s="220">
        <f>Orçamento!J292*Orçamento!K299</f>
        <v>1500</v>
      </c>
      <c r="F53" s="56">
        <f>Orçamento!L296</f>
        <v>1.5274949083503055</v>
      </c>
      <c r="G53" s="64"/>
      <c r="H53" s="57"/>
      <c r="I53" s="58">
        <f>H53+Cronog!S53</f>
        <v>0</v>
      </c>
      <c r="J53" s="57"/>
      <c r="K53" s="58">
        <f>I53+J53</f>
        <v>0</v>
      </c>
      <c r="L53" s="57"/>
      <c r="M53" s="58">
        <f>K53+L53</f>
        <v>0</v>
      </c>
      <c r="N53" s="57"/>
      <c r="O53" s="58">
        <f>M53+N53</f>
        <v>0</v>
      </c>
      <c r="P53" s="57"/>
      <c r="Q53" s="58">
        <f>O53+P53</f>
        <v>0</v>
      </c>
      <c r="R53" s="57"/>
      <c r="S53" s="59">
        <f>Q53+R53</f>
        <v>0</v>
      </c>
    </row>
    <row r="54" spans="2:19" ht="10.5" customHeight="1" thickBot="1">
      <c r="B54" s="32"/>
      <c r="C54" s="33"/>
      <c r="D54" s="33"/>
      <c r="E54" s="221"/>
      <c r="F54" s="34"/>
      <c r="G54" s="65"/>
      <c r="H54" s="35"/>
      <c r="I54" s="33"/>
      <c r="J54" s="35"/>
      <c r="K54" s="33"/>
      <c r="L54" s="35"/>
      <c r="M54" s="33"/>
      <c r="N54" s="35"/>
      <c r="O54" s="33"/>
      <c r="P54" s="35"/>
      <c r="Q54" s="33"/>
      <c r="R54" s="35"/>
      <c r="S54" s="33"/>
    </row>
    <row r="55" spans="2:19" ht="18" customHeight="1" thickBot="1">
      <c r="B55" s="36" t="s">
        <v>741</v>
      </c>
      <c r="C55" s="37"/>
      <c r="D55" s="38"/>
      <c r="E55" s="222">
        <f>SUM(E16:E53)</f>
        <v>98200</v>
      </c>
      <c r="F55" s="39">
        <f>SUM(F16:F53)</f>
        <v>100</v>
      </c>
      <c r="G55" s="66">
        <f>SUMPRODUCT(G16:G53,$F$16:$F$53)/100</f>
        <v>0</v>
      </c>
      <c r="H55" s="60">
        <f>SUMPRODUCT(H16:H53,$F$16:$F$53)/100</f>
        <v>0</v>
      </c>
      <c r="I55" s="40">
        <f>H55+Cronog!S55</f>
        <v>0</v>
      </c>
      <c r="J55" s="60">
        <f>SUMPRODUCT(J16:J53,$F$16:$F$53)/100</f>
        <v>0</v>
      </c>
      <c r="K55" s="40">
        <f>I55+J55</f>
        <v>0</v>
      </c>
      <c r="L55" s="60">
        <f>SUMPRODUCT(L16:L53,$F$16:$F$53)/100</f>
        <v>0</v>
      </c>
      <c r="M55" s="40">
        <f>K55+L55</f>
        <v>0</v>
      </c>
      <c r="N55" s="60">
        <f>SUMPRODUCT(N16:N53,$F$16:$F$53)/100</f>
        <v>0</v>
      </c>
      <c r="O55" s="40">
        <f>M55+N55</f>
        <v>0</v>
      </c>
      <c r="P55" s="60">
        <f>SUMPRODUCT(P16:P53,$F$16:$F$53)/100</f>
        <v>0</v>
      </c>
      <c r="Q55" s="40">
        <f>O55+P55</f>
        <v>0</v>
      </c>
      <c r="R55" s="60">
        <f>SUMPRODUCT(R16:R53,$F$16:$F$53)/100</f>
        <v>0</v>
      </c>
      <c r="S55" s="41">
        <f>Q55+R55</f>
        <v>0</v>
      </c>
    </row>
    <row r="56" ht="10.5" customHeight="1"/>
    <row r="57" spans="3:16" ht="10.5" customHeight="1">
      <c r="C57"/>
      <c r="G57"/>
      <c r="H57"/>
      <c r="I57"/>
      <c r="N57"/>
      <c r="O57"/>
      <c r="P57"/>
    </row>
    <row r="58" spans="3:18" ht="10.5" customHeight="1">
      <c r="C58" s="104" t="s">
        <v>841</v>
      </c>
      <c r="G58" s="217" t="s">
        <v>829</v>
      </c>
      <c r="H58" s="201"/>
      <c r="I58" s="201"/>
      <c r="N58" s="420" t="str">
        <f>'Especificações FL 01, 03 e 04 '!$C$13</f>
        <v>Ricardo Renato Herrmann e/ou Adriana Herrmann</v>
      </c>
      <c r="O58" s="201"/>
      <c r="P58" s="201"/>
      <c r="R58" s="8" t="s">
        <v>146</v>
      </c>
    </row>
    <row r="59" spans="3:16" ht="12.75">
      <c r="C59" s="28" t="s">
        <v>202</v>
      </c>
      <c r="G59" s="196" t="s">
        <v>203</v>
      </c>
      <c r="H59" s="3"/>
      <c r="I59" s="3"/>
      <c r="N59" s="360" t="s">
        <v>607</v>
      </c>
      <c r="O59" s="3"/>
      <c r="P59" s="3"/>
    </row>
    <row r="60" spans="7:16" ht="12.75">
      <c r="G60" s="359"/>
      <c r="H60" s="13"/>
      <c r="I60" s="13"/>
      <c r="N60" s="359"/>
      <c r="O60" s="13"/>
      <c r="P60" s="13"/>
    </row>
  </sheetData>
  <sheetProtection/>
  <printOptions horizontalCentered="1"/>
  <pageMargins left="0.7874015748031497" right="0.27" top="0.72" bottom="0.22" header="0.43" footer="0.2"/>
  <pageSetup horizontalDpi="300" verticalDpi="300" orientation="landscape" paperSize="9" scale="70" r:id="rId2"/>
  <headerFooter alignWithMargins="0">
    <oddHeader xml:space="preserve">&amp;R&amp;8CADERNO DE ORIENTAÇÕES TÉCNICAS - VOL. III
FORMULÁRIOS PADRÃO CAIXA&amp;10 </oddHeader>
    <oddFooter>&amp;L&amp;7GEAEN - Versão 1.0
Vigência NOV/98&amp;R&amp;8&amp;F</oddFooter>
  </headerFooter>
  <drawing r:id="rId1"/>
</worksheet>
</file>

<file path=xl/worksheets/sheet7.xml><?xml version="1.0" encoding="utf-8"?>
<worksheet xmlns="http://schemas.openxmlformats.org/spreadsheetml/2006/main" xmlns:r="http://schemas.openxmlformats.org/officeDocument/2006/relationships">
  <dimension ref="B1:S60"/>
  <sheetViews>
    <sheetView showGridLines="0" showZeros="0" zoomScale="75" zoomScaleNormal="75" zoomScalePageLayoutView="0" workbookViewId="0" topLeftCell="A5">
      <selection activeCell="N58" sqref="N58"/>
    </sheetView>
  </sheetViews>
  <sheetFormatPr defaultColWidth="11.421875" defaultRowHeight="12.75"/>
  <cols>
    <col min="1" max="1" width="4.7109375" style="8" customWidth="1"/>
    <col min="2" max="2" width="5.140625" style="8" customWidth="1"/>
    <col min="3" max="3" width="13.421875" style="8" customWidth="1"/>
    <col min="4" max="4" width="14.140625" style="8" customWidth="1"/>
    <col min="5" max="5" width="16.421875" style="8" customWidth="1"/>
    <col min="6" max="6" width="14.140625" style="28" customWidth="1"/>
    <col min="7" max="7" width="13.00390625" style="27" customWidth="1"/>
    <col min="8" max="11" width="9.421875" style="8" customWidth="1"/>
    <col min="12" max="12" width="8.8515625" style="8" customWidth="1"/>
    <col min="13" max="13" width="9.28125" style="8" customWidth="1"/>
    <col min="14" max="14" width="8.7109375" style="8" customWidth="1"/>
    <col min="15" max="16" width="9.28125" style="8" customWidth="1"/>
    <col min="17" max="17" width="9.57421875" style="8" customWidth="1"/>
    <col min="18" max="18" width="8.28125" style="8" customWidth="1"/>
    <col min="19" max="19" width="9.28125" style="8" customWidth="1"/>
    <col min="20" max="16384" width="11.421875" style="8" customWidth="1"/>
  </cols>
  <sheetData>
    <row r="1" spans="2:19" ht="19.5" customHeight="1">
      <c r="B1" s="2" t="s">
        <v>750</v>
      </c>
      <c r="C1" s="3"/>
      <c r="D1" s="4"/>
      <c r="E1" s="4"/>
      <c r="F1" s="4"/>
      <c r="G1" s="5"/>
      <c r="H1" s="5"/>
      <c r="I1" s="5"/>
      <c r="J1" s="5"/>
      <c r="K1" s="6"/>
      <c r="L1" s="6"/>
      <c r="M1" s="6"/>
      <c r="N1" s="6"/>
      <c r="O1" s="6"/>
      <c r="P1" s="6"/>
      <c r="Q1" s="6"/>
      <c r="R1" s="7"/>
      <c r="S1" s="3"/>
    </row>
    <row r="2" spans="2:19" ht="19.5" customHeight="1">
      <c r="B2" s="9" t="s">
        <v>661</v>
      </c>
      <c r="C2" s="3"/>
      <c r="D2" s="4"/>
      <c r="E2" s="4"/>
      <c r="F2" s="4"/>
      <c r="G2" s="4"/>
      <c r="H2" s="4"/>
      <c r="I2" s="4"/>
      <c r="J2" s="10"/>
      <c r="K2" s="5"/>
      <c r="L2" s="5"/>
      <c r="M2" s="10"/>
      <c r="N2" s="10"/>
      <c r="O2" s="10"/>
      <c r="P2" s="10"/>
      <c r="Q2" s="6"/>
      <c r="R2" s="7"/>
      <c r="S2" s="3"/>
    </row>
    <row r="3" spans="2:18" ht="12.75">
      <c r="B3" s="11" t="s">
        <v>603</v>
      </c>
      <c r="C3" s="12"/>
      <c r="I3" s="8" t="s">
        <v>146</v>
      </c>
      <c r="J3" s="13"/>
      <c r="K3" s="13"/>
      <c r="R3" s="13"/>
    </row>
    <row r="4" spans="2:19" ht="12.75">
      <c r="B4" s="67" t="s">
        <v>662</v>
      </c>
      <c r="C4" s="68"/>
      <c r="D4" s="69" t="str">
        <f>Cronog!D4</f>
        <v>PCI</v>
      </c>
      <c r="E4" s="69"/>
      <c r="F4" s="70"/>
      <c r="G4" s="71"/>
      <c r="H4" s="68"/>
      <c r="I4" s="68"/>
      <c r="J4" s="72"/>
      <c r="K4" s="72"/>
      <c r="L4" s="68"/>
      <c r="M4" s="68" t="s">
        <v>663</v>
      </c>
      <c r="N4"/>
      <c r="O4" s="74" t="str">
        <f>Cronog!O4</f>
        <v>Construção</v>
      </c>
      <c r="P4" s="68"/>
      <c r="Q4" s="72"/>
      <c r="R4" s="72"/>
      <c r="S4" s="68"/>
    </row>
    <row r="5" spans="2:19" ht="12.75">
      <c r="B5" s="67" t="s">
        <v>664</v>
      </c>
      <c r="C5" s="68"/>
      <c r="D5" s="69" t="str">
        <f>Cronog!D5</f>
        <v> </v>
      </c>
      <c r="E5" s="68"/>
      <c r="F5" s="73"/>
      <c r="G5" s="71"/>
      <c r="H5" s="68"/>
      <c r="I5" s="68"/>
      <c r="J5" s="72"/>
      <c r="K5" s="72"/>
      <c r="L5" s="68"/>
      <c r="M5" s="68"/>
      <c r="N5" s="68"/>
      <c r="O5" s="74"/>
      <c r="P5" s="68"/>
      <c r="Q5" s="72"/>
      <c r="R5" s="72"/>
      <c r="S5" s="68"/>
    </row>
    <row r="6" spans="2:19" ht="12.75">
      <c r="B6" s="67" t="s">
        <v>665</v>
      </c>
      <c r="C6" s="68"/>
      <c r="D6" s="69" t="str">
        <f>Cronog!D6</f>
        <v>Ricardo Renato Herrmann e/ou Adriana Herrmann</v>
      </c>
      <c r="E6" s="68"/>
      <c r="F6" s="73"/>
      <c r="G6" s="71"/>
      <c r="H6" s="68"/>
      <c r="I6" s="68"/>
      <c r="J6" s="72"/>
      <c r="K6" s="72"/>
      <c r="L6" s="68"/>
      <c r="M6" s="68"/>
      <c r="N6" s="68"/>
      <c r="O6" s="68"/>
      <c r="P6" s="68"/>
      <c r="Q6" s="72"/>
      <c r="R6" s="72"/>
      <c r="S6" s="68"/>
    </row>
    <row r="7" spans="2:19" ht="12.75">
      <c r="B7" s="215" t="s">
        <v>666</v>
      </c>
      <c r="C7" s="68"/>
      <c r="D7" s="68">
        <f>Cronog!D7</f>
        <v>0</v>
      </c>
      <c r="E7" s="69"/>
      <c r="F7" s="73"/>
      <c r="G7" s="71"/>
      <c r="H7" s="68"/>
      <c r="I7" s="68"/>
      <c r="J7" s="72"/>
      <c r="K7" s="72"/>
      <c r="L7" s="68"/>
      <c r="M7" s="68"/>
      <c r="N7" s="68"/>
      <c r="O7" s="68"/>
      <c r="P7" s="68"/>
      <c r="Q7" s="72"/>
      <c r="R7" s="72"/>
      <c r="S7" s="68"/>
    </row>
    <row r="8" spans="2:19" ht="12.75">
      <c r="B8" s="75" t="s">
        <v>667</v>
      </c>
      <c r="C8" s="68"/>
      <c r="D8" s="68"/>
      <c r="E8" s="69"/>
      <c r="F8" s="73"/>
      <c r="G8" s="71"/>
      <c r="H8" s="68"/>
      <c r="I8" s="68"/>
      <c r="J8" s="72"/>
      <c r="K8" s="69" t="s">
        <v>668</v>
      </c>
      <c r="L8" s="68"/>
      <c r="M8" s="68"/>
      <c r="N8" s="72" t="s">
        <v>669</v>
      </c>
      <c r="O8"/>
      <c r="P8" s="420" t="s">
        <v>815</v>
      </c>
      <c r="Q8" s="72"/>
      <c r="R8" s="68"/>
      <c r="S8" s="68"/>
    </row>
    <row r="9" spans="2:19" ht="12.75">
      <c r="B9" s="67" t="s">
        <v>670</v>
      </c>
      <c r="C9" s="68"/>
      <c r="D9" s="68"/>
      <c r="E9" s="214" t="str">
        <f>Cronog!E9</f>
        <v>ARQ MÁRCIO EDUARDO SANDER</v>
      </c>
      <c r="F9" s="73"/>
      <c r="G9" s="71"/>
      <c r="H9" s="68"/>
      <c r="I9" s="68" t="s">
        <v>146</v>
      </c>
      <c r="J9" s="72" t="s">
        <v>146</v>
      </c>
      <c r="K9" s="72"/>
      <c r="L9" s="68" t="s">
        <v>275</v>
      </c>
      <c r="M9" s="224" t="str">
        <f>Cronog!M9</f>
        <v>RS131285-D</v>
      </c>
      <c r="N9" s="72"/>
      <c r="O9" s="68"/>
      <c r="P9" s="76" t="s">
        <v>671</v>
      </c>
      <c r="Q9" s="104" t="s">
        <v>831</v>
      </c>
      <c r="R9" s="77"/>
      <c r="S9" s="74"/>
    </row>
    <row r="10" spans="2:19" ht="1.5" customHeight="1">
      <c r="B10" s="78"/>
      <c r="C10" s="79"/>
      <c r="D10" s="79"/>
      <c r="E10" s="79"/>
      <c r="F10" s="80"/>
      <c r="G10" s="81"/>
      <c r="H10" s="79"/>
      <c r="I10" s="79"/>
      <c r="J10" s="79"/>
      <c r="K10" s="79"/>
      <c r="L10" s="79"/>
      <c r="M10" s="79"/>
      <c r="N10" s="79"/>
      <c r="O10" s="79"/>
      <c r="P10" s="79"/>
      <c r="Q10" s="79"/>
      <c r="R10" s="79"/>
      <c r="S10" s="79"/>
    </row>
    <row r="11" spans="2:19" ht="12.75">
      <c r="B11" s="72"/>
      <c r="C11" s="72"/>
      <c r="D11" s="72"/>
      <c r="E11" s="72"/>
      <c r="F11" s="82"/>
      <c r="G11" s="83"/>
      <c r="H11" s="72"/>
      <c r="I11" s="68"/>
      <c r="J11" s="72"/>
      <c r="K11" s="72"/>
      <c r="L11" s="68"/>
      <c r="M11" s="68"/>
      <c r="N11" s="68"/>
      <c r="O11" s="68"/>
      <c r="P11" s="68"/>
      <c r="Q11" s="68"/>
      <c r="R11" s="72"/>
      <c r="S11" s="68"/>
    </row>
    <row r="12" spans="2:19" ht="13.5" thickBot="1">
      <c r="B12" s="223">
        <v>2</v>
      </c>
      <c r="J12" s="13"/>
      <c r="K12" s="13"/>
      <c r="L12" s="13"/>
      <c r="M12" s="13"/>
      <c r="N12" s="13"/>
      <c r="O12" s="13"/>
      <c r="P12" s="13"/>
      <c r="Q12" s="13"/>
      <c r="R12" s="13"/>
      <c r="S12" s="13"/>
    </row>
    <row r="13" spans="2:19" ht="12.75">
      <c r="B13" s="42"/>
      <c r="C13" s="43"/>
      <c r="D13" s="44"/>
      <c r="E13" s="44"/>
      <c r="F13" s="45"/>
      <c r="G13" s="61"/>
      <c r="H13" s="46"/>
      <c r="I13" s="46"/>
      <c r="J13" s="46"/>
      <c r="K13" s="46"/>
      <c r="L13" s="47" t="s">
        <v>672</v>
      </c>
      <c r="M13" s="46"/>
      <c r="N13" s="46"/>
      <c r="O13" s="46"/>
      <c r="P13" s="46" t="s">
        <v>146</v>
      </c>
      <c r="Q13" s="47" t="s">
        <v>146</v>
      </c>
      <c r="R13" s="47" t="s">
        <v>146</v>
      </c>
      <c r="S13" s="48"/>
    </row>
    <row r="14" spans="2:19" ht="12.75">
      <c r="B14" s="49" t="s">
        <v>622</v>
      </c>
      <c r="C14" s="16" t="s">
        <v>673</v>
      </c>
      <c r="D14" s="16"/>
      <c r="E14" s="16" t="s">
        <v>674</v>
      </c>
      <c r="F14" s="15" t="s">
        <v>625</v>
      </c>
      <c r="G14" s="15" t="s">
        <v>675</v>
      </c>
      <c r="H14" s="225" t="s">
        <v>751</v>
      </c>
      <c r="I14" s="226"/>
      <c r="J14" s="225" t="s">
        <v>752</v>
      </c>
      <c r="K14" s="226"/>
      <c r="L14" s="225" t="s">
        <v>753</v>
      </c>
      <c r="M14" s="226"/>
      <c r="N14" s="225" t="s">
        <v>754</v>
      </c>
      <c r="O14" s="226"/>
      <c r="P14" s="225" t="s">
        <v>755</v>
      </c>
      <c r="Q14" s="226"/>
      <c r="R14" s="225" t="s">
        <v>756</v>
      </c>
      <c r="S14" s="227"/>
    </row>
    <row r="15" spans="2:19" ht="12" customHeight="1">
      <c r="B15" s="49"/>
      <c r="C15" s="18" t="s">
        <v>682</v>
      </c>
      <c r="D15" s="17"/>
      <c r="E15" s="17" t="s">
        <v>683</v>
      </c>
      <c r="F15" s="29" t="s">
        <v>684</v>
      </c>
      <c r="G15" s="15" t="s">
        <v>684</v>
      </c>
      <c r="H15" s="19" t="s">
        <v>685</v>
      </c>
      <c r="I15" s="19" t="s">
        <v>686</v>
      </c>
      <c r="J15" s="19" t="s">
        <v>685</v>
      </c>
      <c r="K15" s="19" t="s">
        <v>686</v>
      </c>
      <c r="L15" s="19" t="s">
        <v>685</v>
      </c>
      <c r="M15" s="19" t="s">
        <v>686</v>
      </c>
      <c r="N15" s="19" t="s">
        <v>685</v>
      </c>
      <c r="O15" s="19" t="s">
        <v>686</v>
      </c>
      <c r="P15" s="19" t="s">
        <v>685</v>
      </c>
      <c r="Q15" s="19" t="s">
        <v>686</v>
      </c>
      <c r="R15" s="19" t="s">
        <v>685</v>
      </c>
      <c r="S15" s="50" t="s">
        <v>686</v>
      </c>
    </row>
    <row r="16" spans="2:19" ht="10.5" customHeight="1">
      <c r="B16" s="51">
        <v>1</v>
      </c>
      <c r="C16" s="20" t="s">
        <v>687</v>
      </c>
      <c r="D16" s="21"/>
      <c r="E16" s="218">
        <f>Orçamento!J23*Orçamento!K299</f>
        <v>3252.5</v>
      </c>
      <c r="F16" s="30">
        <f>Orçamento!L23</f>
        <v>3.3121181262729125</v>
      </c>
      <c r="G16" s="62"/>
      <c r="H16" s="22"/>
      <c r="I16" s="23">
        <f>H16+'Cronog-fl.02'!S16</f>
        <v>0</v>
      </c>
      <c r="J16" s="22"/>
      <c r="K16" s="23">
        <f>I16+J16</f>
        <v>0</v>
      </c>
      <c r="L16" s="22"/>
      <c r="M16" s="23">
        <f>K16+L16</f>
        <v>0</v>
      </c>
      <c r="N16" s="22"/>
      <c r="O16" s="23">
        <f>M16+N16</f>
        <v>0</v>
      </c>
      <c r="P16" s="22"/>
      <c r="Q16" s="23">
        <f>O16+P16</f>
        <v>0</v>
      </c>
      <c r="R16" s="22"/>
      <c r="S16" s="52">
        <f>Q16+R16</f>
        <v>0</v>
      </c>
    </row>
    <row r="17" spans="2:19" ht="10.5" customHeight="1">
      <c r="B17" s="51">
        <v>2</v>
      </c>
      <c r="C17" s="24" t="s">
        <v>688</v>
      </c>
      <c r="D17" s="25"/>
      <c r="E17" s="218">
        <f>Orçamento!J39*Orçamento!K299</f>
        <v>6120</v>
      </c>
      <c r="F17" s="30">
        <f>Orçamento!L39</f>
        <v>6.232179226069246</v>
      </c>
      <c r="G17" s="62"/>
      <c r="H17" s="22"/>
      <c r="I17" s="23">
        <f>H17+'Cronog-fl.02'!S17</f>
        <v>0</v>
      </c>
      <c r="J17" s="22"/>
      <c r="K17" s="23">
        <f>I17+J17</f>
        <v>0</v>
      </c>
      <c r="L17" s="22"/>
      <c r="M17" s="23">
        <f>K17+L17</f>
        <v>0</v>
      </c>
      <c r="N17" s="22"/>
      <c r="O17" s="23">
        <f>M17+N17</f>
        <v>0</v>
      </c>
      <c r="P17" s="22"/>
      <c r="Q17" s="23">
        <f>O17+P17</f>
        <v>0</v>
      </c>
      <c r="R17" s="22"/>
      <c r="S17" s="52">
        <f>Q17+R17</f>
        <v>0</v>
      </c>
    </row>
    <row r="18" spans="2:19" ht="10.5" customHeight="1">
      <c r="B18" s="51">
        <v>3</v>
      </c>
      <c r="C18" s="24" t="s">
        <v>628</v>
      </c>
      <c r="D18" s="25"/>
      <c r="E18" s="218">
        <f>Orçamento!J44*Orçamento!K299</f>
        <v>10500</v>
      </c>
      <c r="F18" s="30">
        <f>Orçamento!L44</f>
        <v>10.692464358452138</v>
      </c>
      <c r="G18" s="62"/>
      <c r="H18" s="22"/>
      <c r="I18" s="23">
        <f>H18+'Cronog-fl.02'!S18</f>
        <v>0</v>
      </c>
      <c r="J18" s="22"/>
      <c r="K18" s="23">
        <f>I18+J18</f>
        <v>0</v>
      </c>
      <c r="L18" s="22"/>
      <c r="M18" s="23">
        <f>K18+L18</f>
        <v>0</v>
      </c>
      <c r="N18" s="22"/>
      <c r="O18" s="23">
        <f>M18+N18</f>
        <v>0</v>
      </c>
      <c r="P18" s="22"/>
      <c r="Q18" s="23">
        <f>O18+P18</f>
        <v>0</v>
      </c>
      <c r="R18" s="22"/>
      <c r="S18" s="52">
        <f>Q18+R18</f>
        <v>0</v>
      </c>
    </row>
    <row r="19" spans="2:19" ht="10.5" customHeight="1">
      <c r="B19" s="51">
        <v>4</v>
      </c>
      <c r="C19" s="24" t="s">
        <v>689</v>
      </c>
      <c r="D19" s="25"/>
      <c r="E19" s="219"/>
      <c r="F19" s="31"/>
      <c r="G19" s="63"/>
      <c r="H19" s="26"/>
      <c r="I19" s="26"/>
      <c r="J19" s="26"/>
      <c r="K19" s="26"/>
      <c r="L19" s="26"/>
      <c r="M19" s="26"/>
      <c r="N19" s="26"/>
      <c r="O19" s="26"/>
      <c r="P19" s="26"/>
      <c r="Q19" s="26"/>
      <c r="R19" s="26"/>
      <c r="S19" s="53"/>
    </row>
    <row r="20" spans="2:19" ht="10.5" customHeight="1">
      <c r="B20" s="51" t="s">
        <v>690</v>
      </c>
      <c r="C20" s="24" t="s">
        <v>691</v>
      </c>
      <c r="D20" s="25"/>
      <c r="E20" s="218">
        <f>Orçamento!J53*Orçamento!K299</f>
        <v>10115</v>
      </c>
      <c r="F20" s="30">
        <f>Orçamento!L53</f>
        <v>10.30040733197556</v>
      </c>
      <c r="G20" s="62"/>
      <c r="H20" s="22"/>
      <c r="I20" s="23">
        <f>H20+'Cronog-fl.02'!S20</f>
        <v>0</v>
      </c>
      <c r="J20" s="22"/>
      <c r="K20" s="23">
        <f>I20+J20</f>
        <v>0</v>
      </c>
      <c r="L20" s="22"/>
      <c r="M20" s="23">
        <f>K20+L20</f>
        <v>0</v>
      </c>
      <c r="N20" s="22"/>
      <c r="O20" s="23">
        <f>M20+N20</f>
        <v>0</v>
      </c>
      <c r="P20" s="22"/>
      <c r="Q20" s="23">
        <f>O20+P20</f>
        <v>0</v>
      </c>
      <c r="R20" s="22"/>
      <c r="S20" s="52">
        <f>Q20+R20</f>
        <v>0</v>
      </c>
    </row>
    <row r="21" spans="2:19" ht="10.5" customHeight="1">
      <c r="B21" s="51" t="s">
        <v>692</v>
      </c>
      <c r="C21" s="24" t="s">
        <v>693</v>
      </c>
      <c r="D21" s="25"/>
      <c r="E21" s="218">
        <f>Orçamento!J70*Orçamento!K299</f>
        <v>0</v>
      </c>
      <c r="F21" s="30">
        <f>Orçamento!L70</f>
        <v>0</v>
      </c>
      <c r="G21" s="62"/>
      <c r="H21" s="22"/>
      <c r="I21" s="23">
        <f>H21+'Cronog-fl.02'!S21</f>
        <v>0</v>
      </c>
      <c r="J21" s="22"/>
      <c r="K21" s="23">
        <f>I21+J21</f>
        <v>0</v>
      </c>
      <c r="L21" s="22"/>
      <c r="M21" s="23">
        <f>K21+L21</f>
        <v>0</v>
      </c>
      <c r="N21" s="22"/>
      <c r="O21" s="23">
        <f>M21+N21</f>
        <v>0</v>
      </c>
      <c r="P21" s="22"/>
      <c r="Q21" s="23">
        <f>O21+P21</f>
        <v>0</v>
      </c>
      <c r="R21" s="22"/>
      <c r="S21" s="52">
        <f>Q21+R21</f>
        <v>0</v>
      </c>
    </row>
    <row r="22" spans="2:19" ht="10.5" customHeight="1">
      <c r="B22" s="51" t="s">
        <v>694</v>
      </c>
      <c r="C22" s="24" t="s">
        <v>695</v>
      </c>
      <c r="D22" s="25"/>
      <c r="E22" s="218">
        <f>Orçamento!J77*Orçamento!K299</f>
        <v>3750</v>
      </c>
      <c r="F22" s="30">
        <f>Orçamento!L80</f>
        <v>3.8187372708757636</v>
      </c>
      <c r="G22" s="62"/>
      <c r="H22" s="22"/>
      <c r="I22" s="23">
        <f>H22+'Cronog-fl.02'!S22</f>
        <v>0</v>
      </c>
      <c r="J22" s="22"/>
      <c r="K22" s="23">
        <f>I22+J22</f>
        <v>0</v>
      </c>
      <c r="L22" s="22"/>
      <c r="M22" s="23">
        <f>K22+L22</f>
        <v>0</v>
      </c>
      <c r="N22" s="22"/>
      <c r="O22" s="23">
        <f>M22+N22</f>
        <v>0</v>
      </c>
      <c r="P22" s="22"/>
      <c r="Q22" s="23">
        <f>O22+P22</f>
        <v>0</v>
      </c>
      <c r="R22" s="22"/>
      <c r="S22" s="52">
        <f>Q22+R22</f>
        <v>0</v>
      </c>
    </row>
    <row r="23" spans="2:19" ht="10.5" customHeight="1">
      <c r="B23" s="51" t="s">
        <v>696</v>
      </c>
      <c r="C23" s="24" t="s">
        <v>697</v>
      </c>
      <c r="D23" s="25"/>
      <c r="E23" s="218">
        <f>Orçamento!J85*Orçamento!K299</f>
        <v>700</v>
      </c>
      <c r="F23" s="30">
        <f>Orçamento!L89</f>
        <v>0.7128309572301426</v>
      </c>
      <c r="G23" s="62"/>
      <c r="H23" s="22"/>
      <c r="I23" s="23">
        <f>H23+'Cronog-fl.02'!S23</f>
        <v>0</v>
      </c>
      <c r="J23" s="22"/>
      <c r="K23" s="23">
        <f>I23+J23</f>
        <v>0</v>
      </c>
      <c r="L23" s="22"/>
      <c r="M23" s="23">
        <f>K23+L23</f>
        <v>0</v>
      </c>
      <c r="N23" s="22"/>
      <c r="O23" s="23">
        <f>M23+N23</f>
        <v>0</v>
      </c>
      <c r="P23" s="22"/>
      <c r="Q23" s="23">
        <f>O23+P23</f>
        <v>0</v>
      </c>
      <c r="R23" s="22"/>
      <c r="S23" s="52">
        <f>Q23+R23</f>
        <v>0</v>
      </c>
    </row>
    <row r="24" spans="2:19" ht="10.5" customHeight="1">
      <c r="B24" s="51" t="s">
        <v>698</v>
      </c>
      <c r="C24" s="24" t="s">
        <v>113</v>
      </c>
      <c r="D24" s="25"/>
      <c r="E24" s="218">
        <f>Orçamento!J93*Orçamento!K299</f>
        <v>1030</v>
      </c>
      <c r="F24" s="30">
        <f>Orçamento!L97</f>
        <v>1.0488798370672099</v>
      </c>
      <c r="G24" s="62"/>
      <c r="H24" s="22"/>
      <c r="I24" s="23">
        <f>H24+'Cronog-fl.02'!S24</f>
        <v>0</v>
      </c>
      <c r="J24" s="22"/>
      <c r="K24" s="23">
        <f>I24+J24</f>
        <v>0</v>
      </c>
      <c r="L24" s="22"/>
      <c r="M24" s="23">
        <f>K24+L24</f>
        <v>0</v>
      </c>
      <c r="N24" s="22"/>
      <c r="O24" s="23">
        <f>M24+N24</f>
        <v>0</v>
      </c>
      <c r="P24" s="22"/>
      <c r="Q24" s="23">
        <f>O24+P24</f>
        <v>0</v>
      </c>
      <c r="R24" s="22"/>
      <c r="S24" s="52">
        <f>Q24+R24</f>
        <v>0</v>
      </c>
    </row>
    <row r="25" spans="2:19" ht="10.5" customHeight="1">
      <c r="B25" s="51">
        <v>5</v>
      </c>
      <c r="C25" s="24" t="s">
        <v>699</v>
      </c>
      <c r="D25" s="25"/>
      <c r="E25" s="219"/>
      <c r="F25" s="31"/>
      <c r="G25" s="63"/>
      <c r="H25" s="26"/>
      <c r="I25" s="26"/>
      <c r="J25" s="26"/>
      <c r="K25" s="26"/>
      <c r="L25" s="26"/>
      <c r="M25" s="26"/>
      <c r="N25" s="26"/>
      <c r="O25" s="26"/>
      <c r="P25" s="26"/>
      <c r="Q25" s="26"/>
      <c r="R25" s="26"/>
      <c r="S25" s="53"/>
    </row>
    <row r="26" spans="2:19" ht="10.5" customHeight="1">
      <c r="B26" s="51" t="s">
        <v>700</v>
      </c>
      <c r="C26" s="24" t="s">
        <v>701</v>
      </c>
      <c r="D26" s="25"/>
      <c r="E26" s="218">
        <f>Orçamento!J101*Orçamento!K299</f>
        <v>17950</v>
      </c>
      <c r="F26" s="30">
        <f>Orçamento!L105</f>
        <v>18.279022403258654</v>
      </c>
      <c r="G26" s="62"/>
      <c r="H26" s="22"/>
      <c r="I26" s="23">
        <f>H26+'Cronog-fl.02'!S26</f>
        <v>0</v>
      </c>
      <c r="J26" s="22"/>
      <c r="K26" s="23">
        <f>I26+J26</f>
        <v>0</v>
      </c>
      <c r="L26" s="22"/>
      <c r="M26" s="23">
        <f>K26+L26</f>
        <v>0</v>
      </c>
      <c r="N26" s="22"/>
      <c r="O26" s="23">
        <f>M26+N26</f>
        <v>0</v>
      </c>
      <c r="P26" s="22"/>
      <c r="Q26" s="23">
        <f>O26+P26</f>
        <v>0</v>
      </c>
      <c r="R26" s="22"/>
      <c r="S26" s="52">
        <f>Q26+R26</f>
        <v>0</v>
      </c>
    </row>
    <row r="27" spans="2:19" ht="10.5" customHeight="1">
      <c r="B27" s="51" t="s">
        <v>702</v>
      </c>
      <c r="C27" s="24" t="s">
        <v>703</v>
      </c>
      <c r="D27" s="25"/>
      <c r="E27" s="218">
        <f>Orçamento!J112*Orçamento!K299</f>
        <v>1140</v>
      </c>
      <c r="F27" s="30">
        <f>Orçamento!L116</f>
        <v>1.1608961303462322</v>
      </c>
      <c r="G27" s="62"/>
      <c r="H27" s="22"/>
      <c r="I27" s="23">
        <f>H27+'Cronog-fl.02'!S27</f>
        <v>0</v>
      </c>
      <c r="J27" s="22"/>
      <c r="K27" s="23">
        <f>I27+J27</f>
        <v>0</v>
      </c>
      <c r="L27" s="22"/>
      <c r="M27" s="23">
        <f>K27+L27</f>
        <v>0</v>
      </c>
      <c r="N27" s="22"/>
      <c r="O27" s="23">
        <f>M27+N27</f>
        <v>0</v>
      </c>
      <c r="P27" s="22"/>
      <c r="Q27" s="23">
        <f>O27+P27</f>
        <v>0</v>
      </c>
      <c r="R27" s="22"/>
      <c r="S27" s="52">
        <f>Q27+R27</f>
        <v>0</v>
      </c>
    </row>
    <row r="28" spans="2:19" ht="10.5" customHeight="1">
      <c r="B28" s="51" t="s">
        <v>704</v>
      </c>
      <c r="C28" s="95" t="s">
        <v>705</v>
      </c>
      <c r="D28" s="25"/>
      <c r="E28" s="218">
        <f>Orçamento!J118*Orçamento!K299</f>
        <v>0</v>
      </c>
      <c r="F28" s="30">
        <f>Orçamento!L122</f>
        <v>0</v>
      </c>
      <c r="G28" s="62"/>
      <c r="H28" s="22"/>
      <c r="I28" s="23">
        <f>H28+'Cronog-fl.02'!S28</f>
        <v>0</v>
      </c>
      <c r="J28" s="22"/>
      <c r="K28" s="23">
        <f>I28+J28</f>
        <v>0</v>
      </c>
      <c r="L28" s="22"/>
      <c r="M28" s="23">
        <f>K28+L28</f>
        <v>0</v>
      </c>
      <c r="N28" s="22"/>
      <c r="O28" s="23">
        <f>M28+N28</f>
        <v>0</v>
      </c>
      <c r="P28" s="22"/>
      <c r="Q28" s="23">
        <f>O28+P28</f>
        <v>0</v>
      </c>
      <c r="R28" s="22"/>
      <c r="S28" s="52">
        <f>Q28+R28</f>
        <v>0</v>
      </c>
    </row>
    <row r="29" spans="2:19" ht="10.5" customHeight="1">
      <c r="B29" s="51">
        <v>6</v>
      </c>
      <c r="C29" s="24" t="s">
        <v>706</v>
      </c>
      <c r="D29" s="25"/>
      <c r="E29" s="219"/>
      <c r="F29" s="31"/>
      <c r="G29" s="63"/>
      <c r="H29" s="26"/>
      <c r="I29" s="26"/>
      <c r="J29" s="26"/>
      <c r="K29" s="26"/>
      <c r="L29" s="26"/>
      <c r="M29" s="26"/>
      <c r="N29" s="26"/>
      <c r="O29" s="26"/>
      <c r="P29" s="26"/>
      <c r="Q29" s="26"/>
      <c r="R29" s="26"/>
      <c r="S29" s="53"/>
    </row>
    <row r="30" spans="2:19" ht="10.5" customHeight="1">
      <c r="B30" s="51" t="s">
        <v>421</v>
      </c>
      <c r="C30" s="24" t="s">
        <v>707</v>
      </c>
      <c r="D30" s="25"/>
      <c r="E30" s="218">
        <f>Orçamento!J129*Orçamento!K299</f>
        <v>8750</v>
      </c>
      <c r="F30" s="30">
        <f>Orçamento!L133</f>
        <v>8.910386965376782</v>
      </c>
      <c r="G30" s="62"/>
      <c r="H30" s="22"/>
      <c r="I30" s="23">
        <f>H30+'Cronog-fl.02'!S30</f>
        <v>0</v>
      </c>
      <c r="J30" s="22"/>
      <c r="K30" s="23">
        <f aca="true" t="shared" si="0" ref="K30:K35">I30+J30</f>
        <v>0</v>
      </c>
      <c r="L30" s="22"/>
      <c r="M30" s="23">
        <f aca="true" t="shared" si="1" ref="M30:M35">K30+L30</f>
        <v>0</v>
      </c>
      <c r="N30" s="22"/>
      <c r="O30" s="23">
        <f aca="true" t="shared" si="2" ref="O30:O35">M30+N30</f>
        <v>0</v>
      </c>
      <c r="P30" s="22"/>
      <c r="Q30" s="23">
        <f aca="true" t="shared" si="3" ref="Q30:Q35">O30+P30</f>
        <v>0</v>
      </c>
      <c r="R30" s="22"/>
      <c r="S30" s="52">
        <f aca="true" t="shared" si="4" ref="S30:S35">Q30+R30</f>
        <v>0</v>
      </c>
    </row>
    <row r="31" spans="2:19" ht="10.5" customHeight="1">
      <c r="B31" s="51" t="s">
        <v>433</v>
      </c>
      <c r="C31" s="24" t="s">
        <v>708</v>
      </c>
      <c r="D31" s="25"/>
      <c r="E31" s="218">
        <f>Orçamento!J137*Orçamento!K299</f>
        <v>2400</v>
      </c>
      <c r="F31" s="30">
        <f>Orçamento!L141</f>
        <v>2.443991853360489</v>
      </c>
      <c r="G31" s="62"/>
      <c r="H31" s="22"/>
      <c r="I31" s="23">
        <f>H31+'Cronog-fl.02'!S31</f>
        <v>0</v>
      </c>
      <c r="J31" s="22"/>
      <c r="K31" s="23">
        <f t="shared" si="0"/>
        <v>0</v>
      </c>
      <c r="L31" s="22"/>
      <c r="M31" s="23">
        <f t="shared" si="1"/>
        <v>0</v>
      </c>
      <c r="N31" s="22"/>
      <c r="O31" s="23">
        <f t="shared" si="2"/>
        <v>0</v>
      </c>
      <c r="P31" s="22"/>
      <c r="Q31" s="23">
        <f t="shared" si="3"/>
        <v>0</v>
      </c>
      <c r="R31" s="22"/>
      <c r="S31" s="52">
        <f t="shared" si="4"/>
        <v>0</v>
      </c>
    </row>
    <row r="32" spans="2:19" ht="10.5" customHeight="1">
      <c r="B32" s="51" t="s">
        <v>441</v>
      </c>
      <c r="C32" s="24" t="s">
        <v>709</v>
      </c>
      <c r="D32" s="25"/>
      <c r="E32" s="218">
        <f>Orçamento!J145*Orçamento!K299</f>
        <v>0</v>
      </c>
      <c r="F32" s="30">
        <f>Orçamento!L149</f>
        <v>0</v>
      </c>
      <c r="G32" s="62"/>
      <c r="H32" s="22"/>
      <c r="I32" s="23">
        <f>H32+'Cronog-fl.02'!S32</f>
        <v>0</v>
      </c>
      <c r="J32" s="22"/>
      <c r="K32" s="23">
        <f t="shared" si="0"/>
        <v>0</v>
      </c>
      <c r="L32" s="22"/>
      <c r="M32" s="23">
        <f t="shared" si="1"/>
        <v>0</v>
      </c>
      <c r="N32" s="22"/>
      <c r="O32" s="23">
        <f t="shared" si="2"/>
        <v>0</v>
      </c>
      <c r="P32" s="22"/>
      <c r="Q32" s="23">
        <f t="shared" si="3"/>
        <v>0</v>
      </c>
      <c r="R32" s="22"/>
      <c r="S32" s="52">
        <f t="shared" si="4"/>
        <v>0</v>
      </c>
    </row>
    <row r="33" spans="2:19" ht="10.5" customHeight="1">
      <c r="B33" s="51" t="s">
        <v>449</v>
      </c>
      <c r="C33" s="24" t="s">
        <v>710</v>
      </c>
      <c r="D33" s="25"/>
      <c r="E33" s="218">
        <f>Orçamento!J151*Orçamento!K299</f>
        <v>3300</v>
      </c>
      <c r="F33" s="30">
        <f>Orçamento!L155</f>
        <v>3.360488798370672</v>
      </c>
      <c r="G33" s="62"/>
      <c r="H33" s="22"/>
      <c r="I33" s="23">
        <f>H33+'Cronog-fl.02'!S33</f>
        <v>0</v>
      </c>
      <c r="J33" s="22"/>
      <c r="K33" s="23">
        <f t="shared" si="0"/>
        <v>0</v>
      </c>
      <c r="L33" s="22"/>
      <c r="M33" s="23">
        <f t="shared" si="1"/>
        <v>0</v>
      </c>
      <c r="N33" s="22"/>
      <c r="O33" s="23">
        <f t="shared" si="2"/>
        <v>0</v>
      </c>
      <c r="P33" s="22"/>
      <c r="Q33" s="23">
        <f t="shared" si="3"/>
        <v>0</v>
      </c>
      <c r="R33" s="22"/>
      <c r="S33" s="52">
        <f t="shared" si="4"/>
        <v>0</v>
      </c>
    </row>
    <row r="34" spans="2:19" ht="10.5" customHeight="1">
      <c r="B34" s="51" t="s">
        <v>461</v>
      </c>
      <c r="C34" s="24" t="s">
        <v>711</v>
      </c>
      <c r="D34" s="25"/>
      <c r="E34" s="218">
        <f>Orçamento!J167*Orçamento!K299</f>
        <v>4110</v>
      </c>
      <c r="F34" s="30">
        <f>Orçamento!L171</f>
        <v>4.1853360488798375</v>
      </c>
      <c r="G34" s="62"/>
      <c r="H34" s="22"/>
      <c r="I34" s="23">
        <f>H34+'Cronog-fl.02'!S34</f>
        <v>0</v>
      </c>
      <c r="J34" s="22"/>
      <c r="K34" s="23">
        <f t="shared" si="0"/>
        <v>0</v>
      </c>
      <c r="L34" s="22"/>
      <c r="M34" s="23">
        <f t="shared" si="1"/>
        <v>0</v>
      </c>
      <c r="N34" s="22"/>
      <c r="O34" s="23">
        <f t="shared" si="2"/>
        <v>0</v>
      </c>
      <c r="P34" s="22"/>
      <c r="Q34" s="23">
        <f t="shared" si="3"/>
        <v>0</v>
      </c>
      <c r="R34" s="22"/>
      <c r="S34" s="52">
        <f t="shared" si="4"/>
        <v>0</v>
      </c>
    </row>
    <row r="35" spans="2:19" ht="10.5" customHeight="1">
      <c r="B35" s="51" t="s">
        <v>472</v>
      </c>
      <c r="C35" s="95" t="s">
        <v>712</v>
      </c>
      <c r="D35" s="25"/>
      <c r="E35" s="218">
        <f>Orçamento!J176*Orçamento!K299</f>
        <v>0</v>
      </c>
      <c r="F35" s="30">
        <f>Orçamento!L180</f>
        <v>0</v>
      </c>
      <c r="G35" s="62"/>
      <c r="H35" s="22"/>
      <c r="I35" s="23">
        <f>H35+'Cronog-fl.02'!S35</f>
        <v>0</v>
      </c>
      <c r="J35" s="22"/>
      <c r="K35" s="23">
        <f t="shared" si="0"/>
        <v>0</v>
      </c>
      <c r="L35" s="22"/>
      <c r="M35" s="23">
        <f t="shared" si="1"/>
        <v>0</v>
      </c>
      <c r="N35" s="22"/>
      <c r="O35" s="23">
        <f t="shared" si="2"/>
        <v>0</v>
      </c>
      <c r="P35" s="22"/>
      <c r="Q35" s="23">
        <f t="shared" si="3"/>
        <v>0</v>
      </c>
      <c r="R35" s="22"/>
      <c r="S35" s="52">
        <f t="shared" si="4"/>
        <v>0</v>
      </c>
    </row>
    <row r="36" spans="2:19" ht="10.5" customHeight="1">
      <c r="B36" s="51">
        <v>7</v>
      </c>
      <c r="C36" s="24" t="s">
        <v>643</v>
      </c>
      <c r="D36" s="25"/>
      <c r="E36" s="219"/>
      <c r="F36" s="31"/>
      <c r="G36" s="63"/>
      <c r="H36" s="26"/>
      <c r="I36" s="26"/>
      <c r="J36" s="26"/>
      <c r="K36" s="26"/>
      <c r="L36" s="26"/>
      <c r="M36" s="26"/>
      <c r="N36" s="26"/>
      <c r="O36" s="26"/>
      <c r="P36" s="26"/>
      <c r="Q36" s="26"/>
      <c r="R36" s="26"/>
      <c r="S36" s="53"/>
    </row>
    <row r="37" spans="2:19" ht="10.5" customHeight="1">
      <c r="B37" s="51" t="s">
        <v>713</v>
      </c>
      <c r="C37" s="24" t="s">
        <v>714</v>
      </c>
      <c r="D37" s="25"/>
      <c r="E37" s="218">
        <f>Orçamento!J184*Orçamento!K299</f>
        <v>0</v>
      </c>
      <c r="F37" s="30">
        <f>Orçamento!L188</f>
        <v>0</v>
      </c>
      <c r="G37" s="62"/>
      <c r="H37" s="22"/>
      <c r="I37" s="23">
        <f>H37+'Cronog-fl.02'!S37</f>
        <v>0</v>
      </c>
      <c r="J37" s="22"/>
      <c r="K37" s="23">
        <f aca="true" t="shared" si="5" ref="K37:K43">I37+J37</f>
        <v>0</v>
      </c>
      <c r="L37" s="22"/>
      <c r="M37" s="23">
        <f aca="true" t="shared" si="6" ref="M37:M43">K37+L37</f>
        <v>0</v>
      </c>
      <c r="N37" s="22"/>
      <c r="O37" s="23">
        <f aca="true" t="shared" si="7" ref="O37:O43">M37+N37</f>
        <v>0</v>
      </c>
      <c r="P37" s="22"/>
      <c r="Q37" s="23">
        <f aca="true" t="shared" si="8" ref="Q37:Q43">O37+P37</f>
        <v>0</v>
      </c>
      <c r="R37" s="22"/>
      <c r="S37" s="52">
        <f aca="true" t="shared" si="9" ref="S37:S43">Q37+R37</f>
        <v>0</v>
      </c>
    </row>
    <row r="38" spans="2:19" ht="10.5" customHeight="1">
      <c r="B38" s="51" t="s">
        <v>715</v>
      </c>
      <c r="C38" s="24" t="s">
        <v>716</v>
      </c>
      <c r="D38" s="25"/>
      <c r="E38" s="218">
        <f>Orçamento!J190*Orçamento!K299</f>
        <v>4650</v>
      </c>
      <c r="F38" s="30">
        <f>Orçamento!L194</f>
        <v>4.735234215885947</v>
      </c>
      <c r="G38" s="62"/>
      <c r="H38" s="22"/>
      <c r="I38" s="23">
        <f>H38+'Cronog-fl.02'!S38</f>
        <v>0</v>
      </c>
      <c r="J38" s="22"/>
      <c r="K38" s="23">
        <f t="shared" si="5"/>
        <v>0</v>
      </c>
      <c r="L38" s="22"/>
      <c r="M38" s="23">
        <f t="shared" si="6"/>
        <v>0</v>
      </c>
      <c r="N38" s="22"/>
      <c r="O38" s="23">
        <f t="shared" si="7"/>
        <v>0</v>
      </c>
      <c r="P38" s="22"/>
      <c r="Q38" s="23">
        <f t="shared" si="8"/>
        <v>0</v>
      </c>
      <c r="R38" s="22"/>
      <c r="S38" s="52">
        <f t="shared" si="9"/>
        <v>0</v>
      </c>
    </row>
    <row r="39" spans="2:19" ht="10.5" customHeight="1">
      <c r="B39" s="51" t="s">
        <v>717</v>
      </c>
      <c r="C39" s="24" t="s">
        <v>718</v>
      </c>
      <c r="D39" s="25"/>
      <c r="E39" s="218">
        <f>Orçamento!J195*Orçamento!K299</f>
        <v>0</v>
      </c>
      <c r="F39" s="30">
        <f>Orçamento!L199</f>
        <v>0</v>
      </c>
      <c r="G39" s="62"/>
      <c r="H39" s="22"/>
      <c r="I39" s="23">
        <f>H39+'Cronog-fl.02'!S39</f>
        <v>0</v>
      </c>
      <c r="J39" s="22"/>
      <c r="K39" s="23">
        <f t="shared" si="5"/>
        <v>0</v>
      </c>
      <c r="L39" s="22"/>
      <c r="M39" s="23">
        <f t="shared" si="6"/>
        <v>0</v>
      </c>
      <c r="N39" s="22"/>
      <c r="O39" s="23">
        <f t="shared" si="7"/>
        <v>0</v>
      </c>
      <c r="P39" s="22"/>
      <c r="Q39" s="23">
        <f t="shared" si="8"/>
        <v>0</v>
      </c>
      <c r="R39" s="22"/>
      <c r="S39" s="52">
        <f t="shared" si="9"/>
        <v>0</v>
      </c>
    </row>
    <row r="40" spans="2:19" ht="10.5" customHeight="1">
      <c r="B40" s="51" t="s">
        <v>719</v>
      </c>
      <c r="C40" s="24" t="s">
        <v>720</v>
      </c>
      <c r="D40" s="25"/>
      <c r="E40" s="218">
        <f>Orçamento!J200*Orçamento!K299</f>
        <v>0</v>
      </c>
      <c r="F40" s="30">
        <f>Orçamento!L204</f>
        <v>0</v>
      </c>
      <c r="G40" s="62"/>
      <c r="H40" s="22"/>
      <c r="I40" s="23">
        <f>H40+'Cronog-fl.02'!S40</f>
        <v>0</v>
      </c>
      <c r="J40" s="22"/>
      <c r="K40" s="23">
        <f t="shared" si="5"/>
        <v>0</v>
      </c>
      <c r="L40" s="22"/>
      <c r="M40" s="23">
        <f t="shared" si="6"/>
        <v>0</v>
      </c>
      <c r="N40" s="22"/>
      <c r="O40" s="23">
        <f t="shared" si="7"/>
        <v>0</v>
      </c>
      <c r="P40" s="22"/>
      <c r="Q40" s="23">
        <f t="shared" si="8"/>
        <v>0</v>
      </c>
      <c r="R40" s="22"/>
      <c r="S40" s="52">
        <f t="shared" si="9"/>
        <v>0</v>
      </c>
    </row>
    <row r="41" spans="2:19" ht="10.5" customHeight="1">
      <c r="B41" s="51" t="s">
        <v>721</v>
      </c>
      <c r="C41" s="24" t="s">
        <v>722</v>
      </c>
      <c r="D41" s="25"/>
      <c r="E41" s="218">
        <f>Orçamento!J216*Orçamento!K299</f>
        <v>1700</v>
      </c>
      <c r="F41" s="30">
        <f>Orçamento!L220</f>
        <v>1.7311608961303462</v>
      </c>
      <c r="G41" s="62"/>
      <c r="H41" s="22"/>
      <c r="I41" s="23">
        <f>H41+'Cronog-fl.02'!S41</f>
        <v>0</v>
      </c>
      <c r="J41" s="22"/>
      <c r="K41" s="23">
        <f t="shared" si="5"/>
        <v>0</v>
      </c>
      <c r="L41" s="22"/>
      <c r="M41" s="23">
        <f t="shared" si="6"/>
        <v>0</v>
      </c>
      <c r="N41" s="22"/>
      <c r="O41" s="23">
        <f t="shared" si="7"/>
        <v>0</v>
      </c>
      <c r="P41" s="22"/>
      <c r="Q41" s="23">
        <f t="shared" si="8"/>
        <v>0</v>
      </c>
      <c r="R41" s="22"/>
      <c r="S41" s="52">
        <f t="shared" si="9"/>
        <v>0</v>
      </c>
    </row>
    <row r="42" spans="2:19" ht="10.5" customHeight="1">
      <c r="B42" s="51" t="s">
        <v>723</v>
      </c>
      <c r="C42" s="95" t="s">
        <v>724</v>
      </c>
      <c r="D42" s="25"/>
      <c r="E42" s="218">
        <f>Orçamento!J223*Orçamento!K299</f>
        <v>0</v>
      </c>
      <c r="F42" s="30">
        <f>Orçamento!L227</f>
        <v>0</v>
      </c>
      <c r="G42" s="62"/>
      <c r="H42" s="22"/>
      <c r="I42" s="23">
        <f>H42+'Cronog-fl.02'!S42</f>
        <v>0</v>
      </c>
      <c r="J42" s="22"/>
      <c r="K42" s="23">
        <f t="shared" si="5"/>
        <v>0</v>
      </c>
      <c r="L42" s="22"/>
      <c r="M42" s="23">
        <f t="shared" si="6"/>
        <v>0</v>
      </c>
      <c r="N42" s="22"/>
      <c r="O42" s="23">
        <f t="shared" si="7"/>
        <v>0</v>
      </c>
      <c r="P42" s="22"/>
      <c r="Q42" s="23">
        <f t="shared" si="8"/>
        <v>0</v>
      </c>
      <c r="R42" s="22"/>
      <c r="S42" s="52">
        <f t="shared" si="9"/>
        <v>0</v>
      </c>
    </row>
    <row r="43" spans="2:19" ht="10.5" customHeight="1">
      <c r="B43" s="51" t="s">
        <v>520</v>
      </c>
      <c r="C43" s="24">
        <f>LOWER(Orçamento!D224)</f>
      </c>
      <c r="D43" s="25"/>
      <c r="E43" s="218">
        <f>Orçamento!J224*Orçamento!K299</f>
        <v>0</v>
      </c>
      <c r="F43" s="30">
        <f>Orçamento!L228</f>
        <v>0</v>
      </c>
      <c r="G43" s="62"/>
      <c r="H43" s="22"/>
      <c r="I43" s="23">
        <f>H43+'Cronog-fl.02'!S43</f>
        <v>0</v>
      </c>
      <c r="J43" s="22"/>
      <c r="K43" s="23">
        <f t="shared" si="5"/>
        <v>0</v>
      </c>
      <c r="L43" s="22"/>
      <c r="M43" s="23">
        <f t="shared" si="6"/>
        <v>0</v>
      </c>
      <c r="N43" s="22"/>
      <c r="O43" s="23">
        <f t="shared" si="7"/>
        <v>0</v>
      </c>
      <c r="P43" s="22"/>
      <c r="Q43" s="23">
        <f t="shared" si="8"/>
        <v>0</v>
      </c>
      <c r="R43" s="22"/>
      <c r="S43" s="52">
        <f t="shared" si="9"/>
        <v>0</v>
      </c>
    </row>
    <row r="44" spans="2:19" ht="10.5" customHeight="1">
      <c r="B44" s="51">
        <v>8</v>
      </c>
      <c r="C44" s="24" t="s">
        <v>725</v>
      </c>
      <c r="D44" s="25"/>
      <c r="E44" s="219"/>
      <c r="F44" s="31"/>
      <c r="G44" s="63"/>
      <c r="H44" s="26"/>
      <c r="I44" s="26"/>
      <c r="J44" s="26"/>
      <c r="K44" s="26"/>
      <c r="L44" s="26"/>
      <c r="M44" s="26"/>
      <c r="N44" s="26"/>
      <c r="O44" s="26"/>
      <c r="P44" s="26"/>
      <c r="Q44" s="26"/>
      <c r="R44" s="26"/>
      <c r="S44" s="53"/>
    </row>
    <row r="45" spans="2:19" ht="10.5" customHeight="1">
      <c r="B45" s="51" t="s">
        <v>726</v>
      </c>
      <c r="C45" s="24" t="s">
        <v>727</v>
      </c>
      <c r="D45" s="25"/>
      <c r="E45" s="218">
        <f>Orçamento!J243*Orçamento!K299</f>
        <v>8910</v>
      </c>
      <c r="F45" s="30">
        <f>Orçamento!L247</f>
        <v>9.073319755600815</v>
      </c>
      <c r="G45" s="62"/>
      <c r="H45" s="22"/>
      <c r="I45" s="23">
        <f>H45+'Cronog-fl.02'!S45</f>
        <v>0</v>
      </c>
      <c r="J45" s="22"/>
      <c r="K45" s="23">
        <f>I45+J45</f>
        <v>0</v>
      </c>
      <c r="L45" s="22"/>
      <c r="M45" s="23">
        <f>K45+L45</f>
        <v>0</v>
      </c>
      <c r="N45" s="22"/>
      <c r="O45" s="23">
        <f>M45+N45</f>
        <v>0</v>
      </c>
      <c r="P45" s="22"/>
      <c r="Q45" s="23">
        <f>O45+P45</f>
        <v>0</v>
      </c>
      <c r="R45" s="22"/>
      <c r="S45" s="52">
        <f>Q45+R45</f>
        <v>0</v>
      </c>
    </row>
    <row r="46" spans="2:19" ht="10.5" customHeight="1">
      <c r="B46" s="51" t="s">
        <v>728</v>
      </c>
      <c r="C46" s="24" t="s">
        <v>729</v>
      </c>
      <c r="D46" s="25"/>
      <c r="E46" s="218">
        <f>Orçamento!J260*Orçamento!K299</f>
        <v>950</v>
      </c>
      <c r="F46" s="30">
        <f>Orçamento!L264</f>
        <v>0.9674134419551935</v>
      </c>
      <c r="G46" s="62"/>
      <c r="H46" s="22"/>
      <c r="I46" s="23">
        <f>H46+'Cronog-fl.02'!S46</f>
        <v>0</v>
      </c>
      <c r="J46" s="22"/>
      <c r="K46" s="23">
        <f>I46+J46</f>
        <v>0</v>
      </c>
      <c r="L46" s="22"/>
      <c r="M46" s="23">
        <f>K46+L46</f>
        <v>0</v>
      </c>
      <c r="N46" s="22"/>
      <c r="O46" s="23">
        <f>M46+N46</f>
        <v>0</v>
      </c>
      <c r="P46" s="22"/>
      <c r="Q46" s="23">
        <f>O46+P46</f>
        <v>0</v>
      </c>
      <c r="R46" s="22"/>
      <c r="S46" s="52">
        <f>Q46+R46</f>
        <v>0</v>
      </c>
    </row>
    <row r="47" spans="2:19" ht="10.5" customHeight="1">
      <c r="B47" s="51" t="s">
        <v>730</v>
      </c>
      <c r="C47" s="24" t="s">
        <v>731</v>
      </c>
      <c r="D47" s="25"/>
      <c r="E47" s="218">
        <f>Orçamento!J268*Orçamento!K299</f>
        <v>5927.5</v>
      </c>
      <c r="F47" s="30">
        <f>Orçamento!L272</f>
        <v>6.036150712830957</v>
      </c>
      <c r="G47" s="62"/>
      <c r="H47" s="22"/>
      <c r="I47" s="23">
        <f>H47+'Cronog-fl.02'!S47</f>
        <v>0</v>
      </c>
      <c r="J47" s="22"/>
      <c r="K47" s="23">
        <f>I47+J47</f>
        <v>0</v>
      </c>
      <c r="L47" s="22"/>
      <c r="M47" s="23">
        <f>K47+L47</f>
        <v>0</v>
      </c>
      <c r="N47" s="22"/>
      <c r="O47" s="23">
        <f>M47+N47</f>
        <v>0</v>
      </c>
      <c r="P47" s="22"/>
      <c r="Q47" s="23">
        <f>O47+P47</f>
        <v>0</v>
      </c>
      <c r="R47" s="22"/>
      <c r="S47" s="52">
        <f>Q47+R47</f>
        <v>0</v>
      </c>
    </row>
    <row r="48" spans="2:19" ht="10.5" customHeight="1">
      <c r="B48" s="51" t="s">
        <v>732</v>
      </c>
      <c r="C48" s="95" t="s">
        <v>733</v>
      </c>
      <c r="D48" s="25"/>
      <c r="E48" s="218">
        <f>Orçamento!J273*Orçamento!K299</f>
        <v>0</v>
      </c>
      <c r="F48" s="30">
        <f>Orçamento!L277</f>
        <v>0</v>
      </c>
      <c r="G48" s="62"/>
      <c r="H48" s="22"/>
      <c r="I48" s="23">
        <f>H48+'Cronog-fl.02'!S48</f>
        <v>0</v>
      </c>
      <c r="J48" s="22"/>
      <c r="K48" s="23">
        <f>I48+J48</f>
        <v>0</v>
      </c>
      <c r="L48" s="22"/>
      <c r="M48" s="23">
        <f>K48+L48</f>
        <v>0</v>
      </c>
      <c r="N48" s="22"/>
      <c r="O48" s="23">
        <f>M48+N48</f>
        <v>0</v>
      </c>
      <c r="P48" s="22"/>
      <c r="Q48" s="23">
        <f>O48+P48</f>
        <v>0</v>
      </c>
      <c r="R48" s="22"/>
      <c r="S48" s="52">
        <f>Q48+R48</f>
        <v>0</v>
      </c>
    </row>
    <row r="49" spans="2:19" ht="10.5" customHeight="1">
      <c r="B49" s="51" t="s">
        <v>734</v>
      </c>
      <c r="C49" s="24" t="s">
        <v>735</v>
      </c>
      <c r="D49" s="25"/>
      <c r="E49" s="218">
        <f>(Orçamento!J287+Orçamento!J280)*Orçamento!K299</f>
        <v>945</v>
      </c>
      <c r="F49" s="30">
        <f>Orçamento!L284+Orçamento!L291</f>
        <v>0.9623217922606925</v>
      </c>
      <c r="G49" s="62"/>
      <c r="H49" s="22"/>
      <c r="I49" s="23">
        <f>H49+'Cronog-fl.02'!S49</f>
        <v>0</v>
      </c>
      <c r="J49" s="22"/>
      <c r="K49" s="23">
        <f>I49+J49</f>
        <v>0</v>
      </c>
      <c r="L49" s="22"/>
      <c r="M49" s="23">
        <f>K49+L49</f>
        <v>0</v>
      </c>
      <c r="N49" s="22"/>
      <c r="O49" s="23">
        <f>M49+N49</f>
        <v>0</v>
      </c>
      <c r="P49" s="22"/>
      <c r="Q49" s="23">
        <f>O49+P49</f>
        <v>0</v>
      </c>
      <c r="R49" s="22"/>
      <c r="S49" s="52">
        <f>Q49+R49</f>
        <v>0</v>
      </c>
    </row>
    <row r="50" spans="2:19" ht="10.5" customHeight="1">
      <c r="B50" s="51">
        <v>9</v>
      </c>
      <c r="C50" s="24" t="s">
        <v>655</v>
      </c>
      <c r="D50" s="25"/>
      <c r="E50" s="219"/>
      <c r="F50" s="31"/>
      <c r="G50" s="63"/>
      <c r="H50" s="26"/>
      <c r="I50" s="26"/>
      <c r="J50" s="26"/>
      <c r="K50" s="26"/>
      <c r="L50" s="26"/>
      <c r="M50" s="26"/>
      <c r="N50" s="26"/>
      <c r="O50" s="26"/>
      <c r="P50" s="26"/>
      <c r="Q50" s="26"/>
      <c r="R50" s="26"/>
      <c r="S50" s="53"/>
    </row>
    <row r="51" spans="2:19" ht="10.5" customHeight="1">
      <c r="B51" s="51" t="s">
        <v>593</v>
      </c>
      <c r="C51" s="24" t="s">
        <v>736</v>
      </c>
      <c r="D51" s="25"/>
      <c r="E51" s="218">
        <f>Orçamento!J290*Orçamento!K299</f>
        <v>500</v>
      </c>
      <c r="F51" s="30">
        <f>Orçamento!L294</f>
        <v>0.5091649694501018</v>
      </c>
      <c r="G51" s="62"/>
      <c r="H51" s="22"/>
      <c r="I51" s="23">
        <f>H51+'Cronog-fl.02'!S51</f>
        <v>0</v>
      </c>
      <c r="J51" s="22"/>
      <c r="K51" s="23">
        <f>I51+J51</f>
        <v>0</v>
      </c>
      <c r="L51" s="22"/>
      <c r="M51" s="23">
        <f>K51+L51</f>
        <v>0</v>
      </c>
      <c r="N51" s="22"/>
      <c r="O51" s="23">
        <f>M51+N51</f>
        <v>0</v>
      </c>
      <c r="P51" s="22"/>
      <c r="Q51" s="23">
        <f>O51+P51</f>
        <v>0</v>
      </c>
      <c r="R51" s="22"/>
      <c r="S51" s="52">
        <f>Q51+R51</f>
        <v>0</v>
      </c>
    </row>
    <row r="52" spans="2:19" ht="10.5" customHeight="1">
      <c r="B52" s="51" t="s">
        <v>737</v>
      </c>
      <c r="C52" s="24" t="s">
        <v>738</v>
      </c>
      <c r="D52" s="25"/>
      <c r="E52" s="218">
        <f>Orçamento!J291*Orçamento!K299</f>
        <v>0</v>
      </c>
      <c r="F52" s="30">
        <f>Orçamento!L295</f>
        <v>0</v>
      </c>
      <c r="G52" s="62"/>
      <c r="H52" s="22"/>
      <c r="I52" s="23">
        <f>H52+'Cronog-fl.02'!S52</f>
        <v>0</v>
      </c>
      <c r="J52" s="22"/>
      <c r="K52" s="23">
        <f>I52+J52</f>
        <v>0</v>
      </c>
      <c r="L52" s="22"/>
      <c r="M52" s="23">
        <f>K52+L52</f>
        <v>0</v>
      </c>
      <c r="N52" s="22"/>
      <c r="O52" s="23">
        <f>M52+N52</f>
        <v>0</v>
      </c>
      <c r="P52" s="22"/>
      <c r="Q52" s="23">
        <f>O52+P52</f>
        <v>0</v>
      </c>
      <c r="R52" s="22"/>
      <c r="S52" s="52">
        <f>Q52+R52</f>
        <v>0</v>
      </c>
    </row>
    <row r="53" spans="2:19" ht="10.5" customHeight="1" thickBot="1">
      <c r="B53" s="54" t="s">
        <v>739</v>
      </c>
      <c r="C53" s="96" t="s">
        <v>740</v>
      </c>
      <c r="D53" s="55"/>
      <c r="E53" s="220">
        <f>Orçamento!J292*Orçamento!K299</f>
        <v>1500</v>
      </c>
      <c r="F53" s="56">
        <f>Orçamento!L296</f>
        <v>1.5274949083503055</v>
      </c>
      <c r="G53" s="64"/>
      <c r="H53" s="57"/>
      <c r="I53" s="58">
        <f>H53+'Cronog-fl.02'!S53</f>
        <v>0</v>
      </c>
      <c r="J53" s="57"/>
      <c r="K53" s="58">
        <f>I53+J53</f>
        <v>0</v>
      </c>
      <c r="L53" s="57"/>
      <c r="M53" s="58">
        <f>K53+L53</f>
        <v>0</v>
      </c>
      <c r="N53" s="57"/>
      <c r="O53" s="58">
        <f>M53+N53</f>
        <v>0</v>
      </c>
      <c r="P53" s="57"/>
      <c r="Q53" s="58">
        <f>O53+P53</f>
        <v>0</v>
      </c>
      <c r="R53" s="57"/>
      <c r="S53" s="59">
        <f>Q53+R53</f>
        <v>0</v>
      </c>
    </row>
    <row r="54" spans="2:19" ht="10.5" customHeight="1" thickBot="1">
      <c r="B54" s="32"/>
      <c r="C54" s="33"/>
      <c r="D54" s="33"/>
      <c r="E54" s="221"/>
      <c r="F54" s="34"/>
      <c r="G54" s="65"/>
      <c r="H54" s="35"/>
      <c r="I54" s="33"/>
      <c r="J54" s="35"/>
      <c r="K54" s="33"/>
      <c r="L54" s="35"/>
      <c r="M54" s="33"/>
      <c r="N54" s="35"/>
      <c r="O54" s="33"/>
      <c r="P54" s="35"/>
      <c r="Q54" s="33"/>
      <c r="R54" s="35"/>
      <c r="S54" s="33"/>
    </row>
    <row r="55" spans="2:19" ht="18" customHeight="1" thickBot="1">
      <c r="B55" s="36" t="s">
        <v>741</v>
      </c>
      <c r="C55" s="37"/>
      <c r="D55" s="38"/>
      <c r="E55" s="222">
        <f>SUM(E16:E53)</f>
        <v>98200</v>
      </c>
      <c r="F55" s="39">
        <f>SUM(F16:F53)</f>
        <v>100</v>
      </c>
      <c r="G55" s="66">
        <f>SUMPRODUCT(G16:G53,$F$16:$F$53)/100</f>
        <v>0</v>
      </c>
      <c r="H55" s="60">
        <f>SUMPRODUCT(H16:H53,$F$16:$F$53)/100</f>
        <v>0</v>
      </c>
      <c r="I55" s="40">
        <f>H55+'Cronog-fl.02'!S55</f>
        <v>0</v>
      </c>
      <c r="J55" s="60">
        <f>SUMPRODUCT(J16:J53,$F$16:$F$53)/100</f>
        <v>0</v>
      </c>
      <c r="K55" s="40">
        <f>I55+J55</f>
        <v>0</v>
      </c>
      <c r="L55" s="60">
        <f>SUMPRODUCT(L16:L53,$F$16:$F$53)/100</f>
        <v>0</v>
      </c>
      <c r="M55" s="40">
        <f>K55+L55</f>
        <v>0</v>
      </c>
      <c r="N55" s="60">
        <f>SUMPRODUCT(N16:N53,$F$16:$F$53)/100</f>
        <v>0</v>
      </c>
      <c r="O55" s="40">
        <f>M55+N55</f>
        <v>0</v>
      </c>
      <c r="P55" s="60">
        <f>SUMPRODUCT(P16:P53,$F$16:$F$53)/100</f>
        <v>0</v>
      </c>
      <c r="Q55" s="40">
        <f>O55+P55</f>
        <v>0</v>
      </c>
      <c r="R55" s="60">
        <f>SUMPRODUCT(R16:R53,$F$16:$F$53)/100</f>
        <v>0</v>
      </c>
      <c r="S55" s="41">
        <f>Q55+R55</f>
        <v>0</v>
      </c>
    </row>
    <row r="56" ht="10.5" customHeight="1"/>
    <row r="57" spans="3:16" ht="10.5" customHeight="1">
      <c r="C57"/>
      <c r="G57"/>
      <c r="H57"/>
      <c r="I57"/>
      <c r="N57"/>
      <c r="O57"/>
      <c r="P57"/>
    </row>
    <row r="58" spans="3:18" ht="10.5" customHeight="1">
      <c r="C58" s="104" t="s">
        <v>831</v>
      </c>
      <c r="G58" s="217" t="s">
        <v>829</v>
      </c>
      <c r="H58" s="201"/>
      <c r="I58" s="201"/>
      <c r="N58" s="420" t="str">
        <f>'Especificações FL 01, 03 e 04 '!$C$13</f>
        <v>Ricardo Renato Herrmann e/ou Adriana Herrmann</v>
      </c>
      <c r="O58" s="201"/>
      <c r="P58" s="201"/>
      <c r="R58" s="8" t="s">
        <v>146</v>
      </c>
    </row>
    <row r="59" spans="3:16" ht="12.75">
      <c r="C59" s="28" t="s">
        <v>202</v>
      </c>
      <c r="G59" s="196" t="s">
        <v>203</v>
      </c>
      <c r="H59" s="3"/>
      <c r="I59" s="3"/>
      <c r="N59" s="360" t="s">
        <v>607</v>
      </c>
      <c r="O59" s="3"/>
      <c r="P59" s="3"/>
    </row>
    <row r="60" spans="7:16" ht="12.75">
      <c r="G60" s="359"/>
      <c r="H60" s="13"/>
      <c r="I60" s="13"/>
      <c r="N60" s="359"/>
      <c r="O60" s="13"/>
      <c r="P60" s="13"/>
    </row>
  </sheetData>
  <sheetProtection/>
  <printOptions horizontalCentered="1"/>
  <pageMargins left="0.7874015748031497" right="0.27" top="0.95" bottom="0.22" header="0.66" footer="0.22"/>
  <pageSetup horizontalDpi="300" verticalDpi="300" orientation="landscape" paperSize="9" scale="70" r:id="rId2"/>
  <headerFooter alignWithMargins="0">
    <oddHeader xml:space="preserve">&amp;R&amp;8CADERNO DE ORIENTAÇÕES TÉCNICAS - VOL. III
FORMULÁRIOS PADRÃO CAIXA&amp;10 </oddHeader>
    <oddFooter>&amp;L&amp;7GEAEN - Versão 1.0
Vigência NOV/98&amp;R&amp;8&amp;F</oddFooter>
  </headerFooter>
  <drawing r:id="rId1"/>
</worksheet>
</file>

<file path=xl/worksheets/sheet8.xml><?xml version="1.0" encoding="utf-8"?>
<worksheet xmlns="http://schemas.openxmlformats.org/spreadsheetml/2006/main" xmlns:r="http://schemas.openxmlformats.org/officeDocument/2006/relationships">
  <dimension ref="B1:S60"/>
  <sheetViews>
    <sheetView showGridLines="0" showZeros="0" zoomScale="75" zoomScaleNormal="75" zoomScalePageLayoutView="0" workbookViewId="0" topLeftCell="F7">
      <selection activeCell="N58" sqref="N58"/>
    </sheetView>
  </sheetViews>
  <sheetFormatPr defaultColWidth="11.421875" defaultRowHeight="12.75"/>
  <cols>
    <col min="1" max="1" width="4.7109375" style="8" customWidth="1"/>
    <col min="2" max="2" width="5.140625" style="8" customWidth="1"/>
    <col min="3" max="3" width="13.421875" style="8" customWidth="1"/>
    <col min="4" max="4" width="14.140625" style="8" customWidth="1"/>
    <col min="5" max="5" width="16.421875" style="8" customWidth="1"/>
    <col min="6" max="6" width="14.140625" style="28" customWidth="1"/>
    <col min="7" max="7" width="13.00390625" style="27" customWidth="1"/>
    <col min="8" max="11" width="9.421875" style="8" customWidth="1"/>
    <col min="12" max="12" width="8.8515625" style="8" customWidth="1"/>
    <col min="13" max="13" width="9.28125" style="8" customWidth="1"/>
    <col min="14" max="14" width="8.7109375" style="8" customWidth="1"/>
    <col min="15" max="16" width="9.28125" style="8" customWidth="1"/>
    <col min="17" max="17" width="9.57421875" style="8" customWidth="1"/>
    <col min="18" max="18" width="8.28125" style="8" customWidth="1"/>
    <col min="19" max="19" width="9.28125" style="8" customWidth="1"/>
    <col min="20" max="16384" width="11.421875" style="8" customWidth="1"/>
  </cols>
  <sheetData>
    <row r="1" spans="2:19" ht="19.5" customHeight="1">
      <c r="B1" s="2" t="s">
        <v>660</v>
      </c>
      <c r="C1" s="3"/>
      <c r="D1" s="4"/>
      <c r="E1" s="4"/>
      <c r="F1" s="4"/>
      <c r="G1" s="5"/>
      <c r="H1" s="5"/>
      <c r="I1" s="5"/>
      <c r="J1" s="5"/>
      <c r="K1" s="6"/>
      <c r="L1" s="6"/>
      <c r="M1" s="6"/>
      <c r="N1" s="6"/>
      <c r="O1" s="6"/>
      <c r="P1" s="6"/>
      <c r="Q1" s="6"/>
      <c r="R1" s="7"/>
      <c r="S1" s="3"/>
    </row>
    <row r="2" spans="2:19" ht="19.5" customHeight="1">
      <c r="B2" s="9" t="s">
        <v>661</v>
      </c>
      <c r="C2" s="3"/>
      <c r="D2" s="4"/>
      <c r="E2" s="4"/>
      <c r="F2" s="4"/>
      <c r="G2" s="4"/>
      <c r="H2" s="4"/>
      <c r="I2" s="4"/>
      <c r="J2" s="10"/>
      <c r="K2" s="5"/>
      <c r="L2" s="5"/>
      <c r="M2" s="10"/>
      <c r="N2" s="10"/>
      <c r="O2" s="10"/>
      <c r="P2" s="10"/>
      <c r="Q2" s="6"/>
      <c r="R2" s="7"/>
      <c r="S2" s="3"/>
    </row>
    <row r="3" spans="2:18" ht="12.75">
      <c r="B3" s="11" t="s">
        <v>603</v>
      </c>
      <c r="C3" s="12"/>
      <c r="I3" s="8" t="s">
        <v>146</v>
      </c>
      <c r="J3" s="13"/>
      <c r="K3" s="13"/>
      <c r="R3" s="13"/>
    </row>
    <row r="4" spans="2:19" ht="12.75">
      <c r="B4" s="67" t="s">
        <v>662</v>
      </c>
      <c r="C4" s="68"/>
      <c r="D4" s="69" t="str">
        <f>Cronog!D4</f>
        <v>PCI</v>
      </c>
      <c r="E4" s="69"/>
      <c r="F4" s="70"/>
      <c r="G4" s="71"/>
      <c r="H4" s="68"/>
      <c r="I4" s="68"/>
      <c r="J4" s="72"/>
      <c r="K4" s="72"/>
      <c r="L4" s="68"/>
      <c r="M4" s="68" t="s">
        <v>663</v>
      </c>
      <c r="N4"/>
      <c r="O4" s="74" t="str">
        <f>Cronog!O4</f>
        <v>Construção</v>
      </c>
      <c r="P4" s="68"/>
      <c r="Q4" s="72"/>
      <c r="R4" s="72"/>
      <c r="S4" s="68"/>
    </row>
    <row r="5" spans="2:19" ht="12.75">
      <c r="B5" s="67" t="s">
        <v>664</v>
      </c>
      <c r="C5" s="68"/>
      <c r="D5" s="69" t="str">
        <f>Cronog!D5</f>
        <v> </v>
      </c>
      <c r="E5" s="68"/>
      <c r="F5" s="73"/>
      <c r="G5" s="71"/>
      <c r="H5" s="68"/>
      <c r="I5" s="68"/>
      <c r="J5" s="72"/>
      <c r="K5" s="72"/>
      <c r="L5" s="68"/>
      <c r="M5" s="68"/>
      <c r="N5" s="68"/>
      <c r="O5" s="74"/>
      <c r="P5" s="68"/>
      <c r="Q5" s="72"/>
      <c r="R5" s="72"/>
      <c r="S5" s="68"/>
    </row>
    <row r="6" spans="2:19" ht="12.75">
      <c r="B6" s="67" t="s">
        <v>665</v>
      </c>
      <c r="C6" s="68"/>
      <c r="D6" s="69" t="str">
        <f>Cronog!D6</f>
        <v>Ricardo Renato Herrmann e/ou Adriana Herrmann</v>
      </c>
      <c r="E6" s="68"/>
      <c r="F6" s="73"/>
      <c r="G6" s="71"/>
      <c r="H6" s="68"/>
      <c r="I6" s="68"/>
      <c r="J6" s="72"/>
      <c r="K6" s="72"/>
      <c r="L6" s="68"/>
      <c r="M6" s="68"/>
      <c r="N6" s="68"/>
      <c r="O6" s="68"/>
      <c r="P6" s="68"/>
      <c r="Q6" s="72"/>
      <c r="R6" s="72"/>
      <c r="S6" s="68"/>
    </row>
    <row r="7" spans="2:19" ht="12.75">
      <c r="B7" s="215" t="s">
        <v>666</v>
      </c>
      <c r="C7" s="68"/>
      <c r="D7" s="68">
        <f>Cronog!D7</f>
        <v>0</v>
      </c>
      <c r="E7" s="69"/>
      <c r="F7" s="73"/>
      <c r="G7" s="71"/>
      <c r="H7" s="68"/>
      <c r="I7" s="68"/>
      <c r="J7" s="72"/>
      <c r="K7" s="72"/>
      <c r="L7" s="68"/>
      <c r="M7" s="68"/>
      <c r="N7" s="68"/>
      <c r="O7" s="68"/>
      <c r="P7" s="68"/>
      <c r="Q7" s="72"/>
      <c r="R7" s="72"/>
      <c r="S7" s="68"/>
    </row>
    <row r="8" spans="2:19" ht="12.75">
      <c r="B8" s="75" t="s">
        <v>667</v>
      </c>
      <c r="C8" s="68"/>
      <c r="D8" s="68"/>
      <c r="E8" s="69"/>
      <c r="F8" s="73"/>
      <c r="G8" s="71"/>
      <c r="H8" s="68"/>
      <c r="I8" s="68"/>
      <c r="J8" s="72"/>
      <c r="K8" s="69" t="s">
        <v>668</v>
      </c>
      <c r="L8" s="68"/>
      <c r="M8" s="68"/>
      <c r="N8" s="72" t="s">
        <v>669</v>
      </c>
      <c r="O8"/>
      <c r="P8" s="420" t="s">
        <v>815</v>
      </c>
      <c r="Q8" s="72"/>
      <c r="R8" s="68"/>
      <c r="S8" s="68"/>
    </row>
    <row r="9" spans="2:19" ht="12.75">
      <c r="B9" s="67" t="s">
        <v>670</v>
      </c>
      <c r="C9" s="68"/>
      <c r="D9" s="68"/>
      <c r="E9" s="214" t="str">
        <f>Cronog!E9</f>
        <v>ARQ MÁRCIO EDUARDO SANDER</v>
      </c>
      <c r="F9" s="73"/>
      <c r="G9" s="71"/>
      <c r="H9" s="68"/>
      <c r="I9" s="68" t="s">
        <v>146</v>
      </c>
      <c r="J9" s="72" t="s">
        <v>146</v>
      </c>
      <c r="K9" s="72"/>
      <c r="L9" s="68" t="s">
        <v>275</v>
      </c>
      <c r="M9" s="224" t="str">
        <f>Cronog!M9</f>
        <v>RS131285-D</v>
      </c>
      <c r="N9" s="72"/>
      <c r="O9" s="68"/>
      <c r="P9" s="76" t="s">
        <v>671</v>
      </c>
      <c r="Q9" s="104" t="s">
        <v>831</v>
      </c>
      <c r="R9" s="77"/>
      <c r="S9" s="74"/>
    </row>
    <row r="10" spans="2:19" ht="1.5" customHeight="1">
      <c r="B10" s="78"/>
      <c r="C10" s="79"/>
      <c r="D10" s="79"/>
      <c r="E10" s="79"/>
      <c r="F10" s="80"/>
      <c r="G10" s="81"/>
      <c r="H10" s="79"/>
      <c r="I10" s="79"/>
      <c r="J10" s="79"/>
      <c r="K10" s="79"/>
      <c r="L10" s="79"/>
      <c r="M10" s="79"/>
      <c r="N10" s="79"/>
      <c r="O10" s="79"/>
      <c r="P10" s="79"/>
      <c r="Q10" s="79"/>
      <c r="R10" s="79"/>
      <c r="S10" s="79"/>
    </row>
    <row r="11" spans="2:19" ht="12.75">
      <c r="B11" s="72"/>
      <c r="C11" s="72"/>
      <c r="D11" s="72"/>
      <c r="E11" s="72"/>
      <c r="F11" s="82"/>
      <c r="G11" s="83"/>
      <c r="H11" s="72"/>
      <c r="I11" s="68"/>
      <c r="J11" s="72"/>
      <c r="K11" s="72"/>
      <c r="L11" s="68"/>
      <c r="M11" s="68"/>
      <c r="N11" s="68"/>
      <c r="O11" s="68"/>
      <c r="P11" s="68"/>
      <c r="Q11" s="68"/>
      <c r="R11" s="72"/>
      <c r="S11" s="68"/>
    </row>
    <row r="12" spans="2:19" ht="13.5" thickBot="1">
      <c r="B12" s="223">
        <v>2</v>
      </c>
      <c r="J12" s="13"/>
      <c r="K12" s="13"/>
      <c r="L12" s="13"/>
      <c r="M12" s="13"/>
      <c r="N12" s="13"/>
      <c r="O12" s="13"/>
      <c r="P12" s="13"/>
      <c r="Q12" s="13"/>
      <c r="R12" s="13"/>
      <c r="S12" s="13"/>
    </row>
    <row r="13" spans="2:19" ht="12.75">
      <c r="B13" s="42"/>
      <c r="C13" s="43"/>
      <c r="D13" s="44"/>
      <c r="E13" s="44"/>
      <c r="F13" s="45"/>
      <c r="G13" s="61"/>
      <c r="H13" s="46"/>
      <c r="I13" s="46"/>
      <c r="J13" s="46"/>
      <c r="K13" s="46"/>
      <c r="L13" s="47" t="s">
        <v>672</v>
      </c>
      <c r="M13" s="46"/>
      <c r="N13" s="46"/>
      <c r="O13" s="46"/>
      <c r="P13" s="46" t="s">
        <v>146</v>
      </c>
      <c r="Q13" s="47" t="s">
        <v>146</v>
      </c>
      <c r="R13" s="47" t="s">
        <v>146</v>
      </c>
      <c r="S13" s="48"/>
    </row>
    <row r="14" spans="2:19" ht="12.75">
      <c r="B14" s="49" t="s">
        <v>622</v>
      </c>
      <c r="C14" s="16" t="s">
        <v>673</v>
      </c>
      <c r="D14" s="16"/>
      <c r="E14" s="16" t="s">
        <v>674</v>
      </c>
      <c r="F14" s="15" t="s">
        <v>625</v>
      </c>
      <c r="G14" s="15" t="s">
        <v>675</v>
      </c>
      <c r="H14" s="225" t="s">
        <v>757</v>
      </c>
      <c r="I14" s="226"/>
      <c r="J14" s="225" t="s">
        <v>758</v>
      </c>
      <c r="K14" s="226"/>
      <c r="L14" s="225" t="s">
        <v>759</v>
      </c>
      <c r="M14" s="226"/>
      <c r="N14" s="225" t="s">
        <v>760</v>
      </c>
      <c r="O14" s="226"/>
      <c r="P14" s="225" t="s">
        <v>761</v>
      </c>
      <c r="Q14" s="226"/>
      <c r="R14" s="225" t="s">
        <v>762</v>
      </c>
      <c r="S14" s="227"/>
    </row>
    <row r="15" spans="2:19" ht="12" customHeight="1">
      <c r="B15" s="49"/>
      <c r="C15" s="18" t="s">
        <v>682</v>
      </c>
      <c r="D15" s="17"/>
      <c r="E15" s="17" t="s">
        <v>683</v>
      </c>
      <c r="F15" s="29" t="s">
        <v>684</v>
      </c>
      <c r="G15" s="15" t="s">
        <v>684</v>
      </c>
      <c r="H15" s="19" t="s">
        <v>685</v>
      </c>
      <c r="I15" s="19" t="s">
        <v>686</v>
      </c>
      <c r="J15" s="19" t="s">
        <v>685</v>
      </c>
      <c r="K15" s="19" t="s">
        <v>686</v>
      </c>
      <c r="L15" s="19" t="s">
        <v>685</v>
      </c>
      <c r="M15" s="19" t="s">
        <v>686</v>
      </c>
      <c r="N15" s="19" t="s">
        <v>685</v>
      </c>
      <c r="O15" s="19" t="s">
        <v>686</v>
      </c>
      <c r="P15" s="19" t="s">
        <v>685</v>
      </c>
      <c r="Q15" s="19" t="s">
        <v>686</v>
      </c>
      <c r="R15" s="19" t="s">
        <v>685</v>
      </c>
      <c r="S15" s="50" t="s">
        <v>686</v>
      </c>
    </row>
    <row r="16" spans="2:19" ht="10.5" customHeight="1">
      <c r="B16" s="51">
        <v>1</v>
      </c>
      <c r="C16" s="20" t="s">
        <v>687</v>
      </c>
      <c r="D16" s="21"/>
      <c r="E16" s="218">
        <f>Orçamento!J23*Orçamento!K299</f>
        <v>3252.5</v>
      </c>
      <c r="F16" s="30">
        <f>Orçamento!L23</f>
        <v>3.3121181262729125</v>
      </c>
      <c r="G16" s="62"/>
      <c r="H16" s="22"/>
      <c r="I16" s="23">
        <f>H16+'Cronog-fl.03'!S16</f>
        <v>0</v>
      </c>
      <c r="J16" s="22"/>
      <c r="K16" s="23">
        <f>I16+J16</f>
        <v>0</v>
      </c>
      <c r="L16" s="22"/>
      <c r="M16" s="23">
        <f>K16+L16</f>
        <v>0</v>
      </c>
      <c r="N16" s="22"/>
      <c r="O16" s="23">
        <f>M16+N16</f>
        <v>0</v>
      </c>
      <c r="P16" s="22"/>
      <c r="Q16" s="23">
        <f>O16+P16</f>
        <v>0</v>
      </c>
      <c r="R16" s="22"/>
      <c r="S16" s="52">
        <f>Q16+R16</f>
        <v>0</v>
      </c>
    </row>
    <row r="17" spans="2:19" ht="10.5" customHeight="1">
      <c r="B17" s="51">
        <v>2</v>
      </c>
      <c r="C17" s="24" t="s">
        <v>688</v>
      </c>
      <c r="D17" s="25"/>
      <c r="E17" s="218">
        <f>Orçamento!J39*Orçamento!K299</f>
        <v>6120</v>
      </c>
      <c r="F17" s="30">
        <f>Orçamento!L39</f>
        <v>6.232179226069246</v>
      </c>
      <c r="G17" s="62"/>
      <c r="H17" s="22"/>
      <c r="I17" s="23">
        <f>H17+'Cronog-fl.03'!S17</f>
        <v>0</v>
      </c>
      <c r="J17" s="22"/>
      <c r="K17" s="23">
        <f>I17+J17</f>
        <v>0</v>
      </c>
      <c r="L17" s="22"/>
      <c r="M17" s="23">
        <f>K17+L17</f>
        <v>0</v>
      </c>
      <c r="N17" s="22"/>
      <c r="O17" s="23">
        <f>M17+N17</f>
        <v>0</v>
      </c>
      <c r="P17" s="22"/>
      <c r="Q17" s="23">
        <f>O17+P17</f>
        <v>0</v>
      </c>
      <c r="R17" s="22"/>
      <c r="S17" s="52">
        <f>Q17+R17</f>
        <v>0</v>
      </c>
    </row>
    <row r="18" spans="2:19" ht="10.5" customHeight="1">
      <c r="B18" s="51">
        <v>3</v>
      </c>
      <c r="C18" s="24" t="s">
        <v>628</v>
      </c>
      <c r="D18" s="25"/>
      <c r="E18" s="218">
        <f>Orçamento!J44*Orçamento!K299</f>
        <v>10500</v>
      </c>
      <c r="F18" s="30">
        <f>Orçamento!L44</f>
        <v>10.692464358452138</v>
      </c>
      <c r="G18" s="62"/>
      <c r="H18" s="22"/>
      <c r="I18" s="23">
        <f>H18+'Cronog-fl.03'!S18</f>
        <v>0</v>
      </c>
      <c r="J18" s="22"/>
      <c r="K18" s="23">
        <f>I18+J18</f>
        <v>0</v>
      </c>
      <c r="L18" s="22"/>
      <c r="M18" s="23">
        <f>K18+L18</f>
        <v>0</v>
      </c>
      <c r="N18" s="22"/>
      <c r="O18" s="23">
        <f>M18+N18</f>
        <v>0</v>
      </c>
      <c r="P18" s="22"/>
      <c r="Q18" s="23">
        <f>O18+P18</f>
        <v>0</v>
      </c>
      <c r="R18" s="22"/>
      <c r="S18" s="52">
        <f>Q18+R18</f>
        <v>0</v>
      </c>
    </row>
    <row r="19" spans="2:19" ht="10.5" customHeight="1">
      <c r="B19" s="51">
        <v>4</v>
      </c>
      <c r="C19" s="24" t="s">
        <v>689</v>
      </c>
      <c r="D19" s="25"/>
      <c r="E19" s="219"/>
      <c r="F19" s="31"/>
      <c r="G19" s="63"/>
      <c r="H19" s="26"/>
      <c r="I19" s="26"/>
      <c r="J19" s="26"/>
      <c r="K19" s="26"/>
      <c r="L19" s="26"/>
      <c r="M19" s="26"/>
      <c r="N19" s="26"/>
      <c r="O19" s="26"/>
      <c r="P19" s="26"/>
      <c r="Q19" s="26"/>
      <c r="R19" s="26"/>
      <c r="S19" s="53"/>
    </row>
    <row r="20" spans="2:19" ht="10.5" customHeight="1">
      <c r="B20" s="51" t="s">
        <v>690</v>
      </c>
      <c r="C20" s="24" t="s">
        <v>691</v>
      </c>
      <c r="D20" s="25"/>
      <c r="E20" s="218">
        <f>Orçamento!J53*Orçamento!K299</f>
        <v>10115</v>
      </c>
      <c r="F20" s="30">
        <f>Orçamento!L53</f>
        <v>10.30040733197556</v>
      </c>
      <c r="G20" s="62"/>
      <c r="H20" s="22"/>
      <c r="I20" s="23">
        <f>H20+'Cronog-fl.03'!S20</f>
        <v>0</v>
      </c>
      <c r="J20" s="22"/>
      <c r="K20" s="23">
        <f>I20+J20</f>
        <v>0</v>
      </c>
      <c r="L20" s="22"/>
      <c r="M20" s="23">
        <f>K20+L20</f>
        <v>0</v>
      </c>
      <c r="N20" s="22"/>
      <c r="O20" s="23">
        <f>M20+N20</f>
        <v>0</v>
      </c>
      <c r="P20" s="22"/>
      <c r="Q20" s="23">
        <f>O20+P20</f>
        <v>0</v>
      </c>
      <c r="R20" s="22"/>
      <c r="S20" s="52">
        <f>Q20+R20</f>
        <v>0</v>
      </c>
    </row>
    <row r="21" spans="2:19" ht="10.5" customHeight="1">
      <c r="B21" s="51" t="s">
        <v>692</v>
      </c>
      <c r="C21" s="24" t="s">
        <v>693</v>
      </c>
      <c r="D21" s="25"/>
      <c r="E21" s="218">
        <f>Orçamento!J70*Orçamento!K299</f>
        <v>0</v>
      </c>
      <c r="F21" s="30">
        <f>Orçamento!L70</f>
        <v>0</v>
      </c>
      <c r="G21" s="62"/>
      <c r="H21" s="22"/>
      <c r="I21" s="23">
        <f>H21+'Cronog-fl.03'!S21</f>
        <v>0</v>
      </c>
      <c r="J21" s="22"/>
      <c r="K21" s="23">
        <f>I21+J21</f>
        <v>0</v>
      </c>
      <c r="L21" s="22"/>
      <c r="M21" s="23">
        <f>K21+L21</f>
        <v>0</v>
      </c>
      <c r="N21" s="22"/>
      <c r="O21" s="23">
        <f>M21+N21</f>
        <v>0</v>
      </c>
      <c r="P21" s="22"/>
      <c r="Q21" s="23">
        <f>O21+P21</f>
        <v>0</v>
      </c>
      <c r="R21" s="22"/>
      <c r="S21" s="52">
        <f>Q21+R21</f>
        <v>0</v>
      </c>
    </row>
    <row r="22" spans="2:19" ht="10.5" customHeight="1">
      <c r="B22" s="51" t="s">
        <v>694</v>
      </c>
      <c r="C22" s="24" t="s">
        <v>695</v>
      </c>
      <c r="D22" s="25"/>
      <c r="E22" s="218">
        <f>Orçamento!J77*Orçamento!K299</f>
        <v>3750</v>
      </c>
      <c r="F22" s="30">
        <f>Orçamento!L80</f>
        <v>3.8187372708757636</v>
      </c>
      <c r="G22" s="62"/>
      <c r="H22" s="22"/>
      <c r="I22" s="23">
        <f>H22+'Cronog-fl.03'!S22</f>
        <v>0</v>
      </c>
      <c r="J22" s="22"/>
      <c r="K22" s="23">
        <f>I22+J22</f>
        <v>0</v>
      </c>
      <c r="L22" s="22"/>
      <c r="M22" s="23">
        <f>K22+L22</f>
        <v>0</v>
      </c>
      <c r="N22" s="22"/>
      <c r="O22" s="23">
        <f>M22+N22</f>
        <v>0</v>
      </c>
      <c r="P22" s="22"/>
      <c r="Q22" s="23">
        <f>O22+P22</f>
        <v>0</v>
      </c>
      <c r="R22" s="22"/>
      <c r="S22" s="52">
        <f>Q22+R22</f>
        <v>0</v>
      </c>
    </row>
    <row r="23" spans="2:19" ht="10.5" customHeight="1">
      <c r="B23" s="51" t="s">
        <v>696</v>
      </c>
      <c r="C23" s="24" t="s">
        <v>697</v>
      </c>
      <c r="D23" s="25"/>
      <c r="E23" s="218">
        <f>Orçamento!J85*Orçamento!K299</f>
        <v>700</v>
      </c>
      <c r="F23" s="30">
        <f>Orçamento!L89</f>
        <v>0.7128309572301426</v>
      </c>
      <c r="G23" s="62"/>
      <c r="H23" s="22"/>
      <c r="I23" s="23">
        <f>H23+'Cronog-fl.03'!S23</f>
        <v>0</v>
      </c>
      <c r="J23" s="22"/>
      <c r="K23" s="23">
        <f>I23+J23</f>
        <v>0</v>
      </c>
      <c r="L23" s="22"/>
      <c r="M23" s="23">
        <f>K23+L23</f>
        <v>0</v>
      </c>
      <c r="N23" s="22"/>
      <c r="O23" s="23">
        <f>M23+N23</f>
        <v>0</v>
      </c>
      <c r="P23" s="22"/>
      <c r="Q23" s="23">
        <f>O23+P23</f>
        <v>0</v>
      </c>
      <c r="R23" s="22"/>
      <c r="S23" s="52">
        <f>Q23+R23</f>
        <v>0</v>
      </c>
    </row>
    <row r="24" spans="2:19" ht="10.5" customHeight="1">
      <c r="B24" s="51" t="s">
        <v>698</v>
      </c>
      <c r="C24" s="24" t="s">
        <v>113</v>
      </c>
      <c r="D24" s="25"/>
      <c r="E24" s="218">
        <f>Orçamento!J93*Orçamento!K299</f>
        <v>1030</v>
      </c>
      <c r="F24" s="30">
        <f>Orçamento!L97</f>
        <v>1.0488798370672099</v>
      </c>
      <c r="G24" s="62"/>
      <c r="H24" s="22"/>
      <c r="I24" s="23">
        <f>H24+'Cronog-fl.03'!S24</f>
        <v>0</v>
      </c>
      <c r="J24" s="22"/>
      <c r="K24" s="23">
        <f>I24+J24</f>
        <v>0</v>
      </c>
      <c r="L24" s="22"/>
      <c r="M24" s="23">
        <f>K24+L24</f>
        <v>0</v>
      </c>
      <c r="N24" s="22"/>
      <c r="O24" s="23">
        <f>M24+N24</f>
        <v>0</v>
      </c>
      <c r="P24" s="22"/>
      <c r="Q24" s="23">
        <f>O24+P24</f>
        <v>0</v>
      </c>
      <c r="R24" s="22"/>
      <c r="S24" s="52">
        <f>Q24+R24</f>
        <v>0</v>
      </c>
    </row>
    <row r="25" spans="2:19" ht="10.5" customHeight="1">
      <c r="B25" s="51">
        <v>5</v>
      </c>
      <c r="C25" s="24" t="s">
        <v>699</v>
      </c>
      <c r="D25" s="25"/>
      <c r="E25" s="219"/>
      <c r="F25" s="31"/>
      <c r="G25" s="63"/>
      <c r="H25" s="26"/>
      <c r="I25" s="26"/>
      <c r="J25" s="26"/>
      <c r="K25" s="26"/>
      <c r="L25" s="26"/>
      <c r="M25" s="26"/>
      <c r="N25" s="26"/>
      <c r="O25" s="26"/>
      <c r="P25" s="26"/>
      <c r="Q25" s="26"/>
      <c r="R25" s="26"/>
      <c r="S25" s="53"/>
    </row>
    <row r="26" spans="2:19" ht="10.5" customHeight="1">
      <c r="B26" s="51" t="s">
        <v>700</v>
      </c>
      <c r="C26" s="24" t="s">
        <v>701</v>
      </c>
      <c r="D26" s="25"/>
      <c r="E26" s="218">
        <f>Orçamento!J101*Orçamento!K299</f>
        <v>17950</v>
      </c>
      <c r="F26" s="30">
        <f>Orçamento!L105</f>
        <v>18.279022403258654</v>
      </c>
      <c r="G26" s="62"/>
      <c r="H26" s="22"/>
      <c r="I26" s="23">
        <f>H26+'Cronog-fl.03'!S26</f>
        <v>0</v>
      </c>
      <c r="J26" s="22"/>
      <c r="K26" s="23">
        <f>I26+J26</f>
        <v>0</v>
      </c>
      <c r="L26" s="22"/>
      <c r="M26" s="23">
        <f>K26+L26</f>
        <v>0</v>
      </c>
      <c r="N26" s="22"/>
      <c r="O26" s="23">
        <f>M26+N26</f>
        <v>0</v>
      </c>
      <c r="P26" s="22"/>
      <c r="Q26" s="23">
        <f>O26+P26</f>
        <v>0</v>
      </c>
      <c r="R26" s="22"/>
      <c r="S26" s="52">
        <f>Q26+R26</f>
        <v>0</v>
      </c>
    </row>
    <row r="27" spans="2:19" ht="10.5" customHeight="1">
      <c r="B27" s="51" t="s">
        <v>702</v>
      </c>
      <c r="C27" s="24" t="s">
        <v>703</v>
      </c>
      <c r="D27" s="25"/>
      <c r="E27" s="218">
        <f>Orçamento!J112*Orçamento!K299</f>
        <v>1140</v>
      </c>
      <c r="F27" s="30">
        <f>Orçamento!L116</f>
        <v>1.1608961303462322</v>
      </c>
      <c r="G27" s="62"/>
      <c r="H27" s="22"/>
      <c r="I27" s="23">
        <f>H27+'Cronog-fl.03'!S27</f>
        <v>0</v>
      </c>
      <c r="J27" s="22"/>
      <c r="K27" s="23">
        <f>I27+J27</f>
        <v>0</v>
      </c>
      <c r="L27" s="22"/>
      <c r="M27" s="23">
        <f>K27+L27</f>
        <v>0</v>
      </c>
      <c r="N27" s="22"/>
      <c r="O27" s="23">
        <f>M27+N27</f>
        <v>0</v>
      </c>
      <c r="P27" s="22"/>
      <c r="Q27" s="23">
        <f>O27+P27</f>
        <v>0</v>
      </c>
      <c r="R27" s="22"/>
      <c r="S27" s="52">
        <f>Q27+R27</f>
        <v>0</v>
      </c>
    </row>
    <row r="28" spans="2:19" ht="10.5" customHeight="1">
      <c r="B28" s="51" t="s">
        <v>704</v>
      </c>
      <c r="C28" s="95" t="s">
        <v>705</v>
      </c>
      <c r="D28" s="25"/>
      <c r="E28" s="218">
        <f>Orçamento!J118*Orçamento!K299</f>
        <v>0</v>
      </c>
      <c r="F28" s="30">
        <f>Orçamento!L122</f>
        <v>0</v>
      </c>
      <c r="G28" s="62"/>
      <c r="H28" s="22"/>
      <c r="I28" s="23">
        <f>H28+'Cronog-fl.03'!S28</f>
        <v>0</v>
      </c>
      <c r="J28" s="22"/>
      <c r="K28" s="23">
        <f>I28+J28</f>
        <v>0</v>
      </c>
      <c r="L28" s="22"/>
      <c r="M28" s="23">
        <f>K28+L28</f>
        <v>0</v>
      </c>
      <c r="N28" s="22"/>
      <c r="O28" s="23">
        <f>M28+N28</f>
        <v>0</v>
      </c>
      <c r="P28" s="22"/>
      <c r="Q28" s="23">
        <f>O28+P28</f>
        <v>0</v>
      </c>
      <c r="R28" s="22"/>
      <c r="S28" s="52">
        <f>Q28+R28</f>
        <v>0</v>
      </c>
    </row>
    <row r="29" spans="2:19" ht="10.5" customHeight="1">
      <c r="B29" s="51">
        <v>6</v>
      </c>
      <c r="C29" s="24" t="s">
        <v>706</v>
      </c>
      <c r="D29" s="25"/>
      <c r="E29" s="219"/>
      <c r="F29" s="31"/>
      <c r="G29" s="63"/>
      <c r="H29" s="26"/>
      <c r="I29" s="26"/>
      <c r="J29" s="26"/>
      <c r="K29" s="26"/>
      <c r="L29" s="26"/>
      <c r="M29" s="26"/>
      <c r="N29" s="26"/>
      <c r="O29" s="26"/>
      <c r="P29" s="26"/>
      <c r="Q29" s="26"/>
      <c r="R29" s="26"/>
      <c r="S29" s="53"/>
    </row>
    <row r="30" spans="2:19" ht="10.5" customHeight="1">
      <c r="B30" s="51" t="s">
        <v>421</v>
      </c>
      <c r="C30" s="24" t="s">
        <v>707</v>
      </c>
      <c r="D30" s="25"/>
      <c r="E30" s="218">
        <f>Orçamento!J129*Orçamento!K299</f>
        <v>8750</v>
      </c>
      <c r="F30" s="30">
        <f>Orçamento!L133</f>
        <v>8.910386965376782</v>
      </c>
      <c r="G30" s="62"/>
      <c r="H30" s="22"/>
      <c r="I30" s="23">
        <f>H30+'Cronog-fl.03'!S30</f>
        <v>0</v>
      </c>
      <c r="J30" s="22"/>
      <c r="K30" s="23">
        <f aca="true" t="shared" si="0" ref="K30:K35">I30+J30</f>
        <v>0</v>
      </c>
      <c r="L30" s="22"/>
      <c r="M30" s="23">
        <f aca="true" t="shared" si="1" ref="M30:M35">K30+L30</f>
        <v>0</v>
      </c>
      <c r="N30" s="22"/>
      <c r="O30" s="23">
        <f aca="true" t="shared" si="2" ref="O30:O35">M30+N30</f>
        <v>0</v>
      </c>
      <c r="P30" s="22"/>
      <c r="Q30" s="23">
        <f aca="true" t="shared" si="3" ref="Q30:Q35">O30+P30</f>
        <v>0</v>
      </c>
      <c r="R30" s="22"/>
      <c r="S30" s="52">
        <f aca="true" t="shared" si="4" ref="S30:S35">Q30+R30</f>
        <v>0</v>
      </c>
    </row>
    <row r="31" spans="2:19" ht="10.5" customHeight="1">
      <c r="B31" s="51" t="s">
        <v>433</v>
      </c>
      <c r="C31" s="24" t="s">
        <v>708</v>
      </c>
      <c r="D31" s="25"/>
      <c r="E31" s="218">
        <f>Orçamento!J137*Orçamento!K299</f>
        <v>2400</v>
      </c>
      <c r="F31" s="30">
        <f>Orçamento!L141</f>
        <v>2.443991853360489</v>
      </c>
      <c r="G31" s="62"/>
      <c r="H31" s="22"/>
      <c r="I31" s="23">
        <f>H31+'Cronog-fl.03'!S31</f>
        <v>0</v>
      </c>
      <c r="J31" s="22"/>
      <c r="K31" s="23">
        <f t="shared" si="0"/>
        <v>0</v>
      </c>
      <c r="L31" s="22"/>
      <c r="M31" s="23">
        <f t="shared" si="1"/>
        <v>0</v>
      </c>
      <c r="N31" s="22"/>
      <c r="O31" s="23">
        <f t="shared" si="2"/>
        <v>0</v>
      </c>
      <c r="P31" s="22"/>
      <c r="Q31" s="23">
        <f t="shared" si="3"/>
        <v>0</v>
      </c>
      <c r="R31" s="22"/>
      <c r="S31" s="52">
        <f t="shared" si="4"/>
        <v>0</v>
      </c>
    </row>
    <row r="32" spans="2:19" ht="10.5" customHeight="1">
      <c r="B32" s="51" t="s">
        <v>441</v>
      </c>
      <c r="C32" s="24" t="s">
        <v>709</v>
      </c>
      <c r="D32" s="25"/>
      <c r="E32" s="218">
        <f>Orçamento!J145*Orçamento!K299</f>
        <v>0</v>
      </c>
      <c r="F32" s="30">
        <f>Orçamento!L149</f>
        <v>0</v>
      </c>
      <c r="G32" s="62"/>
      <c r="H32" s="22"/>
      <c r="I32" s="23">
        <f>H32+'Cronog-fl.03'!S32</f>
        <v>0</v>
      </c>
      <c r="J32" s="22"/>
      <c r="K32" s="23">
        <f t="shared" si="0"/>
        <v>0</v>
      </c>
      <c r="L32" s="22"/>
      <c r="M32" s="23">
        <f t="shared" si="1"/>
        <v>0</v>
      </c>
      <c r="N32" s="22"/>
      <c r="O32" s="23">
        <f t="shared" si="2"/>
        <v>0</v>
      </c>
      <c r="P32" s="22"/>
      <c r="Q32" s="23">
        <f t="shared" si="3"/>
        <v>0</v>
      </c>
      <c r="R32" s="22"/>
      <c r="S32" s="52">
        <f t="shared" si="4"/>
        <v>0</v>
      </c>
    </row>
    <row r="33" spans="2:19" ht="10.5" customHeight="1">
      <c r="B33" s="51" t="s">
        <v>449</v>
      </c>
      <c r="C33" s="24" t="s">
        <v>710</v>
      </c>
      <c r="D33" s="25"/>
      <c r="E33" s="218">
        <f>Orçamento!J151*Orçamento!K299</f>
        <v>3300</v>
      </c>
      <c r="F33" s="30">
        <f>Orçamento!L155</f>
        <v>3.360488798370672</v>
      </c>
      <c r="G33" s="62"/>
      <c r="H33" s="22"/>
      <c r="I33" s="23">
        <f>H33+'Cronog-fl.03'!S33</f>
        <v>0</v>
      </c>
      <c r="J33" s="22"/>
      <c r="K33" s="23">
        <f t="shared" si="0"/>
        <v>0</v>
      </c>
      <c r="L33" s="22"/>
      <c r="M33" s="23">
        <f t="shared" si="1"/>
        <v>0</v>
      </c>
      <c r="N33" s="22"/>
      <c r="O33" s="23">
        <f t="shared" si="2"/>
        <v>0</v>
      </c>
      <c r="P33" s="22"/>
      <c r="Q33" s="23">
        <f t="shared" si="3"/>
        <v>0</v>
      </c>
      <c r="R33" s="22"/>
      <c r="S33" s="52">
        <f t="shared" si="4"/>
        <v>0</v>
      </c>
    </row>
    <row r="34" spans="2:19" ht="10.5" customHeight="1">
      <c r="B34" s="51" t="s">
        <v>461</v>
      </c>
      <c r="C34" s="24" t="s">
        <v>711</v>
      </c>
      <c r="D34" s="25"/>
      <c r="E34" s="218">
        <f>Orçamento!J167*Orçamento!K299</f>
        <v>4110</v>
      </c>
      <c r="F34" s="30">
        <f>Orçamento!L171</f>
        <v>4.1853360488798375</v>
      </c>
      <c r="G34" s="62"/>
      <c r="H34" s="22"/>
      <c r="I34" s="23">
        <f>H34+'Cronog-fl.03'!S34</f>
        <v>0</v>
      </c>
      <c r="J34" s="22"/>
      <c r="K34" s="23">
        <f t="shared" si="0"/>
        <v>0</v>
      </c>
      <c r="L34" s="22"/>
      <c r="M34" s="23">
        <f t="shared" si="1"/>
        <v>0</v>
      </c>
      <c r="N34" s="22"/>
      <c r="O34" s="23">
        <f t="shared" si="2"/>
        <v>0</v>
      </c>
      <c r="P34" s="22"/>
      <c r="Q34" s="23">
        <f t="shared" si="3"/>
        <v>0</v>
      </c>
      <c r="R34" s="22"/>
      <c r="S34" s="52">
        <f t="shared" si="4"/>
        <v>0</v>
      </c>
    </row>
    <row r="35" spans="2:19" ht="10.5" customHeight="1">
      <c r="B35" s="51" t="s">
        <v>472</v>
      </c>
      <c r="C35" s="95" t="s">
        <v>712</v>
      </c>
      <c r="D35" s="25"/>
      <c r="E35" s="218">
        <f>Orçamento!J176*Orçamento!K299</f>
        <v>0</v>
      </c>
      <c r="F35" s="30">
        <f>Orçamento!L180</f>
        <v>0</v>
      </c>
      <c r="G35" s="62"/>
      <c r="H35" s="22"/>
      <c r="I35" s="23">
        <f>H35+'Cronog-fl.03'!S35</f>
        <v>0</v>
      </c>
      <c r="J35" s="22"/>
      <c r="K35" s="23">
        <f t="shared" si="0"/>
        <v>0</v>
      </c>
      <c r="L35" s="22"/>
      <c r="M35" s="23">
        <f t="shared" si="1"/>
        <v>0</v>
      </c>
      <c r="N35" s="22"/>
      <c r="O35" s="23">
        <f t="shared" si="2"/>
        <v>0</v>
      </c>
      <c r="P35" s="22"/>
      <c r="Q35" s="23">
        <f t="shared" si="3"/>
        <v>0</v>
      </c>
      <c r="R35" s="22"/>
      <c r="S35" s="52">
        <f t="shared" si="4"/>
        <v>0</v>
      </c>
    </row>
    <row r="36" spans="2:19" ht="10.5" customHeight="1">
      <c r="B36" s="51">
        <v>7</v>
      </c>
      <c r="C36" s="24" t="s">
        <v>643</v>
      </c>
      <c r="D36" s="25"/>
      <c r="E36" s="219"/>
      <c r="F36" s="31"/>
      <c r="G36" s="63"/>
      <c r="H36" s="26"/>
      <c r="I36" s="26"/>
      <c r="J36" s="26"/>
      <c r="K36" s="26"/>
      <c r="L36" s="26"/>
      <c r="M36" s="26"/>
      <c r="N36" s="26"/>
      <c r="O36" s="26"/>
      <c r="P36" s="26"/>
      <c r="Q36" s="26"/>
      <c r="R36" s="26"/>
      <c r="S36" s="53"/>
    </row>
    <row r="37" spans="2:19" ht="10.5" customHeight="1">
      <c r="B37" s="51" t="s">
        <v>713</v>
      </c>
      <c r="C37" s="24" t="s">
        <v>714</v>
      </c>
      <c r="D37" s="25"/>
      <c r="E37" s="218">
        <f>Orçamento!J184*Orçamento!K299</f>
        <v>0</v>
      </c>
      <c r="F37" s="30">
        <f>Orçamento!L188</f>
        <v>0</v>
      </c>
      <c r="G37" s="62"/>
      <c r="H37" s="22"/>
      <c r="I37" s="23">
        <f>H37+'Cronog-fl.03'!S37</f>
        <v>0</v>
      </c>
      <c r="J37" s="22"/>
      <c r="K37" s="23">
        <f aca="true" t="shared" si="5" ref="K37:K43">I37+J37</f>
        <v>0</v>
      </c>
      <c r="L37" s="22"/>
      <c r="M37" s="23">
        <f aca="true" t="shared" si="6" ref="M37:M43">K37+L37</f>
        <v>0</v>
      </c>
      <c r="N37" s="22"/>
      <c r="O37" s="23">
        <f aca="true" t="shared" si="7" ref="O37:O43">M37+N37</f>
        <v>0</v>
      </c>
      <c r="P37" s="22"/>
      <c r="Q37" s="23">
        <f aca="true" t="shared" si="8" ref="Q37:Q43">O37+P37</f>
        <v>0</v>
      </c>
      <c r="R37" s="22"/>
      <c r="S37" s="52">
        <f aca="true" t="shared" si="9" ref="S37:S43">Q37+R37</f>
        <v>0</v>
      </c>
    </row>
    <row r="38" spans="2:19" ht="10.5" customHeight="1">
      <c r="B38" s="51" t="s">
        <v>715</v>
      </c>
      <c r="C38" s="24" t="s">
        <v>716</v>
      </c>
      <c r="D38" s="25"/>
      <c r="E38" s="218">
        <f>Orçamento!J190*Orçamento!K299</f>
        <v>4650</v>
      </c>
      <c r="F38" s="30">
        <f>Orçamento!L194</f>
        <v>4.735234215885947</v>
      </c>
      <c r="G38" s="62"/>
      <c r="H38" s="22"/>
      <c r="I38" s="23">
        <f>H38+'Cronog-fl.03'!S38</f>
        <v>0</v>
      </c>
      <c r="J38" s="22"/>
      <c r="K38" s="23">
        <f t="shared" si="5"/>
        <v>0</v>
      </c>
      <c r="L38" s="22"/>
      <c r="M38" s="23">
        <f t="shared" si="6"/>
        <v>0</v>
      </c>
      <c r="N38" s="22"/>
      <c r="O38" s="23">
        <f t="shared" si="7"/>
        <v>0</v>
      </c>
      <c r="P38" s="22"/>
      <c r="Q38" s="23">
        <f t="shared" si="8"/>
        <v>0</v>
      </c>
      <c r="R38" s="22"/>
      <c r="S38" s="52">
        <f t="shared" si="9"/>
        <v>0</v>
      </c>
    </row>
    <row r="39" spans="2:19" ht="10.5" customHeight="1">
      <c r="B39" s="51" t="s">
        <v>717</v>
      </c>
      <c r="C39" s="24" t="s">
        <v>718</v>
      </c>
      <c r="D39" s="25"/>
      <c r="E39" s="218">
        <f>Orçamento!J195*Orçamento!K299</f>
        <v>0</v>
      </c>
      <c r="F39" s="30">
        <f>Orçamento!L199</f>
        <v>0</v>
      </c>
      <c r="G39" s="62"/>
      <c r="H39" s="22"/>
      <c r="I39" s="23">
        <f>H39+'Cronog-fl.03'!S39</f>
        <v>0</v>
      </c>
      <c r="J39" s="22"/>
      <c r="K39" s="23">
        <f t="shared" si="5"/>
        <v>0</v>
      </c>
      <c r="L39" s="22"/>
      <c r="M39" s="23">
        <f t="shared" si="6"/>
        <v>0</v>
      </c>
      <c r="N39" s="22"/>
      <c r="O39" s="23">
        <f t="shared" si="7"/>
        <v>0</v>
      </c>
      <c r="P39" s="22"/>
      <c r="Q39" s="23">
        <f t="shared" si="8"/>
        <v>0</v>
      </c>
      <c r="R39" s="22"/>
      <c r="S39" s="52">
        <f t="shared" si="9"/>
        <v>0</v>
      </c>
    </row>
    <row r="40" spans="2:19" ht="10.5" customHeight="1">
      <c r="B40" s="51" t="s">
        <v>719</v>
      </c>
      <c r="C40" s="24" t="s">
        <v>720</v>
      </c>
      <c r="D40" s="25"/>
      <c r="E40" s="218">
        <f>Orçamento!J200*Orçamento!K299</f>
        <v>0</v>
      </c>
      <c r="F40" s="30">
        <f>Orçamento!L204</f>
        <v>0</v>
      </c>
      <c r="G40" s="62"/>
      <c r="H40" s="22"/>
      <c r="I40" s="23">
        <f>H40+'Cronog-fl.03'!S40</f>
        <v>0</v>
      </c>
      <c r="J40" s="22"/>
      <c r="K40" s="23">
        <f t="shared" si="5"/>
        <v>0</v>
      </c>
      <c r="L40" s="22"/>
      <c r="M40" s="23">
        <f t="shared" si="6"/>
        <v>0</v>
      </c>
      <c r="N40" s="22"/>
      <c r="O40" s="23">
        <f t="shared" si="7"/>
        <v>0</v>
      </c>
      <c r="P40" s="22"/>
      <c r="Q40" s="23">
        <f t="shared" si="8"/>
        <v>0</v>
      </c>
      <c r="R40" s="22"/>
      <c r="S40" s="52">
        <f t="shared" si="9"/>
        <v>0</v>
      </c>
    </row>
    <row r="41" spans="2:19" ht="10.5" customHeight="1">
      <c r="B41" s="51" t="s">
        <v>721</v>
      </c>
      <c r="C41" s="24" t="s">
        <v>722</v>
      </c>
      <c r="D41" s="25"/>
      <c r="E41" s="218">
        <f>Orçamento!J216*Orçamento!K299</f>
        <v>1700</v>
      </c>
      <c r="F41" s="30">
        <f>Orçamento!L220</f>
        <v>1.7311608961303462</v>
      </c>
      <c r="G41" s="62"/>
      <c r="H41" s="22"/>
      <c r="I41" s="23">
        <f>H41+'Cronog-fl.03'!S41</f>
        <v>0</v>
      </c>
      <c r="J41" s="22"/>
      <c r="K41" s="23">
        <f t="shared" si="5"/>
        <v>0</v>
      </c>
      <c r="L41" s="22"/>
      <c r="M41" s="23">
        <f t="shared" si="6"/>
        <v>0</v>
      </c>
      <c r="N41" s="22"/>
      <c r="O41" s="23">
        <f t="shared" si="7"/>
        <v>0</v>
      </c>
      <c r="P41" s="22"/>
      <c r="Q41" s="23">
        <f t="shared" si="8"/>
        <v>0</v>
      </c>
      <c r="R41" s="22"/>
      <c r="S41" s="52">
        <f t="shared" si="9"/>
        <v>0</v>
      </c>
    </row>
    <row r="42" spans="2:19" ht="10.5" customHeight="1">
      <c r="B42" s="51" t="s">
        <v>723</v>
      </c>
      <c r="C42" s="95" t="s">
        <v>724</v>
      </c>
      <c r="D42" s="25"/>
      <c r="E42" s="218">
        <f>Orçamento!J223*Orçamento!K299</f>
        <v>0</v>
      </c>
      <c r="F42" s="30">
        <f>Orçamento!L227</f>
        <v>0</v>
      </c>
      <c r="G42" s="62"/>
      <c r="H42" s="22"/>
      <c r="I42" s="23">
        <f>H42+'Cronog-fl.03'!S42</f>
        <v>0</v>
      </c>
      <c r="J42" s="22"/>
      <c r="K42" s="23">
        <f t="shared" si="5"/>
        <v>0</v>
      </c>
      <c r="L42" s="22"/>
      <c r="M42" s="23">
        <f t="shared" si="6"/>
        <v>0</v>
      </c>
      <c r="N42" s="22"/>
      <c r="O42" s="23">
        <f t="shared" si="7"/>
        <v>0</v>
      </c>
      <c r="P42" s="22"/>
      <c r="Q42" s="23">
        <f t="shared" si="8"/>
        <v>0</v>
      </c>
      <c r="R42" s="22"/>
      <c r="S42" s="52">
        <f t="shared" si="9"/>
        <v>0</v>
      </c>
    </row>
    <row r="43" spans="2:19" ht="10.5" customHeight="1">
      <c r="B43" s="51" t="s">
        <v>520</v>
      </c>
      <c r="C43" s="24">
        <f>LOWER(Orçamento!D224)</f>
      </c>
      <c r="D43" s="25"/>
      <c r="E43" s="218">
        <f>Orçamento!J224*Orçamento!K299</f>
        <v>0</v>
      </c>
      <c r="F43" s="30">
        <f>Orçamento!L228</f>
        <v>0</v>
      </c>
      <c r="G43" s="62"/>
      <c r="H43" s="22"/>
      <c r="I43" s="23">
        <f>H43+'Cronog-fl.03'!S43</f>
        <v>0</v>
      </c>
      <c r="J43" s="22"/>
      <c r="K43" s="23">
        <f t="shared" si="5"/>
        <v>0</v>
      </c>
      <c r="L43" s="22"/>
      <c r="M43" s="23">
        <f t="shared" si="6"/>
        <v>0</v>
      </c>
      <c r="N43" s="22"/>
      <c r="O43" s="23">
        <f t="shared" si="7"/>
        <v>0</v>
      </c>
      <c r="P43" s="22"/>
      <c r="Q43" s="23">
        <f t="shared" si="8"/>
        <v>0</v>
      </c>
      <c r="R43" s="22"/>
      <c r="S43" s="52">
        <f t="shared" si="9"/>
        <v>0</v>
      </c>
    </row>
    <row r="44" spans="2:19" ht="10.5" customHeight="1">
      <c r="B44" s="51">
        <v>8</v>
      </c>
      <c r="C44" s="24" t="s">
        <v>725</v>
      </c>
      <c r="D44" s="25"/>
      <c r="E44" s="219"/>
      <c r="F44" s="31"/>
      <c r="G44" s="63"/>
      <c r="H44" s="26"/>
      <c r="I44" s="26"/>
      <c r="J44" s="26"/>
      <c r="K44" s="26"/>
      <c r="L44" s="26"/>
      <c r="M44" s="26"/>
      <c r="N44" s="26"/>
      <c r="O44" s="26"/>
      <c r="P44" s="26"/>
      <c r="Q44" s="26"/>
      <c r="R44" s="26"/>
      <c r="S44" s="53"/>
    </row>
    <row r="45" spans="2:19" ht="10.5" customHeight="1">
      <c r="B45" s="51" t="s">
        <v>726</v>
      </c>
      <c r="C45" s="24" t="s">
        <v>727</v>
      </c>
      <c r="D45" s="25"/>
      <c r="E45" s="218">
        <f>Orçamento!J243*Orçamento!K299</f>
        <v>8910</v>
      </c>
      <c r="F45" s="30">
        <f>Orçamento!L247</f>
        <v>9.073319755600815</v>
      </c>
      <c r="G45" s="62"/>
      <c r="H45" s="22"/>
      <c r="I45" s="23">
        <f>H45+'Cronog-fl.03'!S45</f>
        <v>0</v>
      </c>
      <c r="J45" s="22"/>
      <c r="K45" s="23">
        <f>I45+J45</f>
        <v>0</v>
      </c>
      <c r="L45" s="22"/>
      <c r="M45" s="23">
        <f>K45+L45</f>
        <v>0</v>
      </c>
      <c r="N45" s="22"/>
      <c r="O45" s="23">
        <f>M45+N45</f>
        <v>0</v>
      </c>
      <c r="P45" s="22"/>
      <c r="Q45" s="23">
        <f>O45+P45</f>
        <v>0</v>
      </c>
      <c r="R45" s="22"/>
      <c r="S45" s="52">
        <f>Q45+R45</f>
        <v>0</v>
      </c>
    </row>
    <row r="46" spans="2:19" ht="10.5" customHeight="1">
      <c r="B46" s="51" t="s">
        <v>728</v>
      </c>
      <c r="C46" s="24" t="s">
        <v>729</v>
      </c>
      <c r="D46" s="25"/>
      <c r="E46" s="218">
        <f>Orçamento!J260*Orçamento!K299</f>
        <v>950</v>
      </c>
      <c r="F46" s="30">
        <f>Orçamento!L264</f>
        <v>0.9674134419551935</v>
      </c>
      <c r="G46" s="62"/>
      <c r="H46" s="22"/>
      <c r="I46" s="23">
        <f>H46+'Cronog-fl.03'!S46</f>
        <v>0</v>
      </c>
      <c r="J46" s="22"/>
      <c r="K46" s="23">
        <f>I46+J46</f>
        <v>0</v>
      </c>
      <c r="L46" s="22"/>
      <c r="M46" s="23">
        <f>K46+L46</f>
        <v>0</v>
      </c>
      <c r="N46" s="22"/>
      <c r="O46" s="23">
        <f>M46+N46</f>
        <v>0</v>
      </c>
      <c r="P46" s="22"/>
      <c r="Q46" s="23">
        <f>O46+P46</f>
        <v>0</v>
      </c>
      <c r="R46" s="22"/>
      <c r="S46" s="52">
        <f>Q46+R46</f>
        <v>0</v>
      </c>
    </row>
    <row r="47" spans="2:19" ht="10.5" customHeight="1">
      <c r="B47" s="51" t="s">
        <v>730</v>
      </c>
      <c r="C47" s="24" t="s">
        <v>731</v>
      </c>
      <c r="D47" s="25"/>
      <c r="E47" s="218">
        <f>Orçamento!J268*Orçamento!K299</f>
        <v>5927.5</v>
      </c>
      <c r="F47" s="30">
        <f>Orçamento!L272</f>
        <v>6.036150712830957</v>
      </c>
      <c r="G47" s="62"/>
      <c r="H47" s="22"/>
      <c r="I47" s="23">
        <f>H47+'Cronog-fl.03'!S47</f>
        <v>0</v>
      </c>
      <c r="J47" s="22"/>
      <c r="K47" s="23">
        <f>I47+J47</f>
        <v>0</v>
      </c>
      <c r="L47" s="22"/>
      <c r="M47" s="23">
        <f>K47+L47</f>
        <v>0</v>
      </c>
      <c r="N47" s="22"/>
      <c r="O47" s="23">
        <f>M47+N47</f>
        <v>0</v>
      </c>
      <c r="P47" s="22"/>
      <c r="Q47" s="23">
        <f>O47+P47</f>
        <v>0</v>
      </c>
      <c r="R47" s="22"/>
      <c r="S47" s="52">
        <f>Q47+R47</f>
        <v>0</v>
      </c>
    </row>
    <row r="48" spans="2:19" ht="10.5" customHeight="1">
      <c r="B48" s="51" t="s">
        <v>732</v>
      </c>
      <c r="C48" s="95" t="s">
        <v>733</v>
      </c>
      <c r="D48" s="25"/>
      <c r="E48" s="218">
        <f>Orçamento!J273*Orçamento!K299</f>
        <v>0</v>
      </c>
      <c r="F48" s="30">
        <f>Orçamento!L277</f>
        <v>0</v>
      </c>
      <c r="G48" s="62"/>
      <c r="H48" s="22"/>
      <c r="I48" s="23">
        <f>H48+'Cronog-fl.03'!S48</f>
        <v>0</v>
      </c>
      <c r="J48" s="22"/>
      <c r="K48" s="23">
        <f>I48+J48</f>
        <v>0</v>
      </c>
      <c r="L48" s="22"/>
      <c r="M48" s="23">
        <f>K48+L48</f>
        <v>0</v>
      </c>
      <c r="N48" s="22"/>
      <c r="O48" s="23">
        <f>M48+N48</f>
        <v>0</v>
      </c>
      <c r="P48" s="22"/>
      <c r="Q48" s="23">
        <f>O48+P48</f>
        <v>0</v>
      </c>
      <c r="R48" s="22"/>
      <c r="S48" s="52">
        <f>Q48+R48</f>
        <v>0</v>
      </c>
    </row>
    <row r="49" spans="2:19" ht="10.5" customHeight="1">
      <c r="B49" s="51" t="s">
        <v>734</v>
      </c>
      <c r="C49" s="24" t="s">
        <v>735</v>
      </c>
      <c r="D49" s="25"/>
      <c r="E49" s="218">
        <f>(Orçamento!J287+Orçamento!J280)*Orçamento!K299</f>
        <v>945</v>
      </c>
      <c r="F49" s="30">
        <f>Orçamento!L284+Orçamento!L291</f>
        <v>0.9623217922606925</v>
      </c>
      <c r="G49" s="62"/>
      <c r="H49" s="22"/>
      <c r="I49" s="23">
        <f>H49+'Cronog-fl.03'!S49</f>
        <v>0</v>
      </c>
      <c r="J49" s="22"/>
      <c r="K49" s="23">
        <f>I49+J49</f>
        <v>0</v>
      </c>
      <c r="L49" s="22"/>
      <c r="M49" s="23">
        <f>K49+L49</f>
        <v>0</v>
      </c>
      <c r="N49" s="22"/>
      <c r="O49" s="23">
        <f>M49+N49</f>
        <v>0</v>
      </c>
      <c r="P49" s="22"/>
      <c r="Q49" s="23">
        <f>O49+P49</f>
        <v>0</v>
      </c>
      <c r="R49" s="22"/>
      <c r="S49" s="52">
        <f>Q49+R49</f>
        <v>0</v>
      </c>
    </row>
    <row r="50" spans="2:19" ht="10.5" customHeight="1">
      <c r="B50" s="51">
        <v>9</v>
      </c>
      <c r="C50" s="24" t="s">
        <v>655</v>
      </c>
      <c r="D50" s="25"/>
      <c r="E50" s="219"/>
      <c r="F50" s="31"/>
      <c r="G50" s="63"/>
      <c r="H50" s="26"/>
      <c r="I50" s="26"/>
      <c r="J50" s="26"/>
      <c r="K50" s="26"/>
      <c r="L50" s="26"/>
      <c r="M50" s="26"/>
      <c r="N50" s="26"/>
      <c r="O50" s="26"/>
      <c r="P50" s="26"/>
      <c r="Q50" s="26"/>
      <c r="R50" s="26"/>
      <c r="S50" s="53"/>
    </row>
    <row r="51" spans="2:19" ht="10.5" customHeight="1">
      <c r="B51" s="51" t="s">
        <v>593</v>
      </c>
      <c r="C51" s="24" t="s">
        <v>736</v>
      </c>
      <c r="D51" s="25"/>
      <c r="E51" s="218">
        <f>Orçamento!J290*Orçamento!K299</f>
        <v>500</v>
      </c>
      <c r="F51" s="30">
        <f>Orçamento!L294</f>
        <v>0.5091649694501018</v>
      </c>
      <c r="G51" s="62"/>
      <c r="H51" s="22"/>
      <c r="I51" s="23">
        <f>H51+'Cronog-fl.03'!S51</f>
        <v>0</v>
      </c>
      <c r="J51" s="22"/>
      <c r="K51" s="23">
        <f>I51+J51</f>
        <v>0</v>
      </c>
      <c r="L51" s="22"/>
      <c r="M51" s="23">
        <f>K51+L51</f>
        <v>0</v>
      </c>
      <c r="N51" s="22"/>
      <c r="O51" s="23">
        <f>M51+N51</f>
        <v>0</v>
      </c>
      <c r="P51" s="22"/>
      <c r="Q51" s="23">
        <f>O51+P51</f>
        <v>0</v>
      </c>
      <c r="R51" s="22"/>
      <c r="S51" s="52">
        <f>Q51+R51</f>
        <v>0</v>
      </c>
    </row>
    <row r="52" spans="2:19" ht="10.5" customHeight="1">
      <c r="B52" s="51" t="s">
        <v>737</v>
      </c>
      <c r="C52" s="24" t="s">
        <v>738</v>
      </c>
      <c r="D52" s="25"/>
      <c r="E52" s="218">
        <f>Orçamento!J291*Orçamento!K299</f>
        <v>0</v>
      </c>
      <c r="F52" s="30">
        <f>Orçamento!L295</f>
        <v>0</v>
      </c>
      <c r="G52" s="62"/>
      <c r="H52" s="22"/>
      <c r="I52" s="23">
        <f>H52+'Cronog-fl.03'!S52</f>
        <v>0</v>
      </c>
      <c r="J52" s="22"/>
      <c r="K52" s="23">
        <f>I52+J52</f>
        <v>0</v>
      </c>
      <c r="L52" s="22"/>
      <c r="M52" s="23">
        <f>K52+L52</f>
        <v>0</v>
      </c>
      <c r="N52" s="22"/>
      <c r="O52" s="23">
        <f>M52+N52</f>
        <v>0</v>
      </c>
      <c r="P52" s="22"/>
      <c r="Q52" s="23">
        <f>O52+P52</f>
        <v>0</v>
      </c>
      <c r="R52" s="22"/>
      <c r="S52" s="52">
        <f>Q52+R52</f>
        <v>0</v>
      </c>
    </row>
    <row r="53" spans="2:19" ht="10.5" customHeight="1" thickBot="1">
      <c r="B53" s="54" t="s">
        <v>739</v>
      </c>
      <c r="C53" s="96" t="s">
        <v>740</v>
      </c>
      <c r="D53" s="55"/>
      <c r="E53" s="220">
        <f>Orçamento!J292*Orçamento!K299</f>
        <v>1500</v>
      </c>
      <c r="F53" s="56">
        <f>Orçamento!L296</f>
        <v>1.5274949083503055</v>
      </c>
      <c r="G53" s="64"/>
      <c r="H53" s="57"/>
      <c r="I53" s="58">
        <f>H53+'Cronog-fl.03'!S53</f>
        <v>0</v>
      </c>
      <c r="J53" s="57"/>
      <c r="K53" s="58">
        <f>I53+J53</f>
        <v>0</v>
      </c>
      <c r="L53" s="57"/>
      <c r="M53" s="58">
        <f>K53+L53</f>
        <v>0</v>
      </c>
      <c r="N53" s="57"/>
      <c r="O53" s="58">
        <f>M53+N53</f>
        <v>0</v>
      </c>
      <c r="P53" s="57"/>
      <c r="Q53" s="58">
        <f>O53+P53</f>
        <v>0</v>
      </c>
      <c r="R53" s="57"/>
      <c r="S53" s="59">
        <f>Q53+R53</f>
        <v>0</v>
      </c>
    </row>
    <row r="54" spans="2:19" ht="10.5" customHeight="1" thickBot="1">
      <c r="B54" s="32"/>
      <c r="C54" s="33"/>
      <c r="D54" s="33"/>
      <c r="E54" s="221"/>
      <c r="F54" s="34"/>
      <c r="G54" s="65"/>
      <c r="H54" s="35"/>
      <c r="I54" s="33"/>
      <c r="J54" s="35"/>
      <c r="K54" s="33"/>
      <c r="L54" s="35"/>
      <c r="M54" s="33"/>
      <c r="N54" s="35"/>
      <c r="O54" s="33"/>
      <c r="P54" s="35"/>
      <c r="Q54" s="33"/>
      <c r="R54" s="35"/>
      <c r="S54" s="33"/>
    </row>
    <row r="55" spans="2:19" ht="18" customHeight="1" thickBot="1">
      <c r="B55" s="36" t="s">
        <v>741</v>
      </c>
      <c r="C55" s="37"/>
      <c r="D55" s="38"/>
      <c r="E55" s="222">
        <f>SUM(E16:E53)</f>
        <v>98200</v>
      </c>
      <c r="F55" s="39">
        <f>SUM(F16:F53)</f>
        <v>100</v>
      </c>
      <c r="G55" s="66">
        <f>SUMPRODUCT(G16:G53,$F$16:$F$53)/100</f>
        <v>0</v>
      </c>
      <c r="H55" s="60">
        <f>SUMPRODUCT(H16:H53,$F$16:$F$53)/100</f>
        <v>0</v>
      </c>
      <c r="I55" s="40">
        <f>H55+'Cronog-fl.03'!S55</f>
        <v>0</v>
      </c>
      <c r="J55" s="60">
        <f>SUMPRODUCT(J16:J53,$F$16:$F$53)/100</f>
        <v>0</v>
      </c>
      <c r="K55" s="40">
        <f>I55+J55</f>
        <v>0</v>
      </c>
      <c r="L55" s="60">
        <f>SUMPRODUCT(L16:L53,$F$16:$F$53)/100</f>
        <v>0</v>
      </c>
      <c r="M55" s="40">
        <f>K55+L55</f>
        <v>0</v>
      </c>
      <c r="N55" s="60">
        <f>SUMPRODUCT(N16:N53,$F$16:$F$53)/100</f>
        <v>0</v>
      </c>
      <c r="O55" s="40">
        <f>M55+N55</f>
        <v>0</v>
      </c>
      <c r="P55" s="60">
        <f>SUMPRODUCT(P16:P53,$F$16:$F$53)/100</f>
        <v>0</v>
      </c>
      <c r="Q55" s="40">
        <f>O55+P55</f>
        <v>0</v>
      </c>
      <c r="R55" s="60">
        <f>SUMPRODUCT(R16:R53,$F$16:$F$53)/100</f>
        <v>0</v>
      </c>
      <c r="S55" s="41">
        <f>Q55+R55</f>
        <v>0</v>
      </c>
    </row>
    <row r="56" ht="10.5" customHeight="1"/>
    <row r="57" spans="3:16" ht="10.5" customHeight="1">
      <c r="C57"/>
      <c r="G57"/>
      <c r="H57"/>
      <c r="I57"/>
      <c r="N57"/>
      <c r="O57"/>
      <c r="P57"/>
    </row>
    <row r="58" spans="3:18" ht="10.5" customHeight="1">
      <c r="C58" s="104" t="s">
        <v>831</v>
      </c>
      <c r="G58" s="217" t="s">
        <v>829</v>
      </c>
      <c r="H58" s="201"/>
      <c r="I58" s="201"/>
      <c r="N58" s="420" t="str">
        <f>'Especificações FL 01, 03 e 04 '!$C$13</f>
        <v>Ricardo Renato Herrmann e/ou Adriana Herrmann</v>
      </c>
      <c r="O58" s="201"/>
      <c r="P58" s="201"/>
      <c r="R58" s="8" t="s">
        <v>146</v>
      </c>
    </row>
    <row r="59" spans="3:16" ht="12.75">
      <c r="C59" s="28" t="s">
        <v>202</v>
      </c>
      <c r="G59" s="196" t="s">
        <v>203</v>
      </c>
      <c r="H59" s="3"/>
      <c r="I59" s="3"/>
      <c r="N59" s="360" t="s">
        <v>607</v>
      </c>
      <c r="O59" s="3"/>
      <c r="P59" s="3"/>
    </row>
    <row r="60" spans="7:16" ht="12.75">
      <c r="G60" s="359"/>
      <c r="H60" s="13"/>
      <c r="I60" s="13"/>
      <c r="N60" s="359"/>
      <c r="O60" s="13"/>
      <c r="P60" s="13"/>
    </row>
  </sheetData>
  <sheetProtection/>
  <printOptions horizontalCentered="1"/>
  <pageMargins left="0.7874015748031497" right="0.2755905511811024" top="0.69" bottom="0.61" header="0.46" footer="0.39"/>
  <pageSetup horizontalDpi="300" verticalDpi="300" orientation="landscape" paperSize="9" scale="70" r:id="rId2"/>
  <headerFooter alignWithMargins="0">
    <oddHeader xml:space="preserve">&amp;R&amp;8CADERNO DE ORIENTAÇÕES TÉCNICAS - VOL. III
FORMULÁRIOS PADRÃO CAIXA&amp;10 </oddHeader>
    <oddFooter>&amp;L&amp;7GEAEN - Versão 1.0
Vigência NOV/98&amp;R&amp;8&amp;F</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CEF</dc:creator>
  <cp:keywords/>
  <dc:description/>
  <cp:lastModifiedBy>Márcio Eduardo Sander</cp:lastModifiedBy>
  <cp:lastPrinted>2007-01-18T14:50:25Z</cp:lastPrinted>
  <dcterms:created xsi:type="dcterms:W3CDTF">1997-10-28T18:59:41Z</dcterms:created>
  <dcterms:modified xsi:type="dcterms:W3CDTF">2010-01-28T15:49:38Z</dcterms:modified>
  <cp:category/>
  <cp:version/>
  <cp:contentType/>
  <cp:contentStatus/>
</cp:coreProperties>
</file>