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150" windowHeight="8280" activeTab="0"/>
  </bookViews>
  <sheets>
    <sheet name="Sheet1" sheetId="1" r:id="rId1"/>
    <sheet name="Sheet2" sheetId="2" r:id="rId2"/>
    <sheet name="Sheet3" sheetId="3" r:id="rId3"/>
  </sheets>
  <definedNames>
    <definedName name="amount">'Sheet1'!$J$4:$J$64</definedName>
    <definedName name="com">'Sheet1'!$H$4:$H$64</definedName>
    <definedName name="date">'Sheet1'!$B$4:$B$64</definedName>
    <definedName name="order">'Sheet1'!$A$4:$A$62</definedName>
    <definedName name="pl">'Sheet1'!$L$4:$L$64</definedName>
    <definedName name="pps">'Sheet1'!$G$4:$G$64</definedName>
    <definedName name="stock">'Sheet1'!$D$4:$D$64</definedName>
    <definedName name="t3date">'Sheet1'!$C$4:$C$64</definedName>
    <definedName name="type">'Sheet1'!$E$4:$E$64</definedName>
    <definedName name="val">'Sheet1'!#REF!</definedName>
    <definedName name="vat">'Sheet1'!$I$4:$I$64</definedName>
    <definedName name="vol">'Sheet1'!$F$4:$F$64</definedName>
    <definedName name="vps">'Sheet1'!#REF!</definedName>
    <definedName name="wealth">'Sheet1'!$K$4:$K$64</definedName>
  </definedNames>
  <calcPr fullCalcOnLoad="1"/>
</workbook>
</file>

<file path=xl/sharedStrings.xml><?xml version="1.0" encoding="utf-8"?>
<sst xmlns="http://schemas.openxmlformats.org/spreadsheetml/2006/main" count="287" uniqueCount="97">
  <si>
    <t>order</t>
  </si>
  <si>
    <t>date</t>
  </si>
  <si>
    <t>stock name</t>
  </si>
  <si>
    <t>type</t>
  </si>
  <si>
    <t>volume</t>
  </si>
  <si>
    <t>com</t>
  </si>
  <si>
    <t>wealth</t>
  </si>
  <si>
    <t>p/l</t>
  </si>
  <si>
    <t>vat</t>
  </si>
  <si>
    <t>net amount</t>
  </si>
  <si>
    <t>price/share</t>
  </si>
  <si>
    <t>s</t>
  </si>
  <si>
    <t>b</t>
  </si>
  <si>
    <t>balance</t>
  </si>
  <si>
    <t>from order</t>
  </si>
  <si>
    <t>cashinflow</t>
  </si>
  <si>
    <t>FRI 14/12/01</t>
  </si>
  <si>
    <t>MON 17/12/01</t>
  </si>
  <si>
    <t>TUE 18/12/01</t>
  </si>
  <si>
    <t>sawang</t>
  </si>
  <si>
    <t>kgi-w3</t>
  </si>
  <si>
    <t>modern</t>
  </si>
  <si>
    <t>ptt</t>
  </si>
  <si>
    <t>debt pmt</t>
  </si>
  <si>
    <t>T+3 day</t>
  </si>
  <si>
    <t>WED 19/12/01</t>
  </si>
  <si>
    <t>THU 20/12/01</t>
  </si>
  <si>
    <t>debt loan</t>
  </si>
  <si>
    <t>T+3 date</t>
  </si>
  <si>
    <t>TUE 25/12/01</t>
  </si>
  <si>
    <t>uv</t>
  </si>
  <si>
    <t>FRI 28/12/01</t>
  </si>
  <si>
    <t>tta-w2</t>
  </si>
  <si>
    <t>THU 6/12/01</t>
  </si>
  <si>
    <t>FRI 7/12/01</t>
  </si>
  <si>
    <t>TUE 11/12/01</t>
  </si>
  <si>
    <t>THU13/12/01</t>
  </si>
  <si>
    <t>WED 12/12/01</t>
  </si>
  <si>
    <t>TUE11/12/01</t>
  </si>
  <si>
    <t>WED12/12/01</t>
  </si>
  <si>
    <t>WED 02/01/02</t>
  </si>
  <si>
    <t>WED 26/12/01</t>
  </si>
  <si>
    <t>THU 27/12/01</t>
  </si>
  <si>
    <t>THU 03/01/02</t>
  </si>
  <si>
    <t>WED 09/01/02</t>
  </si>
  <si>
    <t>MON 14/01/02</t>
  </si>
  <si>
    <t>Seamico Internet Trading Account (comission 0.15%) min 50 baht</t>
  </si>
  <si>
    <t xml:space="preserve">Seamico Internet Trading Account (comission 0.20%) </t>
  </si>
  <si>
    <t>TUE 15/01/02</t>
  </si>
  <si>
    <t>FRI 18/01/02</t>
  </si>
  <si>
    <t>WED 16/01/02</t>
  </si>
  <si>
    <t>MON 21/01/02</t>
  </si>
  <si>
    <t>TUE 22/01/02</t>
  </si>
  <si>
    <t>FRI 25/01/02</t>
  </si>
  <si>
    <t>notebook</t>
  </si>
  <si>
    <t>8,9,10,11</t>
  </si>
  <si>
    <t>19-22</t>
  </si>
  <si>
    <t>26-28</t>
  </si>
  <si>
    <t>29-32</t>
  </si>
  <si>
    <t>33-35</t>
  </si>
  <si>
    <t>WED 23/01/02</t>
  </si>
  <si>
    <t>MON 28/01/02</t>
  </si>
  <si>
    <t>WED 30/01/02</t>
  </si>
  <si>
    <t>32-33</t>
  </si>
  <si>
    <t>THU 31/01/02</t>
  </si>
  <si>
    <t>tmd</t>
  </si>
  <si>
    <t>34-35</t>
  </si>
  <si>
    <t>TUE 29/01/02</t>
  </si>
  <si>
    <t>FRI 01/02/02</t>
  </si>
  <si>
    <t>shin-f</t>
  </si>
  <si>
    <t>TUE 05/02/02</t>
  </si>
  <si>
    <t>WED 06/02/02</t>
  </si>
  <si>
    <t>MON 11/02/02</t>
  </si>
  <si>
    <t>coco</t>
  </si>
  <si>
    <t>THU 14/02/02</t>
  </si>
  <si>
    <t>FRI 15/02/02</t>
  </si>
  <si>
    <t>expense</t>
  </si>
  <si>
    <t>tae-ear</t>
  </si>
  <si>
    <t>MON 18/02/02</t>
  </si>
  <si>
    <t>TUE 19/02/02</t>
  </si>
  <si>
    <t>noble-w1</t>
  </si>
  <si>
    <t>WED 20/02/02</t>
  </si>
  <si>
    <t>THU 21/02/02</t>
  </si>
  <si>
    <t>TUE 03/01/02</t>
  </si>
  <si>
    <t>kgi-w4</t>
  </si>
  <si>
    <t>48-49</t>
  </si>
  <si>
    <t>WED  26/02/02</t>
  </si>
  <si>
    <t>WED 26/02/02</t>
  </si>
  <si>
    <t>WED 27/02/02</t>
  </si>
  <si>
    <t>MON 04/03/02</t>
  </si>
  <si>
    <t>THU 28/02/02</t>
  </si>
  <si>
    <t>TUE 05/03/02</t>
  </si>
  <si>
    <t>nep</t>
  </si>
  <si>
    <t>FRI 01/03/02</t>
  </si>
  <si>
    <t>thip</t>
  </si>
  <si>
    <t>ht</t>
  </si>
  <si>
    <t>spl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</si>
</sst>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_-* #,##0.000_-;\-* #,##0.000_-;_-* &quot;-&quot;??_-;_-@_-"/>
  </numFmts>
  <fonts count="8">
    <font>
      <sz val="14"/>
      <name val="Cordia New"/>
      <family val="0"/>
    </font>
    <font>
      <sz val="14"/>
      <color indexed="9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sz val="14"/>
      <color indexed="63"/>
      <name val="Cordia New"/>
      <family val="2"/>
    </font>
    <font>
      <sz val="14"/>
      <color indexed="8"/>
      <name val="Cordia New"/>
      <family val="2"/>
    </font>
  </fonts>
  <fills count="2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3" fontId="0" fillId="3" borderId="0" xfId="15" applyFill="1" applyBorder="1" applyAlignment="1">
      <alignment/>
    </xf>
    <xf numFmtId="0" fontId="0" fillId="3" borderId="0" xfId="0" applyFill="1" applyBorder="1" applyAlignment="1">
      <alignment horizontal="center"/>
    </xf>
    <xf numFmtId="43" fontId="0" fillId="3" borderId="1" xfId="15" applyFill="1" applyBorder="1" applyAlignment="1">
      <alignment/>
    </xf>
    <xf numFmtId="43" fontId="0" fillId="3" borderId="2" xfId="15" applyFill="1" applyBorder="1" applyAlignment="1">
      <alignment/>
    </xf>
    <xf numFmtId="43" fontId="0" fillId="3" borderId="3" xfId="15" applyFill="1" applyBorder="1" applyAlignment="1">
      <alignment/>
    </xf>
    <xf numFmtId="43" fontId="0" fillId="3" borderId="4" xfId="15" applyFill="1" applyBorder="1" applyAlignment="1">
      <alignment/>
    </xf>
    <xf numFmtId="0" fontId="0" fillId="3" borderId="5" xfId="0" applyFill="1" applyBorder="1" applyAlignment="1">
      <alignment horizontal="center"/>
    </xf>
    <xf numFmtId="43" fontId="0" fillId="3" borderId="6" xfId="15" applyFill="1" applyBorder="1" applyAlignment="1">
      <alignment/>
    </xf>
    <xf numFmtId="43" fontId="0" fillId="3" borderId="7" xfId="15" applyFill="1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15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43" fontId="0" fillId="3" borderId="8" xfId="15" applyFill="1" applyBorder="1" applyAlignment="1">
      <alignment/>
    </xf>
    <xf numFmtId="0" fontId="0" fillId="6" borderId="9" xfId="0" applyFill="1" applyBorder="1" applyAlignment="1">
      <alignment horizontal="center"/>
    </xf>
    <xf numFmtId="43" fontId="0" fillId="6" borderId="0" xfId="15" applyFill="1" applyBorder="1" applyAlignment="1">
      <alignment/>
    </xf>
    <xf numFmtId="43" fontId="0" fillId="6" borderId="3" xfId="15" applyFill="1" applyBorder="1" applyAlignment="1">
      <alignment/>
    </xf>
    <xf numFmtId="0" fontId="0" fillId="6" borderId="10" xfId="0" applyFill="1" applyBorder="1" applyAlignment="1">
      <alignment horizontal="center"/>
    </xf>
    <xf numFmtId="43" fontId="0" fillId="6" borderId="11" xfId="15" applyFill="1" applyBorder="1" applyAlignment="1">
      <alignment/>
    </xf>
    <xf numFmtId="43" fontId="0" fillId="6" borderId="4" xfId="15" applyFill="1" applyBorder="1" applyAlignment="1">
      <alignment/>
    </xf>
    <xf numFmtId="0" fontId="4" fillId="7" borderId="0" xfId="0" applyFont="1" applyFill="1" applyAlignment="1">
      <alignment horizontal="right"/>
    </xf>
    <xf numFmtId="43" fontId="4" fillId="7" borderId="0" xfId="15" applyFont="1" applyFill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3" fontId="0" fillId="8" borderId="12" xfId="15" applyFill="1" applyBorder="1" applyAlignment="1">
      <alignment/>
    </xf>
    <xf numFmtId="43" fontId="0" fillId="8" borderId="1" xfId="15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43" fontId="0" fillId="9" borderId="1" xfId="15" applyNumberFormat="1" applyFill="1" applyBorder="1" applyAlignment="1">
      <alignment/>
    </xf>
    <xf numFmtId="43" fontId="0" fillId="9" borderId="1" xfId="0" applyNumberFormat="1" applyFill="1" applyBorder="1" applyAlignment="1">
      <alignment/>
    </xf>
    <xf numFmtId="43" fontId="0" fillId="9" borderId="1" xfId="15" applyFill="1" applyBorder="1" applyAlignment="1">
      <alignment/>
    </xf>
    <xf numFmtId="43" fontId="0" fillId="10" borderId="1" xfId="15" applyFill="1" applyBorder="1" applyAlignment="1">
      <alignment/>
    </xf>
    <xf numFmtId="43" fontId="7" fillId="11" borderId="0" xfId="15" applyFont="1" applyFill="1" applyAlignment="1">
      <alignment/>
    </xf>
    <xf numFmtId="43" fontId="0" fillId="11" borderId="1" xfId="15" applyFill="1" applyBorder="1" applyAlignment="1">
      <alignment/>
    </xf>
    <xf numFmtId="0" fontId="0" fillId="12" borderId="1" xfId="0" applyFill="1" applyBorder="1" applyAlignment="1">
      <alignment horizontal="center"/>
    </xf>
    <xf numFmtId="43" fontId="0" fillId="12" borderId="12" xfId="15" applyFill="1" applyBorder="1" applyAlignment="1">
      <alignment/>
    </xf>
    <xf numFmtId="43" fontId="0" fillId="12" borderId="1" xfId="15" applyFill="1" applyBorder="1" applyAlignment="1">
      <alignment/>
    </xf>
    <xf numFmtId="0" fontId="1" fillId="2" borderId="2" xfId="0" applyFont="1" applyFill="1" applyBorder="1" applyAlignment="1">
      <alignment horizontal="center"/>
    </xf>
    <xf numFmtId="9" fontId="1" fillId="2" borderId="2" xfId="2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3" fontId="0" fillId="3" borderId="14" xfId="15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3" fontId="4" fillId="7" borderId="0" xfId="15" applyFont="1" applyFill="1" applyAlignment="1">
      <alignment/>
    </xf>
    <xf numFmtId="0" fontId="4" fillId="7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43" fontId="6" fillId="3" borderId="1" xfId="15" applyFont="1" applyFill="1" applyBorder="1" applyAlignment="1">
      <alignment/>
    </xf>
    <xf numFmtId="14" fontId="0" fillId="4" borderId="2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13" borderId="3" xfId="15" applyFill="1" applyBorder="1" applyAlignment="1">
      <alignment/>
    </xf>
    <xf numFmtId="0" fontId="0" fillId="12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3" fontId="0" fillId="14" borderId="12" xfId="15" applyFill="1" applyBorder="1" applyAlignment="1">
      <alignment/>
    </xf>
    <xf numFmtId="43" fontId="0" fillId="14" borderId="1" xfId="15" applyFill="1" applyBorder="1" applyAlignment="1">
      <alignment/>
    </xf>
    <xf numFmtId="43" fontId="0" fillId="15" borderId="1" xfId="15" applyFill="1" applyBorder="1" applyAlignment="1">
      <alignment/>
    </xf>
    <xf numFmtId="43" fontId="0" fillId="16" borderId="1" xfId="15" applyFill="1" applyBorder="1" applyAlignment="1">
      <alignment/>
    </xf>
    <xf numFmtId="0" fontId="0" fillId="17" borderId="12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43" fontId="0" fillId="17" borderId="12" xfId="15" applyFill="1" applyBorder="1" applyAlignment="1">
      <alignment/>
    </xf>
    <xf numFmtId="43" fontId="0" fillId="17" borderId="1" xfId="15" applyFill="1" applyBorder="1" applyAlignment="1">
      <alignment/>
    </xf>
    <xf numFmtId="14" fontId="0" fillId="17" borderId="6" xfId="0" applyNumberForma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43" fontId="0" fillId="17" borderId="3" xfId="15" applyFill="1" applyBorder="1" applyAlignment="1">
      <alignment/>
    </xf>
    <xf numFmtId="43" fontId="0" fillId="17" borderId="0" xfId="15" applyFill="1" applyBorder="1" applyAlignment="1">
      <alignment/>
    </xf>
    <xf numFmtId="0" fontId="0" fillId="17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43" fontId="0" fillId="12" borderId="5" xfId="15" applyFill="1" applyBorder="1" applyAlignment="1">
      <alignment/>
    </xf>
    <xf numFmtId="43" fontId="0" fillId="12" borderId="2" xfId="15" applyFill="1" applyBorder="1" applyAlignment="1">
      <alignment/>
    </xf>
    <xf numFmtId="0" fontId="0" fillId="6" borderId="3" xfId="0" applyFill="1" applyBorder="1" applyAlignment="1">
      <alignment horizontal="center"/>
    </xf>
    <xf numFmtId="43" fontId="0" fillId="3" borderId="0" xfId="15" applyFill="1" applyBorder="1" applyAlignment="1">
      <alignment horizontal="center"/>
    </xf>
    <xf numFmtId="198" fontId="0" fillId="3" borderId="15" xfId="15" applyNumberFormat="1" applyFill="1" applyBorder="1" applyAlignment="1">
      <alignment/>
    </xf>
    <xf numFmtId="198" fontId="0" fillId="17" borderId="0" xfId="15" applyNumberFormat="1" applyFill="1" applyBorder="1" applyAlignment="1">
      <alignment/>
    </xf>
    <xf numFmtId="198" fontId="0" fillId="17" borderId="1" xfId="15" applyNumberFormat="1" applyFill="1" applyBorder="1" applyAlignment="1">
      <alignment/>
    </xf>
    <xf numFmtId="198" fontId="0" fillId="3" borderId="3" xfId="15" applyNumberFormat="1" applyFill="1" applyBorder="1" applyAlignment="1">
      <alignment/>
    </xf>
    <xf numFmtId="198" fontId="0" fillId="6" borderId="3" xfId="15" applyNumberFormat="1" applyFill="1" applyBorder="1" applyAlignment="1">
      <alignment/>
    </xf>
    <xf numFmtId="198" fontId="0" fillId="6" borderId="4" xfId="15" applyNumberFormat="1" applyFill="1" applyBorder="1" applyAlignment="1">
      <alignment/>
    </xf>
    <xf numFmtId="198" fontId="0" fillId="12" borderId="1" xfId="15" applyNumberFormat="1" applyFill="1" applyBorder="1" applyAlignment="1">
      <alignment/>
    </xf>
    <xf numFmtId="198" fontId="0" fillId="8" borderId="1" xfId="15" applyNumberFormat="1" applyFill="1" applyBorder="1" applyAlignment="1">
      <alignment/>
    </xf>
    <xf numFmtId="198" fontId="0" fillId="14" borderId="1" xfId="15" applyNumberFormat="1" applyFill="1" applyBorder="1" applyAlignment="1">
      <alignment/>
    </xf>
    <xf numFmtId="198" fontId="0" fillId="12" borderId="3" xfId="15" applyNumberFormat="1" applyFill="1" applyBorder="1" applyAlignment="1">
      <alignment/>
    </xf>
    <xf numFmtId="43" fontId="0" fillId="3" borderId="5" xfId="15" applyFill="1" applyBorder="1" applyAlignment="1">
      <alignment horizontal="center"/>
    </xf>
    <xf numFmtId="43" fontId="0" fillId="17" borderId="9" xfId="15" applyFill="1" applyBorder="1" applyAlignment="1">
      <alignment horizontal="center"/>
    </xf>
    <xf numFmtId="43" fontId="0" fillId="17" borderId="12" xfId="15" applyFill="1" applyBorder="1" applyAlignment="1">
      <alignment horizontal="center"/>
    </xf>
    <xf numFmtId="43" fontId="0" fillId="6" borderId="0" xfId="15" applyFill="1" applyBorder="1" applyAlignment="1">
      <alignment horizontal="center"/>
    </xf>
    <xf numFmtId="43" fontId="0" fillId="6" borderId="11" xfId="15" applyFill="1" applyBorder="1" applyAlignment="1">
      <alignment horizontal="center"/>
    </xf>
    <xf numFmtId="43" fontId="0" fillId="12" borderId="12" xfId="15" applyFill="1" applyBorder="1" applyAlignment="1">
      <alignment horizontal="center"/>
    </xf>
    <xf numFmtId="43" fontId="0" fillId="8" borderId="12" xfId="15" applyFill="1" applyBorder="1" applyAlignment="1">
      <alignment horizontal="center"/>
    </xf>
    <xf numFmtId="43" fontId="0" fillId="14" borderId="12" xfId="15" applyFill="1" applyBorder="1" applyAlignment="1">
      <alignment horizontal="center"/>
    </xf>
    <xf numFmtId="43" fontId="0" fillId="12" borderId="0" xfId="15" applyFill="1" applyBorder="1" applyAlignment="1">
      <alignment horizontal="center"/>
    </xf>
    <xf numFmtId="43" fontId="0" fillId="6" borderId="0" xfId="15" applyFill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198" fontId="0" fillId="18" borderId="0" xfId="15" applyNumberFormat="1" applyFill="1" applyBorder="1" applyAlignment="1">
      <alignment/>
    </xf>
    <xf numFmtId="43" fontId="0" fillId="18" borderId="9" xfId="15" applyFill="1" applyBorder="1" applyAlignment="1">
      <alignment horizontal="center"/>
    </xf>
    <xf numFmtId="43" fontId="0" fillId="18" borderId="3" xfId="15" applyFill="1" applyBorder="1" applyAlignment="1">
      <alignment/>
    </xf>
    <xf numFmtId="43" fontId="0" fillId="18" borderId="0" xfId="15" applyFill="1" applyBorder="1" applyAlignment="1">
      <alignment/>
    </xf>
    <xf numFmtId="0" fontId="0" fillId="18" borderId="9" xfId="0" applyFill="1" applyBorder="1" applyAlignment="1">
      <alignment horizontal="center"/>
    </xf>
    <xf numFmtId="198" fontId="0" fillId="18" borderId="3" xfId="15" applyNumberFormat="1" applyFill="1" applyBorder="1" applyAlignment="1">
      <alignment/>
    </xf>
    <xf numFmtId="43" fontId="0" fillId="18" borderId="0" xfId="15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198" fontId="0" fillId="18" borderId="4" xfId="15" applyNumberFormat="1" applyFill="1" applyBorder="1" applyAlignment="1">
      <alignment/>
    </xf>
    <xf numFmtId="43" fontId="0" fillId="18" borderId="11" xfId="15" applyFill="1" applyBorder="1" applyAlignment="1">
      <alignment horizontal="center"/>
    </xf>
    <xf numFmtId="43" fontId="0" fillId="18" borderId="4" xfId="15" applyFill="1" applyBorder="1" applyAlignment="1">
      <alignment/>
    </xf>
    <xf numFmtId="43" fontId="0" fillId="18" borderId="11" xfId="15" applyFill="1" applyBorder="1" applyAlignment="1">
      <alignment/>
    </xf>
    <xf numFmtId="16" fontId="0" fillId="4" borderId="1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198" fontId="0" fillId="17" borderId="2" xfId="15" applyNumberFormat="1" applyFill="1" applyBorder="1" applyAlignment="1">
      <alignment/>
    </xf>
    <xf numFmtId="43" fontId="0" fillId="17" borderId="15" xfId="15" applyFill="1" applyBorder="1" applyAlignment="1">
      <alignment horizontal="center"/>
    </xf>
    <xf numFmtId="43" fontId="0" fillId="17" borderId="2" xfId="15" applyFill="1" applyBorder="1" applyAlignment="1">
      <alignment/>
    </xf>
    <xf numFmtId="43" fontId="0" fillId="17" borderId="15" xfId="15" applyFill="1" applyBorder="1" applyAlignment="1">
      <alignment/>
    </xf>
    <xf numFmtId="0" fontId="0" fillId="3" borderId="0" xfId="0" applyFill="1" applyAlignment="1">
      <alignment/>
    </xf>
    <xf numFmtId="0" fontId="0" fillId="17" borderId="0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198" fontId="0" fillId="17" borderId="3" xfId="15" applyNumberFormat="1" applyFill="1" applyBorder="1" applyAlignment="1">
      <alignment/>
    </xf>
    <xf numFmtId="43" fontId="0" fillId="17" borderId="0" xfId="15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198" fontId="0" fillId="17" borderId="4" xfId="15" applyNumberFormat="1" applyFill="1" applyBorder="1" applyAlignment="1">
      <alignment/>
    </xf>
    <xf numFmtId="43" fontId="0" fillId="17" borderId="11" xfId="15" applyFill="1" applyBorder="1" applyAlignment="1">
      <alignment horizontal="center"/>
    </xf>
    <xf numFmtId="43" fontId="0" fillId="17" borderId="4" xfId="15" applyFill="1" applyBorder="1" applyAlignment="1">
      <alignment/>
    </xf>
    <xf numFmtId="43" fontId="0" fillId="17" borderId="11" xfId="15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98" fontId="0" fillId="8" borderId="3" xfId="15" applyNumberFormat="1" applyFill="1" applyBorder="1" applyAlignment="1">
      <alignment/>
    </xf>
    <xf numFmtId="43" fontId="0" fillId="8" borderId="0" xfId="15" applyFill="1" applyBorder="1" applyAlignment="1">
      <alignment horizontal="center"/>
    </xf>
    <xf numFmtId="43" fontId="0" fillId="8" borderId="3" xfId="15" applyFill="1" applyBorder="1" applyAlignment="1">
      <alignment/>
    </xf>
    <xf numFmtId="43" fontId="0" fillId="8" borderId="0" xfId="15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98" fontId="0" fillId="8" borderId="4" xfId="15" applyNumberFormat="1" applyFill="1" applyBorder="1" applyAlignment="1">
      <alignment/>
    </xf>
    <xf numFmtId="43" fontId="0" fillId="8" borderId="11" xfId="15" applyFill="1" applyBorder="1" applyAlignment="1">
      <alignment horizontal="center"/>
    </xf>
    <xf numFmtId="43" fontId="0" fillId="8" borderId="4" xfId="15" applyFill="1" applyBorder="1" applyAlignment="1">
      <alignment/>
    </xf>
    <xf numFmtId="43" fontId="0" fillId="8" borderId="11" xfId="15" applyFill="1" applyBorder="1" applyAlignment="1">
      <alignment/>
    </xf>
    <xf numFmtId="0" fontId="0" fillId="8" borderId="2" xfId="0" applyFill="1" applyBorder="1" applyAlignment="1">
      <alignment horizontal="center"/>
    </xf>
    <xf numFmtId="198" fontId="0" fillId="8" borderId="2" xfId="15" applyNumberFormat="1" applyFill="1" applyBorder="1" applyAlignment="1">
      <alignment/>
    </xf>
    <xf numFmtId="43" fontId="0" fillId="8" borderId="2" xfId="15" applyFill="1" applyBorder="1" applyAlignment="1">
      <alignment/>
    </xf>
    <xf numFmtId="43" fontId="4" fillId="7" borderId="0" xfId="15" applyFont="1" applyFill="1" applyAlignment="1">
      <alignment horizontal="center"/>
    </xf>
    <xf numFmtId="43" fontId="0" fillId="13" borderId="4" xfId="15" applyFill="1" applyBorder="1" applyAlignment="1">
      <alignment/>
    </xf>
    <xf numFmtId="43" fontId="0" fillId="16" borderId="0" xfId="0" applyNumberFormat="1" applyFill="1" applyAlignment="1">
      <alignment/>
    </xf>
    <xf numFmtId="0" fontId="0" fillId="14" borderId="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98" fontId="0" fillId="14" borderId="3" xfId="15" applyNumberFormat="1" applyFill="1" applyBorder="1" applyAlignment="1">
      <alignment/>
    </xf>
    <xf numFmtId="43" fontId="0" fillId="14" borderId="0" xfId="15" applyFill="1" applyBorder="1" applyAlignment="1">
      <alignment horizontal="center"/>
    </xf>
    <xf numFmtId="43" fontId="0" fillId="14" borderId="3" xfId="15" applyFill="1" applyBorder="1" applyAlignment="1">
      <alignment/>
    </xf>
    <xf numFmtId="43" fontId="0" fillId="14" borderId="0" xfId="15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198" fontId="0" fillId="12" borderId="4" xfId="15" applyNumberFormat="1" applyFill="1" applyBorder="1" applyAlignment="1">
      <alignment/>
    </xf>
    <xf numFmtId="43" fontId="0" fillId="12" borderId="11" xfId="15" applyFill="1" applyBorder="1" applyAlignment="1">
      <alignment horizontal="center"/>
    </xf>
    <xf numFmtId="43" fontId="0" fillId="12" borderId="4" xfId="15" applyFill="1" applyBorder="1" applyAlignment="1">
      <alignment/>
    </xf>
    <xf numFmtId="43" fontId="0" fillId="12" borderId="11" xfId="15" applyFill="1" applyBorder="1" applyAlignment="1">
      <alignment/>
    </xf>
    <xf numFmtId="0" fontId="0" fillId="12" borderId="0" xfId="0" applyFill="1" applyBorder="1" applyAlignment="1">
      <alignment horizontal="center"/>
    </xf>
    <xf numFmtId="43" fontId="0" fillId="12" borderId="3" xfId="15" applyFill="1" applyBorder="1" applyAlignment="1">
      <alignment/>
    </xf>
    <xf numFmtId="43" fontId="0" fillId="12" borderId="0" xfId="15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98" fontId="0" fillId="6" borderId="1" xfId="15" applyNumberFormat="1" applyFill="1" applyBorder="1" applyAlignment="1">
      <alignment/>
    </xf>
    <xf numFmtId="43" fontId="0" fillId="6" borderId="12" xfId="15" applyFill="1" applyBorder="1" applyAlignment="1">
      <alignment horizontal="center"/>
    </xf>
    <xf numFmtId="43" fontId="0" fillId="6" borderId="1" xfId="15" applyFill="1" applyBorder="1" applyAlignment="1">
      <alignment/>
    </xf>
    <xf numFmtId="43" fontId="0" fillId="6" borderId="12" xfId="15" applyFill="1" applyBorder="1" applyAlignment="1">
      <alignment/>
    </xf>
    <xf numFmtId="43" fontId="4" fillId="7" borderId="0" xfId="0" applyNumberFormat="1" applyFont="1" applyFill="1" applyAlignment="1">
      <alignment/>
    </xf>
    <xf numFmtId="43" fontId="5" fillId="7" borderId="0" xfId="15" applyFont="1" applyFill="1" applyAlignment="1">
      <alignment horizontal="center"/>
    </xf>
    <xf numFmtId="43" fontId="5" fillId="7" borderId="0" xfId="15" applyFont="1" applyFill="1" applyAlignment="1">
      <alignment/>
    </xf>
    <xf numFmtId="0" fontId="0" fillId="18" borderId="12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198" fontId="0" fillId="18" borderId="1" xfId="15" applyNumberFormat="1" applyFill="1" applyBorder="1" applyAlignment="1">
      <alignment/>
    </xf>
    <xf numFmtId="43" fontId="0" fillId="18" borderId="12" xfId="15" applyFill="1" applyBorder="1" applyAlignment="1">
      <alignment horizontal="center"/>
    </xf>
    <xf numFmtId="43" fontId="0" fillId="18" borderId="1" xfId="15" applyFill="1" applyBorder="1" applyAlignment="1">
      <alignment/>
    </xf>
    <xf numFmtId="43" fontId="0" fillId="18" borderId="12" xfId="15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98" fontId="0" fillId="11" borderId="3" xfId="15" applyNumberFormat="1" applyFill="1" applyBorder="1" applyAlignment="1">
      <alignment/>
    </xf>
    <xf numFmtId="43" fontId="0" fillId="11" borderId="0" xfId="15" applyFill="1" applyBorder="1" applyAlignment="1">
      <alignment horizontal="center"/>
    </xf>
    <xf numFmtId="43" fontId="0" fillId="11" borderId="3" xfId="15" applyFill="1" applyBorder="1" applyAlignment="1">
      <alignment/>
    </xf>
    <xf numFmtId="43" fontId="0" fillId="11" borderId="0" xfId="15" applyFill="1" applyBorder="1" applyAlignment="1">
      <alignment/>
    </xf>
    <xf numFmtId="0" fontId="0" fillId="11" borderId="1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198" fontId="0" fillId="11" borderId="4" xfId="15" applyNumberFormat="1" applyFill="1" applyBorder="1" applyAlignment="1">
      <alignment/>
    </xf>
    <xf numFmtId="43" fontId="0" fillId="11" borderId="11" xfId="15" applyFill="1" applyBorder="1" applyAlignment="1">
      <alignment horizontal="center"/>
    </xf>
    <xf numFmtId="43" fontId="0" fillId="11" borderId="4" xfId="15" applyFill="1" applyBorder="1" applyAlignment="1">
      <alignment/>
    </xf>
    <xf numFmtId="43" fontId="0" fillId="11" borderId="11" xfId="15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98" fontId="0" fillId="11" borderId="1" xfId="15" applyNumberFormat="1" applyFill="1" applyBorder="1" applyAlignment="1">
      <alignment/>
    </xf>
    <xf numFmtId="43" fontId="0" fillId="11" borderId="12" xfId="15" applyFill="1" applyBorder="1" applyAlignment="1">
      <alignment horizontal="center"/>
    </xf>
    <xf numFmtId="43" fontId="0" fillId="11" borderId="12" xfId="15" applyFill="1" applyBorder="1" applyAlignment="1">
      <alignment/>
    </xf>
    <xf numFmtId="43" fontId="0" fillId="19" borderId="1" xfId="15" applyFill="1" applyBorder="1" applyAlignment="1">
      <alignment/>
    </xf>
    <xf numFmtId="0" fontId="0" fillId="11" borderId="15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98" fontId="0" fillId="11" borderId="2" xfId="15" applyNumberFormat="1" applyFill="1" applyBorder="1" applyAlignment="1">
      <alignment/>
    </xf>
    <xf numFmtId="43" fontId="0" fillId="11" borderId="15" xfId="15" applyFill="1" applyBorder="1" applyAlignment="1">
      <alignment horizontal="center"/>
    </xf>
    <xf numFmtId="43" fontId="0" fillId="11" borderId="2" xfId="15" applyFill="1" applyBorder="1" applyAlignment="1">
      <alignment/>
    </xf>
    <xf numFmtId="43" fontId="0" fillId="11" borderId="15" xfId="15" applyFill="1" applyBorder="1" applyAlignment="1">
      <alignment/>
    </xf>
    <xf numFmtId="43" fontId="0" fillId="3" borderId="4" xfId="15" applyFont="1" applyFill="1" applyBorder="1" applyAlignment="1">
      <alignment/>
    </xf>
    <xf numFmtId="43" fontId="0" fillId="3" borderId="7" xfId="15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198" fontId="0" fillId="20" borderId="4" xfId="15" applyNumberFormat="1" applyFont="1" applyFill="1" applyBorder="1" applyAlignment="1">
      <alignment/>
    </xf>
    <xf numFmtId="43" fontId="0" fillId="20" borderId="11" xfId="15" applyFont="1" applyFill="1" applyBorder="1" applyAlignment="1">
      <alignment horizontal="center"/>
    </xf>
    <xf numFmtId="43" fontId="0" fillId="20" borderId="4" xfId="15" applyFont="1" applyFill="1" applyBorder="1" applyAlignment="1">
      <alignment/>
    </xf>
    <xf numFmtId="43" fontId="0" fillId="20" borderId="11" xfId="15" applyFont="1" applyFill="1" applyBorder="1" applyAlignment="1">
      <alignment/>
    </xf>
    <xf numFmtId="43" fontId="6" fillId="3" borderId="4" xfId="15" applyFont="1" applyFill="1" applyBorder="1" applyAlignment="1">
      <alignment/>
    </xf>
    <xf numFmtId="43" fontId="6" fillId="3" borderId="0" xfId="15" applyFont="1" applyFill="1" applyBorder="1" applyAlignment="1">
      <alignment/>
    </xf>
    <xf numFmtId="0" fontId="0" fillId="3" borderId="0" xfId="0" applyFill="1" applyBorder="1" applyAlignment="1">
      <alignment/>
    </xf>
    <xf numFmtId="43" fontId="0" fillId="3" borderId="0" xfId="0" applyNumberFormat="1" applyFill="1" applyBorder="1" applyAlignment="1">
      <alignment/>
    </xf>
    <xf numFmtId="0" fontId="0" fillId="21" borderId="0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198" fontId="0" fillId="21" borderId="3" xfId="15" applyNumberFormat="1" applyFill="1" applyBorder="1" applyAlignment="1">
      <alignment/>
    </xf>
    <xf numFmtId="43" fontId="0" fillId="21" borderId="0" xfId="15" applyFill="1" applyBorder="1" applyAlignment="1">
      <alignment horizontal="center"/>
    </xf>
    <xf numFmtId="43" fontId="0" fillId="21" borderId="3" xfId="15" applyFill="1" applyBorder="1" applyAlignment="1">
      <alignment/>
    </xf>
    <xf numFmtId="43" fontId="0" fillId="21" borderId="0" xfId="15" applyFill="1" applyBorder="1" applyAlignment="1">
      <alignment/>
    </xf>
    <xf numFmtId="198" fontId="0" fillId="8" borderId="0" xfId="15" applyNumberFormat="1" applyFill="1" applyBorder="1" applyAlignment="1">
      <alignment/>
    </xf>
    <xf numFmtId="43" fontId="0" fillId="8" borderId="3" xfId="15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198" fontId="6" fillId="8" borderId="11" xfId="15" applyNumberFormat="1" applyFont="1" applyFill="1" applyBorder="1" applyAlignment="1">
      <alignment/>
    </xf>
    <xf numFmtId="43" fontId="6" fillId="8" borderId="4" xfId="15" applyFont="1" applyFill="1" applyBorder="1" applyAlignment="1">
      <alignment horizontal="center"/>
    </xf>
    <xf numFmtId="43" fontId="6" fillId="8" borderId="11" xfId="15" applyFont="1" applyFill="1" applyBorder="1" applyAlignment="1">
      <alignment/>
    </xf>
    <xf numFmtId="43" fontId="6" fillId="8" borderId="4" xfId="15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198" fontId="0" fillId="22" borderId="3" xfId="15" applyNumberFormat="1" applyFill="1" applyBorder="1" applyAlignment="1">
      <alignment/>
    </xf>
    <xf numFmtId="43" fontId="0" fillId="22" borderId="0" xfId="15" applyFill="1" applyBorder="1" applyAlignment="1">
      <alignment horizontal="center"/>
    </xf>
    <xf numFmtId="43" fontId="0" fillId="22" borderId="3" xfId="15" applyFill="1" applyBorder="1" applyAlignment="1">
      <alignment/>
    </xf>
    <xf numFmtId="43" fontId="0" fillId="22" borderId="0" xfId="15" applyFill="1" applyBorder="1" applyAlignment="1">
      <alignment/>
    </xf>
    <xf numFmtId="43" fontId="5" fillId="8" borderId="4" xfId="15" applyFont="1" applyFill="1" applyBorder="1" applyAlignment="1">
      <alignment/>
    </xf>
    <xf numFmtId="43" fontId="5" fillId="12" borderId="6" xfId="15" applyFont="1" applyFill="1" applyBorder="1" applyAlignment="1">
      <alignment/>
    </xf>
    <xf numFmtId="43" fontId="5" fillId="14" borderId="6" xfId="15" applyFont="1" applyFill="1" applyBorder="1" applyAlignment="1">
      <alignment/>
    </xf>
    <xf numFmtId="43" fontId="5" fillId="18" borderId="6" xfId="15" applyFont="1" applyFill="1" applyBorder="1" applyAlignment="1">
      <alignment/>
    </xf>
    <xf numFmtId="43" fontId="5" fillId="11" borderId="14" xfId="15" applyFont="1" applyFill="1" applyBorder="1" applyAlignment="1">
      <alignment/>
    </xf>
    <xf numFmtId="43" fontId="5" fillId="17" borderId="8" xfId="15" applyFont="1" applyFill="1" applyBorder="1" applyAlignment="1">
      <alignment/>
    </xf>
    <xf numFmtId="43" fontId="5" fillId="18" borderId="8" xfId="15" applyFont="1" applyFill="1" applyBorder="1" applyAlignment="1">
      <alignment/>
    </xf>
    <xf numFmtId="43" fontId="5" fillId="8" borderId="7" xfId="15" applyFont="1" applyFill="1" applyBorder="1" applyAlignment="1">
      <alignment/>
    </xf>
    <xf numFmtId="43" fontId="5" fillId="6" borderId="8" xfId="15" applyFont="1" applyFill="1" applyBorder="1" applyAlignment="1">
      <alignment/>
    </xf>
    <xf numFmtId="43" fontId="5" fillId="14" borderId="6" xfId="15" applyFont="1" applyFill="1" applyBorder="1" applyAlignment="1">
      <alignment/>
    </xf>
    <xf numFmtId="43" fontId="5" fillId="8" borderId="8" xfId="15" applyFont="1" applyFill="1" applyBorder="1" applyAlignment="1">
      <alignment/>
    </xf>
    <xf numFmtId="43" fontId="5" fillId="17" borderId="6" xfId="15" applyFont="1" applyFill="1" applyBorder="1" applyAlignment="1">
      <alignment/>
    </xf>
    <xf numFmtId="43" fontId="4" fillId="18" borderId="7" xfId="15" applyFont="1" applyFill="1" applyBorder="1" applyAlignment="1">
      <alignment/>
    </xf>
    <xf numFmtId="43" fontId="4" fillId="6" borderId="6" xfId="15" applyFont="1" applyFill="1" applyBorder="1" applyAlignment="1">
      <alignment/>
    </xf>
    <xf numFmtId="43" fontId="5" fillId="12" borderId="6" xfId="15" applyFont="1" applyFill="1" applyBorder="1" applyAlignment="1">
      <alignment/>
    </xf>
    <xf numFmtId="43" fontId="5" fillId="8" borderId="1" xfId="15" applyFont="1" applyFill="1" applyBorder="1" applyAlignment="1">
      <alignment/>
    </xf>
    <xf numFmtId="43" fontId="5" fillId="6" borderId="6" xfId="15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21"/>
  <sheetViews>
    <sheetView tabSelected="1" workbookViewId="0" topLeftCell="A54">
      <selection activeCell="C64" sqref="C64"/>
    </sheetView>
  </sheetViews>
  <sheetFormatPr defaultColWidth="9.140625" defaultRowHeight="21.75"/>
  <cols>
    <col min="1" max="1" width="5.8515625" style="0" customWidth="1"/>
    <col min="2" max="2" width="14.28125" style="0" customWidth="1"/>
    <col min="3" max="3" width="15.421875" style="0" customWidth="1"/>
    <col min="4" max="4" width="11.7109375" style="0" customWidth="1"/>
    <col min="5" max="5" width="5.140625" style="0" customWidth="1"/>
    <col min="6" max="6" width="12.140625" style="0" customWidth="1"/>
    <col min="7" max="7" width="11.140625" style="0" customWidth="1"/>
    <col min="9" max="9" width="8.28125" style="0" customWidth="1"/>
    <col min="10" max="10" width="13.8515625" style="0" customWidth="1"/>
    <col min="11" max="11" width="13.00390625" style="0" customWidth="1"/>
    <col min="12" max="12" width="9.7109375" style="0" customWidth="1"/>
    <col min="14" max="14" width="10.00390625" style="0" bestFit="1" customWidth="1"/>
  </cols>
  <sheetData>
    <row r="2" spans="1:148" ht="21.75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  <c r="L2" s="55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</row>
    <row r="3" spans="1:12" ht="21.75">
      <c r="A3" s="44" t="s">
        <v>0</v>
      </c>
      <c r="B3" s="45" t="s">
        <v>1</v>
      </c>
      <c r="C3" s="45" t="s">
        <v>28</v>
      </c>
      <c r="D3" s="44" t="s">
        <v>2</v>
      </c>
      <c r="E3" s="44" t="s">
        <v>3</v>
      </c>
      <c r="F3" s="44" t="s">
        <v>4</v>
      </c>
      <c r="G3" s="44" t="s">
        <v>10</v>
      </c>
      <c r="H3" s="44" t="s">
        <v>5</v>
      </c>
      <c r="I3" s="1" t="s">
        <v>8</v>
      </c>
      <c r="J3" s="44" t="s">
        <v>9</v>
      </c>
      <c r="K3" s="44" t="s">
        <v>6</v>
      </c>
      <c r="L3" s="54" t="s">
        <v>7</v>
      </c>
    </row>
    <row r="4" spans="1:12" ht="21.75">
      <c r="A4" s="46">
        <v>1</v>
      </c>
      <c r="B4" s="61" t="s">
        <v>33</v>
      </c>
      <c r="C4" s="61" t="s">
        <v>37</v>
      </c>
      <c r="D4" s="50" t="s">
        <v>19</v>
      </c>
      <c r="E4" s="51" t="s">
        <v>11</v>
      </c>
      <c r="F4" s="89">
        <v>900</v>
      </c>
      <c r="G4" s="99">
        <v>11.2</v>
      </c>
      <c r="H4" s="5">
        <f aca="true" t="shared" si="0" ref="H4:H23">IF((0.0015*(vol*pps))&lt;50,50,(0.0015*(vol*pps)))</f>
        <v>50</v>
      </c>
      <c r="I4" s="2">
        <f aca="true" t="shared" si="1" ref="I4:I39">com*0.07</f>
        <v>3.5000000000000004</v>
      </c>
      <c r="J4" s="5">
        <f aca="true" t="shared" si="2" ref="J4:J39">IF(type="b",((vol*pps)+com+vat)*(-1),IF(type="s",(vol*pps)-com-vat,))</f>
        <v>10026.5</v>
      </c>
      <c r="K4" s="5">
        <f>J4+60000</f>
        <v>70026.5</v>
      </c>
      <c r="L4" s="47"/>
    </row>
    <row r="5" spans="1:12" ht="21.75">
      <c r="A5" s="48">
        <v>2</v>
      </c>
      <c r="B5" s="62" t="s">
        <v>33</v>
      </c>
      <c r="C5" s="62" t="s">
        <v>37</v>
      </c>
      <c r="D5" s="109" t="s">
        <v>22</v>
      </c>
      <c r="E5" s="110" t="s">
        <v>12</v>
      </c>
      <c r="F5" s="111">
        <v>2500</v>
      </c>
      <c r="G5" s="112">
        <v>37</v>
      </c>
      <c r="H5" s="113">
        <f t="shared" si="0"/>
        <v>138.75</v>
      </c>
      <c r="I5" s="114">
        <f t="shared" si="1"/>
        <v>9.7125</v>
      </c>
      <c r="J5" s="113">
        <f t="shared" si="2"/>
        <v>-92648.4625</v>
      </c>
      <c r="K5" s="6">
        <f>K4+J5</f>
        <v>-22621.962499999994</v>
      </c>
      <c r="L5" s="9"/>
    </row>
    <row r="6" spans="1:14" ht="21.75">
      <c r="A6" s="48">
        <v>3</v>
      </c>
      <c r="B6" s="62" t="s">
        <v>33</v>
      </c>
      <c r="C6" s="62" t="s">
        <v>37</v>
      </c>
      <c r="D6" s="78" t="s">
        <v>20</v>
      </c>
      <c r="E6" s="79" t="s">
        <v>12</v>
      </c>
      <c r="F6" s="90">
        <v>80000</v>
      </c>
      <c r="G6" s="100">
        <v>0.48</v>
      </c>
      <c r="H6" s="80">
        <f t="shared" si="0"/>
        <v>57.6</v>
      </c>
      <c r="I6" s="81">
        <f t="shared" si="1"/>
        <v>4.032000000000001</v>
      </c>
      <c r="J6" s="80">
        <f t="shared" si="2"/>
        <v>-38461.632</v>
      </c>
      <c r="K6" s="65">
        <f>K5+J6+N6</f>
        <v>-1083.594499999992</v>
      </c>
      <c r="L6" s="9"/>
      <c r="M6" s="53" t="s">
        <v>27</v>
      </c>
      <c r="N6" s="52">
        <v>60000</v>
      </c>
    </row>
    <row r="7" spans="1:12" ht="21.75">
      <c r="A7" s="33">
        <v>4</v>
      </c>
      <c r="B7" s="17" t="s">
        <v>34</v>
      </c>
      <c r="C7" s="17" t="s">
        <v>36</v>
      </c>
      <c r="D7" s="82" t="s">
        <v>20</v>
      </c>
      <c r="E7" s="75" t="s">
        <v>11</v>
      </c>
      <c r="F7" s="91">
        <v>80000</v>
      </c>
      <c r="G7" s="101">
        <v>0.5</v>
      </c>
      <c r="H7" s="77">
        <f t="shared" si="0"/>
        <v>60</v>
      </c>
      <c r="I7" s="76">
        <f t="shared" si="1"/>
        <v>4.2</v>
      </c>
      <c r="J7" s="77">
        <f t="shared" si="2"/>
        <v>39935.8</v>
      </c>
      <c r="K7" s="4">
        <f>K6+J7</f>
        <v>38852.20550000001</v>
      </c>
      <c r="L7" s="263">
        <f>J6+J7</f>
        <v>1474.1680000000051</v>
      </c>
    </row>
    <row r="8" spans="1:12" ht="21.75">
      <c r="A8" s="46">
        <v>5</v>
      </c>
      <c r="B8" s="61" t="s">
        <v>35</v>
      </c>
      <c r="C8" s="27" t="s">
        <v>16</v>
      </c>
      <c r="D8" s="50" t="s">
        <v>21</v>
      </c>
      <c r="E8" s="8" t="s">
        <v>11</v>
      </c>
      <c r="F8" s="92">
        <v>2000</v>
      </c>
      <c r="G8" s="88">
        <v>12</v>
      </c>
      <c r="H8" s="6">
        <f t="shared" si="0"/>
        <v>50</v>
      </c>
      <c r="I8" s="2">
        <f t="shared" si="1"/>
        <v>3.5000000000000004</v>
      </c>
      <c r="J8" s="5">
        <f t="shared" si="2"/>
        <v>23946.5</v>
      </c>
      <c r="K8" s="6">
        <f>K7+J8</f>
        <v>62798.70550000001</v>
      </c>
      <c r="L8" s="9"/>
    </row>
    <row r="9" spans="1:12" ht="21.75">
      <c r="A9" s="48">
        <v>6</v>
      </c>
      <c r="B9" s="62" t="s">
        <v>38</v>
      </c>
      <c r="C9" s="28" t="s">
        <v>16</v>
      </c>
      <c r="D9" s="109" t="s">
        <v>22</v>
      </c>
      <c r="E9" s="115" t="s">
        <v>11</v>
      </c>
      <c r="F9" s="116">
        <v>2000</v>
      </c>
      <c r="G9" s="117">
        <v>35.25</v>
      </c>
      <c r="H9" s="113">
        <f t="shared" si="0"/>
        <v>105.75</v>
      </c>
      <c r="I9" s="114">
        <f t="shared" si="1"/>
        <v>7.402500000000001</v>
      </c>
      <c r="J9" s="113">
        <f t="shared" si="2"/>
        <v>70386.8475</v>
      </c>
      <c r="K9" s="6">
        <f>K8+J9</f>
        <v>133185.553</v>
      </c>
      <c r="L9" s="9"/>
    </row>
    <row r="10" spans="1:12" ht="21.75">
      <c r="A10" s="48">
        <v>7</v>
      </c>
      <c r="B10" s="62" t="s">
        <v>35</v>
      </c>
      <c r="C10" s="28" t="s">
        <v>16</v>
      </c>
      <c r="D10" s="56" t="s">
        <v>20</v>
      </c>
      <c r="E10" s="19" t="s">
        <v>12</v>
      </c>
      <c r="F10" s="93">
        <v>100000</v>
      </c>
      <c r="G10" s="102">
        <v>0.37</v>
      </c>
      <c r="H10" s="21">
        <f t="shared" si="0"/>
        <v>55.5</v>
      </c>
      <c r="I10" s="20">
        <f t="shared" si="1"/>
        <v>3.8850000000000002</v>
      </c>
      <c r="J10" s="21">
        <f t="shared" si="2"/>
        <v>-37059.385</v>
      </c>
      <c r="K10" s="6">
        <f>K9+J10</f>
        <v>96126.168</v>
      </c>
      <c r="L10" s="9"/>
    </row>
    <row r="11" spans="1:14" ht="21.75">
      <c r="A11" s="49">
        <v>8</v>
      </c>
      <c r="B11" s="63" t="s">
        <v>35</v>
      </c>
      <c r="C11" s="29" t="s">
        <v>16</v>
      </c>
      <c r="D11" s="57" t="s">
        <v>20</v>
      </c>
      <c r="E11" s="22" t="s">
        <v>11</v>
      </c>
      <c r="F11" s="94">
        <v>100000</v>
      </c>
      <c r="G11" s="103">
        <v>0.38</v>
      </c>
      <c r="H11" s="24">
        <f t="shared" si="0"/>
        <v>57</v>
      </c>
      <c r="I11" s="23">
        <f t="shared" si="1"/>
        <v>3.99</v>
      </c>
      <c r="J11" s="21">
        <f t="shared" si="2"/>
        <v>37939.01</v>
      </c>
      <c r="K11" s="65">
        <f>K10+J11-N11</f>
        <v>74065.17800000001</v>
      </c>
      <c r="L11" s="274">
        <f>J10+J11</f>
        <v>879.625</v>
      </c>
      <c r="M11" s="25" t="s">
        <v>23</v>
      </c>
      <c r="N11" s="26">
        <v>60000</v>
      </c>
    </row>
    <row r="12" spans="1:12" ht="21.75">
      <c r="A12" s="15">
        <v>9</v>
      </c>
      <c r="B12" s="17" t="s">
        <v>39</v>
      </c>
      <c r="C12" s="15" t="s">
        <v>17</v>
      </c>
      <c r="D12" s="58" t="s">
        <v>21</v>
      </c>
      <c r="E12" s="41" t="s">
        <v>12</v>
      </c>
      <c r="F12" s="95">
        <v>3000</v>
      </c>
      <c r="G12" s="104">
        <v>11.8</v>
      </c>
      <c r="H12" s="43">
        <f t="shared" si="0"/>
        <v>53.1</v>
      </c>
      <c r="I12" s="42">
        <f t="shared" si="1"/>
        <v>3.7170000000000005</v>
      </c>
      <c r="J12" s="43">
        <f t="shared" si="2"/>
        <v>-35456.816999999995</v>
      </c>
      <c r="K12" s="4">
        <f aca="true" t="shared" si="3" ref="K12:K45">K11+J12</f>
        <v>38608.36100000002</v>
      </c>
      <c r="L12" s="18"/>
    </row>
    <row r="13" spans="1:12" ht="21.75">
      <c r="A13" s="14">
        <v>10</v>
      </c>
      <c r="B13" s="16" t="s">
        <v>36</v>
      </c>
      <c r="C13" s="16" t="s">
        <v>18</v>
      </c>
      <c r="D13" s="59" t="s">
        <v>20</v>
      </c>
      <c r="E13" s="30" t="s">
        <v>12</v>
      </c>
      <c r="F13" s="96">
        <v>100000</v>
      </c>
      <c r="G13" s="105">
        <v>0.37</v>
      </c>
      <c r="H13" s="32">
        <f t="shared" si="0"/>
        <v>55.5</v>
      </c>
      <c r="I13" s="31">
        <f t="shared" si="1"/>
        <v>3.8850000000000002</v>
      </c>
      <c r="J13" s="32">
        <f t="shared" si="2"/>
        <v>-37059.385</v>
      </c>
      <c r="K13" s="4">
        <f t="shared" si="3"/>
        <v>1548.976000000017</v>
      </c>
      <c r="L13" s="4"/>
    </row>
    <row r="14" spans="1:12" ht="21.75">
      <c r="A14" s="15">
        <v>11</v>
      </c>
      <c r="B14" s="15" t="s">
        <v>16</v>
      </c>
      <c r="C14" s="15" t="s">
        <v>25</v>
      </c>
      <c r="D14" s="34" t="s">
        <v>20</v>
      </c>
      <c r="E14" s="30" t="s">
        <v>11</v>
      </c>
      <c r="F14" s="96">
        <v>50000</v>
      </c>
      <c r="G14" s="105">
        <v>0.35</v>
      </c>
      <c r="H14" s="32">
        <f t="shared" si="0"/>
        <v>50</v>
      </c>
      <c r="I14" s="31">
        <f t="shared" si="1"/>
        <v>3.5000000000000004</v>
      </c>
      <c r="J14" s="32">
        <f t="shared" si="2"/>
        <v>17446.5</v>
      </c>
      <c r="K14" s="4">
        <f t="shared" si="3"/>
        <v>18995.476000000017</v>
      </c>
      <c r="L14" s="60"/>
    </row>
    <row r="15" spans="1:12" ht="21.75">
      <c r="A15" s="14">
        <v>12</v>
      </c>
      <c r="B15" s="14" t="s">
        <v>17</v>
      </c>
      <c r="C15" s="14" t="s">
        <v>26</v>
      </c>
      <c r="D15" s="34" t="s">
        <v>20</v>
      </c>
      <c r="E15" s="30" t="s">
        <v>11</v>
      </c>
      <c r="F15" s="96">
        <v>50000</v>
      </c>
      <c r="G15" s="105">
        <v>0.43</v>
      </c>
      <c r="H15" s="32">
        <f t="shared" si="0"/>
        <v>50</v>
      </c>
      <c r="I15" s="31">
        <f t="shared" si="1"/>
        <v>3.5000000000000004</v>
      </c>
      <c r="J15" s="32">
        <f t="shared" si="2"/>
        <v>21446.5</v>
      </c>
      <c r="K15" s="4">
        <f t="shared" si="3"/>
        <v>40441.97600000002</v>
      </c>
      <c r="L15" s="273">
        <f>J13+J14+J15</f>
        <v>1833.614999999998</v>
      </c>
    </row>
    <row r="16" spans="1:14" ht="21.75">
      <c r="A16" s="33">
        <v>13</v>
      </c>
      <c r="B16" s="15" t="s">
        <v>26</v>
      </c>
      <c r="C16" s="15" t="s">
        <v>29</v>
      </c>
      <c r="D16" s="66" t="s">
        <v>21</v>
      </c>
      <c r="E16" s="41" t="s">
        <v>11</v>
      </c>
      <c r="F16" s="95">
        <v>1200</v>
      </c>
      <c r="G16" s="104">
        <v>12.3</v>
      </c>
      <c r="H16" s="43">
        <f t="shared" si="0"/>
        <v>50</v>
      </c>
      <c r="I16" s="42">
        <f t="shared" si="1"/>
        <v>3.5000000000000004</v>
      </c>
      <c r="J16" s="43">
        <f t="shared" si="2"/>
        <v>14706.5</v>
      </c>
      <c r="K16" s="4">
        <f t="shared" si="3"/>
        <v>55148.47600000002</v>
      </c>
      <c r="L16" s="18"/>
      <c r="N16" s="64"/>
    </row>
    <row r="17" spans="1:12" ht="21.75">
      <c r="A17" s="67">
        <v>14</v>
      </c>
      <c r="B17" s="14" t="s">
        <v>29</v>
      </c>
      <c r="C17" s="14" t="s">
        <v>31</v>
      </c>
      <c r="D17" s="68" t="s">
        <v>30</v>
      </c>
      <c r="E17" s="69" t="s">
        <v>12</v>
      </c>
      <c r="F17" s="97">
        <v>1000</v>
      </c>
      <c r="G17" s="106">
        <v>7.8</v>
      </c>
      <c r="H17" s="71">
        <f t="shared" si="0"/>
        <v>50</v>
      </c>
      <c r="I17" s="70">
        <f t="shared" si="1"/>
        <v>3.5000000000000004</v>
      </c>
      <c r="J17" s="71">
        <f t="shared" si="2"/>
        <v>-7853.5</v>
      </c>
      <c r="K17" s="4">
        <f t="shared" si="3"/>
        <v>47294.97600000002</v>
      </c>
      <c r="L17" s="18"/>
    </row>
    <row r="18" spans="1:12" ht="21.75">
      <c r="A18" s="33">
        <v>15</v>
      </c>
      <c r="B18" s="15" t="s">
        <v>41</v>
      </c>
      <c r="C18" s="15" t="s">
        <v>40</v>
      </c>
      <c r="D18" s="74" t="s">
        <v>32</v>
      </c>
      <c r="E18" s="75" t="s">
        <v>12</v>
      </c>
      <c r="F18" s="91">
        <v>5000</v>
      </c>
      <c r="G18" s="101">
        <v>5.75</v>
      </c>
      <c r="H18" s="77">
        <f t="shared" si="0"/>
        <v>50</v>
      </c>
      <c r="I18" s="76">
        <f t="shared" si="1"/>
        <v>3.5000000000000004</v>
      </c>
      <c r="J18" s="77">
        <f t="shared" si="2"/>
        <v>-28803.5</v>
      </c>
      <c r="K18" s="4">
        <f t="shared" si="3"/>
        <v>18491.476000000017</v>
      </c>
      <c r="L18" s="18"/>
    </row>
    <row r="19" spans="1:12" ht="21.75">
      <c r="A19" s="83">
        <v>16</v>
      </c>
      <c r="B19" s="46" t="s">
        <v>42</v>
      </c>
      <c r="C19" s="46" t="s">
        <v>83</v>
      </c>
      <c r="D19" s="84" t="s">
        <v>21</v>
      </c>
      <c r="E19" s="84" t="s">
        <v>11</v>
      </c>
      <c r="F19" s="98">
        <v>1800</v>
      </c>
      <c r="G19" s="107">
        <v>12.3</v>
      </c>
      <c r="H19" s="85">
        <f t="shared" si="0"/>
        <v>50</v>
      </c>
      <c r="I19" s="85">
        <f t="shared" si="1"/>
        <v>3.5000000000000004</v>
      </c>
      <c r="J19" s="86">
        <f t="shared" si="2"/>
        <v>22086.5</v>
      </c>
      <c r="K19" s="5">
        <f t="shared" si="3"/>
        <v>40577.97600000002</v>
      </c>
      <c r="L19" s="272">
        <f>J12+J16+J19</f>
        <v>1336.1830000000045</v>
      </c>
    </row>
    <row r="20" spans="1:12" ht="21.75">
      <c r="A20" s="48">
        <v>17</v>
      </c>
      <c r="B20" s="48" t="s">
        <v>42</v>
      </c>
      <c r="C20" s="48" t="s">
        <v>83</v>
      </c>
      <c r="D20" s="87" t="s">
        <v>22</v>
      </c>
      <c r="E20" s="19" t="s">
        <v>12</v>
      </c>
      <c r="F20" s="93">
        <v>500</v>
      </c>
      <c r="G20" s="108">
        <v>34.75</v>
      </c>
      <c r="H20" s="21">
        <f t="shared" si="0"/>
        <v>50</v>
      </c>
      <c r="I20" s="20">
        <f t="shared" si="1"/>
        <v>3.5000000000000004</v>
      </c>
      <c r="J20" s="21">
        <f t="shared" si="2"/>
        <v>-17428.5</v>
      </c>
      <c r="K20" s="6">
        <f t="shared" si="3"/>
        <v>23149.476000000017</v>
      </c>
      <c r="L20" s="9"/>
    </row>
    <row r="21" spans="1:12" ht="21.75">
      <c r="A21" s="48">
        <v>18</v>
      </c>
      <c r="B21" s="48" t="s">
        <v>42</v>
      </c>
      <c r="C21" s="28" t="s">
        <v>83</v>
      </c>
      <c r="D21" s="56" t="s">
        <v>22</v>
      </c>
      <c r="E21" s="87" t="s">
        <v>11</v>
      </c>
      <c r="F21" s="93">
        <v>500</v>
      </c>
      <c r="G21" s="102">
        <v>34.5</v>
      </c>
      <c r="H21" s="21">
        <f t="shared" si="0"/>
        <v>50</v>
      </c>
      <c r="I21" s="20">
        <f t="shared" si="1"/>
        <v>3.5000000000000004</v>
      </c>
      <c r="J21" s="21">
        <f t="shared" si="2"/>
        <v>17196.5</v>
      </c>
      <c r="K21" s="6">
        <f t="shared" si="3"/>
        <v>40345.97600000002</v>
      </c>
      <c r="L21" s="271">
        <f>J20+J21</f>
        <v>-232</v>
      </c>
    </row>
    <row r="22" spans="1:13" ht="21.75">
      <c r="A22" s="49">
        <v>19</v>
      </c>
      <c r="B22" s="49" t="s">
        <v>42</v>
      </c>
      <c r="C22" s="29" t="s">
        <v>83</v>
      </c>
      <c r="D22" s="118" t="s">
        <v>22</v>
      </c>
      <c r="E22" s="119" t="s">
        <v>11</v>
      </c>
      <c r="F22" s="120">
        <v>500</v>
      </c>
      <c r="G22" s="121">
        <v>34.5</v>
      </c>
      <c r="H22" s="122">
        <f t="shared" si="0"/>
        <v>50</v>
      </c>
      <c r="I22" s="123">
        <f t="shared" si="1"/>
        <v>3.5000000000000004</v>
      </c>
      <c r="J22" s="122">
        <f t="shared" si="2"/>
        <v>17196.5</v>
      </c>
      <c r="K22" s="7">
        <f t="shared" si="3"/>
        <v>57542.47600000002</v>
      </c>
      <c r="L22" s="270">
        <f>J5+J9+J22</f>
        <v>-5065.114999999991</v>
      </c>
      <c r="M22" s="64"/>
    </row>
    <row r="23" spans="1:12" ht="21.75">
      <c r="A23" s="125">
        <v>20</v>
      </c>
      <c r="B23" s="126" t="s">
        <v>44</v>
      </c>
      <c r="C23" s="126" t="s">
        <v>45</v>
      </c>
      <c r="D23" s="127" t="s">
        <v>32</v>
      </c>
      <c r="E23" s="128" t="s">
        <v>12</v>
      </c>
      <c r="F23" s="129">
        <v>4000</v>
      </c>
      <c r="G23" s="130">
        <v>5.4</v>
      </c>
      <c r="H23" s="131">
        <f t="shared" si="0"/>
        <v>50</v>
      </c>
      <c r="I23" s="132">
        <f t="shared" si="1"/>
        <v>3.5000000000000004</v>
      </c>
      <c r="J23" s="131">
        <f t="shared" si="2"/>
        <v>-21653.5</v>
      </c>
      <c r="K23" s="5">
        <f t="shared" si="3"/>
        <v>35888.97600000002</v>
      </c>
      <c r="L23" s="47"/>
    </row>
    <row r="24" spans="1:12" ht="21.75">
      <c r="A24" s="275" t="s">
        <v>47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6"/>
      <c r="L24" s="55"/>
    </row>
    <row r="25" spans="1:12" ht="21.75">
      <c r="A25" s="44" t="s">
        <v>0</v>
      </c>
      <c r="B25" s="45" t="s">
        <v>1</v>
      </c>
      <c r="C25" s="45" t="s">
        <v>28</v>
      </c>
      <c r="D25" s="44" t="s">
        <v>2</v>
      </c>
      <c r="E25" s="44" t="s">
        <v>3</v>
      </c>
      <c r="F25" s="44" t="s">
        <v>4</v>
      </c>
      <c r="G25" s="44" t="s">
        <v>10</v>
      </c>
      <c r="H25" s="44" t="s">
        <v>5</v>
      </c>
      <c r="I25" s="1" t="s">
        <v>8</v>
      </c>
      <c r="J25" s="44" t="s">
        <v>9</v>
      </c>
      <c r="K25" s="44" t="s">
        <v>6</v>
      </c>
      <c r="L25" s="54" t="s">
        <v>7</v>
      </c>
    </row>
    <row r="26" spans="1:12" ht="21.75">
      <c r="A26" s="48">
        <v>21</v>
      </c>
      <c r="B26" s="28" t="s">
        <v>48</v>
      </c>
      <c r="C26" s="28" t="s">
        <v>49</v>
      </c>
      <c r="D26" s="134" t="s">
        <v>32</v>
      </c>
      <c r="E26" s="135" t="s">
        <v>11</v>
      </c>
      <c r="F26" s="136">
        <v>3000</v>
      </c>
      <c r="G26" s="137">
        <v>6.4</v>
      </c>
      <c r="H26" s="80">
        <f aca="true" t="shared" si="4" ref="H26:H64">vol*pps*0.002</f>
        <v>38.4</v>
      </c>
      <c r="I26" s="81">
        <f t="shared" si="1"/>
        <v>2.688</v>
      </c>
      <c r="J26" s="131">
        <f t="shared" si="2"/>
        <v>19158.912</v>
      </c>
      <c r="K26" s="6">
        <f>K23+J26</f>
        <v>55047.88800000002</v>
      </c>
      <c r="L26" s="9"/>
    </row>
    <row r="27" spans="1:12" ht="21.75">
      <c r="A27" s="48">
        <v>22</v>
      </c>
      <c r="B27" s="28" t="s">
        <v>48</v>
      </c>
      <c r="C27" s="28" t="s">
        <v>49</v>
      </c>
      <c r="D27" s="134" t="s">
        <v>32</v>
      </c>
      <c r="E27" s="135" t="s">
        <v>12</v>
      </c>
      <c r="F27" s="136">
        <v>3000</v>
      </c>
      <c r="G27" s="137">
        <v>6.25</v>
      </c>
      <c r="H27" s="80">
        <f t="shared" si="4"/>
        <v>37.5</v>
      </c>
      <c r="I27" s="81">
        <f t="shared" si="1"/>
        <v>2.6250000000000004</v>
      </c>
      <c r="J27" s="80">
        <f t="shared" si="2"/>
        <v>-18790.125</v>
      </c>
      <c r="K27" s="6">
        <f t="shared" si="3"/>
        <v>36257.76300000002</v>
      </c>
      <c r="L27" s="9"/>
    </row>
    <row r="28" spans="1:12" ht="21.75">
      <c r="A28" s="49">
        <v>23</v>
      </c>
      <c r="B28" s="29" t="s">
        <v>48</v>
      </c>
      <c r="C28" s="29" t="s">
        <v>49</v>
      </c>
      <c r="D28" s="138" t="s">
        <v>32</v>
      </c>
      <c r="E28" s="139" t="s">
        <v>11</v>
      </c>
      <c r="F28" s="140">
        <v>400</v>
      </c>
      <c r="G28" s="141">
        <v>6.6</v>
      </c>
      <c r="H28" s="142">
        <f t="shared" si="4"/>
        <v>5.28</v>
      </c>
      <c r="I28" s="143">
        <f t="shared" si="1"/>
        <v>0.36960000000000004</v>
      </c>
      <c r="J28" s="142">
        <f t="shared" si="2"/>
        <v>2634.3504</v>
      </c>
      <c r="K28" s="7">
        <f t="shared" si="3"/>
        <v>38892.113400000024</v>
      </c>
      <c r="L28" s="10"/>
    </row>
    <row r="29" spans="1:12" ht="21.75">
      <c r="A29" s="144">
        <v>24</v>
      </c>
      <c r="B29" s="145" t="s">
        <v>50</v>
      </c>
      <c r="C29" s="145" t="s">
        <v>51</v>
      </c>
      <c r="D29" s="134" t="s">
        <v>32</v>
      </c>
      <c r="E29" s="135" t="s">
        <v>11</v>
      </c>
      <c r="F29" s="136">
        <v>5000</v>
      </c>
      <c r="G29" s="137">
        <v>6.35</v>
      </c>
      <c r="H29" s="80">
        <f t="shared" si="4"/>
        <v>63.5</v>
      </c>
      <c r="I29" s="81">
        <f t="shared" si="1"/>
        <v>4.445</v>
      </c>
      <c r="J29" s="80">
        <f t="shared" si="2"/>
        <v>31682.055</v>
      </c>
      <c r="K29" s="6">
        <f t="shared" si="3"/>
        <v>70574.16840000002</v>
      </c>
      <c r="L29" s="9"/>
    </row>
    <row r="30" spans="1:12" ht="21.75">
      <c r="A30" s="144">
        <v>25</v>
      </c>
      <c r="B30" s="145" t="s">
        <v>50</v>
      </c>
      <c r="C30" s="145" t="s">
        <v>51</v>
      </c>
      <c r="D30" s="134" t="s">
        <v>32</v>
      </c>
      <c r="E30" s="135" t="s">
        <v>11</v>
      </c>
      <c r="F30" s="136">
        <v>3600</v>
      </c>
      <c r="G30" s="137">
        <v>6.45</v>
      </c>
      <c r="H30" s="80">
        <f t="shared" si="4"/>
        <v>46.44</v>
      </c>
      <c r="I30" s="81">
        <f t="shared" si="1"/>
        <v>3.2508000000000004</v>
      </c>
      <c r="J30" s="80">
        <f t="shared" si="2"/>
        <v>23170.3092</v>
      </c>
      <c r="K30" s="6">
        <f t="shared" si="3"/>
        <v>93744.47760000003</v>
      </c>
      <c r="L30" s="269">
        <f>J18+J23+SUM(J26:J30)</f>
        <v>7398.501600000003</v>
      </c>
    </row>
    <row r="31" spans="1:12" ht="21.75">
      <c r="A31" s="144">
        <v>26</v>
      </c>
      <c r="B31" s="145" t="s">
        <v>50</v>
      </c>
      <c r="C31" s="145" t="s">
        <v>51</v>
      </c>
      <c r="D31" s="146" t="s">
        <v>32</v>
      </c>
      <c r="E31" s="147" t="s">
        <v>12</v>
      </c>
      <c r="F31" s="148">
        <v>5400</v>
      </c>
      <c r="G31" s="149">
        <v>6.25</v>
      </c>
      <c r="H31" s="150">
        <f t="shared" si="4"/>
        <v>67.5</v>
      </c>
      <c r="I31" s="151">
        <f t="shared" si="1"/>
        <v>4.7250000000000005</v>
      </c>
      <c r="J31" s="150">
        <f t="shared" si="2"/>
        <v>-33822.225</v>
      </c>
      <c r="K31" s="6">
        <f t="shared" si="3"/>
        <v>59922.25260000003</v>
      </c>
      <c r="L31" s="9"/>
    </row>
    <row r="32" spans="1:12" ht="21.75">
      <c r="A32" s="152">
        <v>27</v>
      </c>
      <c r="B32" s="153" t="s">
        <v>50</v>
      </c>
      <c r="C32" s="153" t="s">
        <v>51</v>
      </c>
      <c r="D32" s="154" t="s">
        <v>32</v>
      </c>
      <c r="E32" s="155" t="s">
        <v>12</v>
      </c>
      <c r="F32" s="156">
        <v>3600</v>
      </c>
      <c r="G32" s="157">
        <v>6.3</v>
      </c>
      <c r="H32" s="158">
        <f t="shared" si="4"/>
        <v>45.36</v>
      </c>
      <c r="I32" s="159">
        <f t="shared" si="1"/>
        <v>3.1752000000000002</v>
      </c>
      <c r="J32" s="158">
        <f t="shared" si="2"/>
        <v>-22728.535200000002</v>
      </c>
      <c r="K32" s="7">
        <f t="shared" si="3"/>
        <v>37193.71740000002</v>
      </c>
      <c r="L32" s="10"/>
    </row>
    <row r="33" spans="1:12" ht="21.75">
      <c r="A33" s="83">
        <v>28</v>
      </c>
      <c r="B33" s="27" t="s">
        <v>52</v>
      </c>
      <c r="C33" s="83" t="s">
        <v>53</v>
      </c>
      <c r="D33" s="160" t="s">
        <v>32</v>
      </c>
      <c r="E33" s="146" t="s">
        <v>11</v>
      </c>
      <c r="F33" s="161">
        <v>4000</v>
      </c>
      <c r="G33" s="149">
        <v>6.3</v>
      </c>
      <c r="H33" s="162">
        <f t="shared" si="4"/>
        <v>50.4</v>
      </c>
      <c r="I33" s="151">
        <f t="shared" si="1"/>
        <v>3.528</v>
      </c>
      <c r="J33" s="162">
        <f t="shared" si="2"/>
        <v>25146.072</v>
      </c>
      <c r="K33" s="2">
        <f t="shared" si="3"/>
        <v>62339.78940000002</v>
      </c>
      <c r="L33" s="5"/>
    </row>
    <row r="34" spans="1:12" ht="21.75">
      <c r="A34" s="48">
        <v>29</v>
      </c>
      <c r="B34" s="28" t="s">
        <v>52</v>
      </c>
      <c r="C34" s="28" t="s">
        <v>53</v>
      </c>
      <c r="D34" s="146" t="s">
        <v>32</v>
      </c>
      <c r="E34" s="147" t="s">
        <v>11</v>
      </c>
      <c r="F34" s="148">
        <v>2000</v>
      </c>
      <c r="G34" s="149">
        <v>6.55</v>
      </c>
      <c r="H34" s="150">
        <f t="shared" si="4"/>
        <v>26.2</v>
      </c>
      <c r="I34" s="151">
        <f t="shared" si="1"/>
        <v>1.834</v>
      </c>
      <c r="J34" s="150">
        <f t="shared" si="2"/>
        <v>13071.965999999999</v>
      </c>
      <c r="K34" s="6">
        <f t="shared" si="3"/>
        <v>75411.75540000002</v>
      </c>
      <c r="L34" s="9"/>
    </row>
    <row r="35" spans="1:14" ht="21.75">
      <c r="A35" s="49">
        <v>30</v>
      </c>
      <c r="B35" s="29" t="s">
        <v>52</v>
      </c>
      <c r="C35" s="29" t="s">
        <v>53</v>
      </c>
      <c r="D35" s="154" t="s">
        <v>32</v>
      </c>
      <c r="E35" s="155" t="s">
        <v>11</v>
      </c>
      <c r="F35" s="156">
        <v>2000</v>
      </c>
      <c r="G35" s="157">
        <v>6.6</v>
      </c>
      <c r="H35" s="158">
        <f t="shared" si="4"/>
        <v>26.400000000000002</v>
      </c>
      <c r="I35" s="159">
        <f t="shared" si="1"/>
        <v>1.8480000000000003</v>
      </c>
      <c r="J35" s="158">
        <f t="shared" si="2"/>
        <v>13171.752</v>
      </c>
      <c r="K35" s="164">
        <f>K34+J35-N35</f>
        <v>81583.50740000003</v>
      </c>
      <c r="L35" s="10"/>
      <c r="M35" s="53" t="s">
        <v>54</v>
      </c>
      <c r="N35" s="163">
        <v>7000</v>
      </c>
    </row>
    <row r="36" spans="1:12" ht="21.75">
      <c r="A36" s="33">
        <v>31</v>
      </c>
      <c r="B36" s="15" t="s">
        <v>60</v>
      </c>
      <c r="C36" s="15" t="s">
        <v>61</v>
      </c>
      <c r="D36" s="34" t="s">
        <v>32</v>
      </c>
      <c r="E36" s="30" t="s">
        <v>11</v>
      </c>
      <c r="F36" s="96">
        <v>1000</v>
      </c>
      <c r="G36" s="105">
        <v>7.15</v>
      </c>
      <c r="H36" s="32">
        <f t="shared" si="4"/>
        <v>14.3</v>
      </c>
      <c r="I36" s="31">
        <f t="shared" si="1"/>
        <v>1.0010000000000001</v>
      </c>
      <c r="J36" s="32">
        <f t="shared" si="2"/>
        <v>7134.699</v>
      </c>
      <c r="K36" s="4">
        <f t="shared" si="3"/>
        <v>88718.20640000002</v>
      </c>
      <c r="L36" s="268">
        <f>SUM(J31:J36)</f>
        <v>1973.7287999999962</v>
      </c>
    </row>
    <row r="37" spans="1:12" ht="21.75">
      <c r="A37" s="48">
        <v>32</v>
      </c>
      <c r="B37" s="28" t="s">
        <v>53</v>
      </c>
      <c r="C37" s="28" t="s">
        <v>62</v>
      </c>
      <c r="D37" s="166" t="s">
        <v>30</v>
      </c>
      <c r="E37" s="167" t="s">
        <v>11</v>
      </c>
      <c r="F37" s="168">
        <v>1000</v>
      </c>
      <c r="G37" s="169">
        <v>8.6</v>
      </c>
      <c r="H37" s="170">
        <f t="shared" si="4"/>
        <v>17.2</v>
      </c>
      <c r="I37" s="171">
        <f t="shared" si="1"/>
        <v>1.204</v>
      </c>
      <c r="J37" s="170">
        <f t="shared" si="2"/>
        <v>8581.596</v>
      </c>
      <c r="K37" s="6">
        <f t="shared" si="3"/>
        <v>97299.80240000003</v>
      </c>
      <c r="L37" s="267">
        <f>J17+J37</f>
        <v>728.0959999999995</v>
      </c>
    </row>
    <row r="38" spans="1:14" ht="21.75">
      <c r="A38" s="49">
        <v>33</v>
      </c>
      <c r="B38" s="29" t="s">
        <v>53</v>
      </c>
      <c r="C38" s="29" t="s">
        <v>62</v>
      </c>
      <c r="D38" s="172" t="s">
        <v>30</v>
      </c>
      <c r="E38" s="173" t="s">
        <v>12</v>
      </c>
      <c r="F38" s="174">
        <v>500</v>
      </c>
      <c r="G38" s="175">
        <v>8.25</v>
      </c>
      <c r="H38" s="176">
        <f t="shared" si="4"/>
        <v>8.25</v>
      </c>
      <c r="I38" s="177">
        <f t="shared" si="1"/>
        <v>0.5775</v>
      </c>
      <c r="J38" s="176">
        <f t="shared" si="2"/>
        <v>-4133.8275</v>
      </c>
      <c r="K38" s="164">
        <f>K37+J38-N38</f>
        <v>78165.97490000003</v>
      </c>
      <c r="L38" s="10"/>
      <c r="M38" s="53" t="s">
        <v>76</v>
      </c>
      <c r="N38" s="187">
        <v>15000</v>
      </c>
    </row>
    <row r="39" spans="1:12" ht="21.75">
      <c r="A39" s="144">
        <v>34</v>
      </c>
      <c r="B39" s="145" t="s">
        <v>61</v>
      </c>
      <c r="C39" s="145" t="s">
        <v>64</v>
      </c>
      <c r="D39" s="178" t="s">
        <v>30</v>
      </c>
      <c r="E39" s="84" t="s">
        <v>12</v>
      </c>
      <c r="F39" s="98">
        <v>1500</v>
      </c>
      <c r="G39" s="107">
        <v>8.3</v>
      </c>
      <c r="H39" s="179">
        <f t="shared" si="4"/>
        <v>24.900000000000006</v>
      </c>
      <c r="I39" s="180">
        <f t="shared" si="1"/>
        <v>1.7430000000000005</v>
      </c>
      <c r="J39" s="179">
        <f t="shared" si="2"/>
        <v>-12476.643000000002</v>
      </c>
      <c r="K39" s="6">
        <f t="shared" si="3"/>
        <v>65689.33190000003</v>
      </c>
      <c r="L39" s="9"/>
    </row>
    <row r="40" spans="1:12" ht="21.75">
      <c r="A40" s="152">
        <v>35</v>
      </c>
      <c r="B40" s="153" t="s">
        <v>61</v>
      </c>
      <c r="C40" s="153" t="s">
        <v>64</v>
      </c>
      <c r="D40" s="118" t="s">
        <v>65</v>
      </c>
      <c r="E40" s="119" t="s">
        <v>12</v>
      </c>
      <c r="F40" s="120">
        <v>200</v>
      </c>
      <c r="G40" s="121">
        <v>13</v>
      </c>
      <c r="H40" s="122">
        <f t="shared" si="4"/>
        <v>5.2</v>
      </c>
      <c r="I40" s="123">
        <f aca="true" t="shared" si="5" ref="I40:I64">com*0.07</f>
        <v>0.36400000000000005</v>
      </c>
      <c r="J40" s="122">
        <f aca="true" t="shared" si="6" ref="J40:J64">IF(type="b",((vol*pps)+com+vat)*(-1),IF(type="s",(vol*pps)-com-vat,))</f>
        <v>-2605.564</v>
      </c>
      <c r="K40" s="7">
        <f t="shared" si="3"/>
        <v>63083.767900000035</v>
      </c>
      <c r="L40" s="10"/>
    </row>
    <row r="41" spans="1:12" ht="21.75">
      <c r="A41" s="67">
        <v>36</v>
      </c>
      <c r="B41" s="14" t="s">
        <v>67</v>
      </c>
      <c r="C41" s="14" t="s">
        <v>68</v>
      </c>
      <c r="D41" s="181" t="s">
        <v>69</v>
      </c>
      <c r="E41" s="182" t="s">
        <v>12</v>
      </c>
      <c r="F41" s="183">
        <v>2000</v>
      </c>
      <c r="G41" s="184">
        <v>16.6</v>
      </c>
      <c r="H41" s="185">
        <f t="shared" si="4"/>
        <v>66.4</v>
      </c>
      <c r="I41" s="186">
        <f t="shared" si="5"/>
        <v>4.648000000000001</v>
      </c>
      <c r="J41" s="185">
        <f t="shared" si="6"/>
        <v>-33271.048</v>
      </c>
      <c r="K41" s="4">
        <f t="shared" si="3"/>
        <v>29812.719900000033</v>
      </c>
      <c r="L41" s="18"/>
    </row>
    <row r="42" spans="1:12" ht="21.75">
      <c r="A42" s="33">
        <v>37</v>
      </c>
      <c r="B42" s="15" t="s">
        <v>64</v>
      </c>
      <c r="C42" s="15" t="s">
        <v>70</v>
      </c>
      <c r="D42" s="181" t="s">
        <v>69</v>
      </c>
      <c r="E42" s="182" t="s">
        <v>11</v>
      </c>
      <c r="F42" s="183">
        <v>2000</v>
      </c>
      <c r="G42" s="184">
        <v>16.9</v>
      </c>
      <c r="H42" s="185">
        <f t="shared" si="4"/>
        <v>67.6</v>
      </c>
      <c r="I42" s="186">
        <f t="shared" si="5"/>
        <v>4.732</v>
      </c>
      <c r="J42" s="185">
        <f t="shared" si="6"/>
        <v>33727.668</v>
      </c>
      <c r="K42" s="4">
        <f t="shared" si="3"/>
        <v>63540.38790000003</v>
      </c>
      <c r="L42" s="266">
        <f>J41+J42</f>
        <v>456.61999999999534</v>
      </c>
    </row>
    <row r="43" spans="1:12" ht="21.75">
      <c r="A43" s="67">
        <v>38</v>
      </c>
      <c r="B43" s="14" t="s">
        <v>68</v>
      </c>
      <c r="C43" s="14" t="s">
        <v>71</v>
      </c>
      <c r="D43" s="34" t="s">
        <v>69</v>
      </c>
      <c r="E43" s="30" t="s">
        <v>12</v>
      </c>
      <c r="F43" s="96">
        <v>2000</v>
      </c>
      <c r="G43" s="105">
        <v>16.1</v>
      </c>
      <c r="H43" s="32">
        <f t="shared" si="4"/>
        <v>64.4</v>
      </c>
      <c r="I43" s="31">
        <f t="shared" si="5"/>
        <v>4.508000000000001</v>
      </c>
      <c r="J43" s="32">
        <f t="shared" si="6"/>
        <v>-32268.908000000007</v>
      </c>
      <c r="K43" s="4">
        <f t="shared" si="3"/>
        <v>31271.479900000024</v>
      </c>
      <c r="L43" s="18"/>
    </row>
    <row r="44" spans="1:12" ht="21.75">
      <c r="A44" s="33">
        <v>39</v>
      </c>
      <c r="B44" s="15" t="s">
        <v>71</v>
      </c>
      <c r="C44" s="15" t="s">
        <v>72</v>
      </c>
      <c r="D44" s="34" t="s">
        <v>69</v>
      </c>
      <c r="E44" s="30" t="s">
        <v>11</v>
      </c>
      <c r="F44" s="96">
        <v>1000</v>
      </c>
      <c r="G44" s="105">
        <v>16.4</v>
      </c>
      <c r="H44" s="32">
        <f t="shared" si="4"/>
        <v>32.8</v>
      </c>
      <c r="I44" s="31">
        <f t="shared" si="5"/>
        <v>2.296</v>
      </c>
      <c r="J44" s="32">
        <f t="shared" si="6"/>
        <v>16364.904</v>
      </c>
      <c r="K44" s="4">
        <f t="shared" si="3"/>
        <v>47636.38390000002</v>
      </c>
      <c r="L44" s="18"/>
    </row>
    <row r="45" spans="1:12" ht="21.75">
      <c r="A45" s="67">
        <v>40</v>
      </c>
      <c r="B45" s="14" t="s">
        <v>72</v>
      </c>
      <c r="C45" s="14"/>
      <c r="D45" s="68" t="s">
        <v>73</v>
      </c>
      <c r="E45" s="69" t="s">
        <v>12</v>
      </c>
      <c r="F45" s="97">
        <v>900</v>
      </c>
      <c r="G45" s="106">
        <v>14.9</v>
      </c>
      <c r="H45" s="71">
        <f t="shared" si="4"/>
        <v>26.82</v>
      </c>
      <c r="I45" s="70">
        <f t="shared" si="5"/>
        <v>1.8774000000000002</v>
      </c>
      <c r="J45" s="71">
        <f t="shared" si="6"/>
        <v>-13438.6974</v>
      </c>
      <c r="K45" s="4">
        <f t="shared" si="3"/>
        <v>34197.686500000025</v>
      </c>
      <c r="L45" s="18"/>
    </row>
    <row r="46" spans="1:12" ht="21.75">
      <c r="A46" s="33">
        <v>41</v>
      </c>
      <c r="B46" s="15" t="s">
        <v>74</v>
      </c>
      <c r="C46" s="15"/>
      <c r="D46" s="34" t="s">
        <v>69</v>
      </c>
      <c r="E46" s="30" t="s">
        <v>11</v>
      </c>
      <c r="F46" s="96">
        <v>500</v>
      </c>
      <c r="G46" s="105">
        <v>17.8</v>
      </c>
      <c r="H46" s="32">
        <f t="shared" si="4"/>
        <v>17.8</v>
      </c>
      <c r="I46" s="31">
        <f t="shared" si="5"/>
        <v>1.2460000000000002</v>
      </c>
      <c r="J46" s="32">
        <f t="shared" si="6"/>
        <v>8880.954000000002</v>
      </c>
      <c r="K46" s="4">
        <f aca="true" t="shared" si="7" ref="K46:K64">K45+J46</f>
        <v>43078.64050000002</v>
      </c>
      <c r="L46" s="18"/>
    </row>
    <row r="47" spans="1:12" ht="21.75">
      <c r="A47" s="48">
        <v>42</v>
      </c>
      <c r="B47" s="28" t="s">
        <v>75</v>
      </c>
      <c r="C47" s="28"/>
      <c r="D47" s="234" t="s">
        <v>73</v>
      </c>
      <c r="E47" s="235" t="s">
        <v>12</v>
      </c>
      <c r="F47" s="236">
        <v>1400</v>
      </c>
      <c r="G47" s="237">
        <v>15</v>
      </c>
      <c r="H47" s="238">
        <f t="shared" si="4"/>
        <v>42</v>
      </c>
      <c r="I47" s="239">
        <f t="shared" si="5"/>
        <v>2.9400000000000004</v>
      </c>
      <c r="J47" s="238">
        <f t="shared" si="6"/>
        <v>-21044.94</v>
      </c>
      <c r="K47" s="6">
        <f t="shared" si="7"/>
        <v>22033.700500000024</v>
      </c>
      <c r="L47" s="9"/>
    </row>
    <row r="48" spans="1:14" ht="21.75">
      <c r="A48" s="49">
        <v>43</v>
      </c>
      <c r="B48" s="29" t="s">
        <v>75</v>
      </c>
      <c r="C48" s="29"/>
      <c r="D48" s="154" t="s">
        <v>69</v>
      </c>
      <c r="E48" s="155" t="s">
        <v>11</v>
      </c>
      <c r="F48" s="156">
        <v>500</v>
      </c>
      <c r="G48" s="157">
        <v>17.8</v>
      </c>
      <c r="H48" s="158">
        <f t="shared" si="4"/>
        <v>17.8</v>
      </c>
      <c r="I48" s="159">
        <f t="shared" si="5"/>
        <v>1.2460000000000002</v>
      </c>
      <c r="J48" s="158">
        <f t="shared" si="6"/>
        <v>8880.954000000002</v>
      </c>
      <c r="K48" s="164">
        <f>K47+J48+N48</f>
        <v>39914.654500000026</v>
      </c>
      <c r="L48" s="265">
        <f>J43+J44+J46+J48</f>
        <v>1857.9039999999968</v>
      </c>
      <c r="M48" s="188" t="s">
        <v>77</v>
      </c>
      <c r="N48" s="189">
        <v>9000</v>
      </c>
    </row>
    <row r="49" spans="1:12" ht="21.75">
      <c r="A49" s="33">
        <v>44</v>
      </c>
      <c r="B49" s="15" t="s">
        <v>78</v>
      </c>
      <c r="C49" s="15"/>
      <c r="D49" s="190" t="s">
        <v>65</v>
      </c>
      <c r="E49" s="191" t="s">
        <v>11</v>
      </c>
      <c r="F49" s="192">
        <v>200</v>
      </c>
      <c r="G49" s="193">
        <v>13.9</v>
      </c>
      <c r="H49" s="194">
        <f t="shared" si="4"/>
        <v>5.5600000000000005</v>
      </c>
      <c r="I49" s="195">
        <f t="shared" si="5"/>
        <v>0.38920000000000005</v>
      </c>
      <c r="J49" s="194">
        <f t="shared" si="6"/>
        <v>2774.0508</v>
      </c>
      <c r="K49" s="4">
        <f t="shared" si="7"/>
        <v>42688.70530000002</v>
      </c>
      <c r="L49" s="264">
        <f>J40+J49</f>
        <v>168.48680000000013</v>
      </c>
    </row>
    <row r="50" spans="1:12" ht="21.75">
      <c r="A50" s="67">
        <v>45</v>
      </c>
      <c r="B50" s="14" t="s">
        <v>79</v>
      </c>
      <c r="C50" s="14"/>
      <c r="D50" s="74" t="s">
        <v>80</v>
      </c>
      <c r="E50" s="75" t="s">
        <v>12</v>
      </c>
      <c r="F50" s="91">
        <v>11000</v>
      </c>
      <c r="G50" s="101">
        <v>1.42</v>
      </c>
      <c r="H50" s="77">
        <f t="shared" si="4"/>
        <v>31.240000000000002</v>
      </c>
      <c r="I50" s="76">
        <f t="shared" si="5"/>
        <v>2.1868000000000003</v>
      </c>
      <c r="J50" s="77">
        <f t="shared" si="6"/>
        <v>-15653.4268</v>
      </c>
      <c r="K50" s="4">
        <f t="shared" si="7"/>
        <v>27035.278500000022</v>
      </c>
      <c r="L50" s="18"/>
    </row>
    <row r="51" spans="1:12" ht="21.75">
      <c r="A51" s="33">
        <v>46</v>
      </c>
      <c r="B51" s="15" t="s">
        <v>81</v>
      </c>
      <c r="C51" s="15"/>
      <c r="D51" s="74" t="s">
        <v>80</v>
      </c>
      <c r="E51" s="75" t="s">
        <v>11</v>
      </c>
      <c r="F51" s="91">
        <v>11000</v>
      </c>
      <c r="G51" s="101">
        <v>1.47</v>
      </c>
      <c r="H51" s="77">
        <f t="shared" si="4"/>
        <v>32.34</v>
      </c>
      <c r="I51" s="76">
        <f t="shared" si="5"/>
        <v>2.2638000000000003</v>
      </c>
      <c r="J51" s="77">
        <f t="shared" si="6"/>
        <v>16135.3962</v>
      </c>
      <c r="K51" s="4">
        <f t="shared" si="7"/>
        <v>43170.67470000002</v>
      </c>
      <c r="L51" s="263">
        <f>J50+J51</f>
        <v>481.96939999999995</v>
      </c>
    </row>
    <row r="52" spans="1:12" ht="21.75">
      <c r="A52" s="48">
        <v>47</v>
      </c>
      <c r="B52" s="28" t="s">
        <v>82</v>
      </c>
      <c r="C52" s="28"/>
      <c r="D52" s="178" t="s">
        <v>30</v>
      </c>
      <c r="E52" s="84" t="s">
        <v>11</v>
      </c>
      <c r="F52" s="98">
        <v>1000</v>
      </c>
      <c r="G52" s="107">
        <v>8.8</v>
      </c>
      <c r="H52" s="179">
        <f t="shared" si="4"/>
        <v>17.6</v>
      </c>
      <c r="I52" s="180">
        <f t="shared" si="5"/>
        <v>1.2320000000000002</v>
      </c>
      <c r="J52" s="179">
        <f t="shared" si="6"/>
        <v>8781.168</v>
      </c>
      <c r="K52" s="6">
        <f t="shared" si="7"/>
        <v>51951.842700000016</v>
      </c>
      <c r="L52" s="9"/>
    </row>
    <row r="53" spans="1:12" ht="21.75">
      <c r="A53" s="48">
        <v>48</v>
      </c>
      <c r="B53" s="28" t="s">
        <v>82</v>
      </c>
      <c r="C53" s="28" t="s">
        <v>86</v>
      </c>
      <c r="D53" s="196" t="s">
        <v>84</v>
      </c>
      <c r="E53" s="197" t="s">
        <v>12</v>
      </c>
      <c r="F53" s="198">
        <v>30000</v>
      </c>
      <c r="G53" s="199">
        <v>0.67</v>
      </c>
      <c r="H53" s="200">
        <f t="shared" si="4"/>
        <v>40.2</v>
      </c>
      <c r="I53" s="201">
        <f t="shared" si="5"/>
        <v>2.8140000000000005</v>
      </c>
      <c r="J53" s="200">
        <f t="shared" si="6"/>
        <v>-20143.014</v>
      </c>
      <c r="K53" s="6">
        <f t="shared" si="7"/>
        <v>31808.828700000016</v>
      </c>
      <c r="L53" s="9"/>
    </row>
    <row r="54" spans="1:12" ht="21.75">
      <c r="A54" s="49">
        <v>49</v>
      </c>
      <c r="B54" s="29" t="s">
        <v>82</v>
      </c>
      <c r="C54" s="29" t="s">
        <v>86</v>
      </c>
      <c r="D54" s="202" t="s">
        <v>84</v>
      </c>
      <c r="E54" s="203" t="s">
        <v>12</v>
      </c>
      <c r="F54" s="204">
        <v>20000</v>
      </c>
      <c r="G54" s="205">
        <v>0.65</v>
      </c>
      <c r="H54" s="206">
        <f t="shared" si="4"/>
        <v>26</v>
      </c>
      <c r="I54" s="207">
        <f t="shared" si="5"/>
        <v>1.8200000000000003</v>
      </c>
      <c r="J54" s="206">
        <f t="shared" si="6"/>
        <v>-13027.82</v>
      </c>
      <c r="K54" s="7">
        <f t="shared" si="7"/>
        <v>18781.008700000017</v>
      </c>
      <c r="L54" s="10"/>
    </row>
    <row r="55" spans="1:12" ht="21.75">
      <c r="A55" s="33">
        <v>50</v>
      </c>
      <c r="B55" s="15" t="s">
        <v>88</v>
      </c>
      <c r="C55" s="15" t="s">
        <v>89</v>
      </c>
      <c r="D55" s="208" t="s">
        <v>84</v>
      </c>
      <c r="E55" s="209" t="s">
        <v>11</v>
      </c>
      <c r="F55" s="210">
        <v>20000</v>
      </c>
      <c r="G55" s="211">
        <v>0.67</v>
      </c>
      <c r="H55" s="40">
        <f t="shared" si="4"/>
        <v>26.8</v>
      </c>
      <c r="I55" s="212">
        <f t="shared" si="5"/>
        <v>1.8760000000000003</v>
      </c>
      <c r="J55" s="40">
        <f t="shared" si="6"/>
        <v>13371.324</v>
      </c>
      <c r="K55" s="4">
        <f t="shared" si="7"/>
        <v>32152.332700000017</v>
      </c>
      <c r="L55" s="18"/>
    </row>
    <row r="56" spans="1:12" ht="21.75">
      <c r="A56" s="46">
        <v>51</v>
      </c>
      <c r="B56" s="27" t="s">
        <v>90</v>
      </c>
      <c r="C56" s="27" t="s">
        <v>91</v>
      </c>
      <c r="D56" s="214" t="s">
        <v>84</v>
      </c>
      <c r="E56" s="215" t="s">
        <v>11</v>
      </c>
      <c r="F56" s="216">
        <v>30000</v>
      </c>
      <c r="G56" s="217">
        <v>0.68</v>
      </c>
      <c r="H56" s="218">
        <f t="shared" si="4"/>
        <v>40.800000000000004</v>
      </c>
      <c r="I56" s="219">
        <f t="shared" si="5"/>
        <v>2.8560000000000008</v>
      </c>
      <c r="J56" s="218">
        <f t="shared" si="6"/>
        <v>20356.344</v>
      </c>
      <c r="K56" s="5">
        <f t="shared" si="7"/>
        <v>52508.67670000002</v>
      </c>
      <c r="L56" s="262">
        <f>SUM(J53:J56)</f>
        <v>556.8339999999989</v>
      </c>
    </row>
    <row r="57" spans="1:14" ht="21.75">
      <c r="A57" s="49">
        <v>52</v>
      </c>
      <c r="B57" s="29" t="s">
        <v>90</v>
      </c>
      <c r="C57" s="29"/>
      <c r="D57" s="118" t="s">
        <v>92</v>
      </c>
      <c r="E57" s="119" t="s">
        <v>12</v>
      </c>
      <c r="F57" s="120">
        <v>500</v>
      </c>
      <c r="G57" s="121">
        <v>3.28</v>
      </c>
      <c r="H57" s="122">
        <f t="shared" si="4"/>
        <v>3.2800000000000002</v>
      </c>
      <c r="I57" s="123">
        <f t="shared" si="5"/>
        <v>0.22960000000000003</v>
      </c>
      <c r="J57" s="122">
        <f t="shared" si="6"/>
        <v>-1643.5095999999999</v>
      </c>
      <c r="K57" s="164">
        <f>K56+J57-N57</f>
        <v>43833.38710000002</v>
      </c>
      <c r="L57" s="10"/>
      <c r="M57" s="53" t="s">
        <v>76</v>
      </c>
      <c r="N57" s="52">
        <v>7031.78</v>
      </c>
    </row>
    <row r="58" spans="1:12" ht="21.75">
      <c r="A58" s="144">
        <v>53</v>
      </c>
      <c r="B58" s="145" t="s">
        <v>93</v>
      </c>
      <c r="C58" s="145"/>
      <c r="D58" s="109" t="s">
        <v>92</v>
      </c>
      <c r="E58" s="110" t="s">
        <v>11</v>
      </c>
      <c r="F58" s="116">
        <v>500</v>
      </c>
      <c r="G58" s="117">
        <v>3.72</v>
      </c>
      <c r="H58" s="113">
        <f t="shared" si="4"/>
        <v>3.72</v>
      </c>
      <c r="I58" s="114">
        <f t="shared" si="5"/>
        <v>0.2604</v>
      </c>
      <c r="J58" s="113">
        <f t="shared" si="6"/>
        <v>1856.0196</v>
      </c>
      <c r="K58" s="6">
        <f t="shared" si="7"/>
        <v>45689.40670000002</v>
      </c>
      <c r="L58" s="261">
        <f>J57+J58</f>
        <v>212.51000000000022</v>
      </c>
    </row>
    <row r="59" spans="1:12" ht="21.75">
      <c r="A59" s="144">
        <v>54</v>
      </c>
      <c r="B59" s="145" t="s">
        <v>93</v>
      </c>
      <c r="C59" s="145"/>
      <c r="D59" s="166" t="s">
        <v>73</v>
      </c>
      <c r="E59" s="167" t="s">
        <v>11</v>
      </c>
      <c r="F59" s="168">
        <v>900</v>
      </c>
      <c r="G59" s="169">
        <v>15</v>
      </c>
      <c r="H59" s="170">
        <f t="shared" si="4"/>
        <v>27</v>
      </c>
      <c r="I59" s="171">
        <f t="shared" si="5"/>
        <v>1.8900000000000001</v>
      </c>
      <c r="J59" s="170">
        <f t="shared" si="6"/>
        <v>13471.11</v>
      </c>
      <c r="K59" s="6">
        <f t="shared" si="7"/>
        <v>59160.51670000002</v>
      </c>
      <c r="L59" s="260">
        <f>J45+J59</f>
        <v>32.412600000001476</v>
      </c>
    </row>
    <row r="60" spans="1:12" ht="21.75">
      <c r="A60" s="144">
        <v>55</v>
      </c>
      <c r="B60" s="145" t="s">
        <v>93</v>
      </c>
      <c r="C60" s="145"/>
      <c r="D60" s="178" t="s">
        <v>30</v>
      </c>
      <c r="E60" s="84" t="s">
        <v>11</v>
      </c>
      <c r="F60" s="98">
        <v>1000</v>
      </c>
      <c r="G60" s="107">
        <v>8.8</v>
      </c>
      <c r="H60" s="179">
        <f t="shared" si="4"/>
        <v>17.6</v>
      </c>
      <c r="I60" s="180">
        <f t="shared" si="5"/>
        <v>1.2320000000000002</v>
      </c>
      <c r="J60" s="179">
        <f t="shared" si="6"/>
        <v>8781.168</v>
      </c>
      <c r="K60" s="6">
        <f t="shared" si="7"/>
        <v>67941.68470000003</v>
      </c>
      <c r="L60" s="259">
        <f>J38+J39+J52+J60</f>
        <v>951.8654999999962</v>
      </c>
    </row>
    <row r="61" spans="1:12" ht="21.75">
      <c r="A61" s="222">
        <v>56</v>
      </c>
      <c r="B61" s="223" t="s">
        <v>93</v>
      </c>
      <c r="C61" s="223"/>
      <c r="D61" s="224" t="s">
        <v>94</v>
      </c>
      <c r="E61" s="225" t="s">
        <v>12</v>
      </c>
      <c r="F61" s="226">
        <v>400</v>
      </c>
      <c r="G61" s="227">
        <v>26.5</v>
      </c>
      <c r="H61" s="228">
        <f t="shared" si="4"/>
        <v>21.2</v>
      </c>
      <c r="I61" s="229">
        <f t="shared" si="5"/>
        <v>1.484</v>
      </c>
      <c r="J61" s="228">
        <f t="shared" si="6"/>
        <v>-10622.684000000001</v>
      </c>
      <c r="K61" s="220">
        <f t="shared" si="7"/>
        <v>57319.000700000026</v>
      </c>
      <c r="L61" s="221"/>
    </row>
    <row r="62" spans="1:12" ht="21.75">
      <c r="A62" s="27">
        <v>57</v>
      </c>
      <c r="B62" s="83" t="s">
        <v>89</v>
      </c>
      <c r="C62" s="27"/>
      <c r="D62" s="252" t="s">
        <v>95</v>
      </c>
      <c r="E62" s="253" t="s">
        <v>12</v>
      </c>
      <c r="F62" s="254">
        <v>500</v>
      </c>
      <c r="G62" s="255">
        <v>45.5</v>
      </c>
      <c r="H62" s="256">
        <f t="shared" si="4"/>
        <v>45.5</v>
      </c>
      <c r="I62" s="257">
        <f t="shared" si="5"/>
        <v>3.1850000000000005</v>
      </c>
      <c r="J62" s="256">
        <f t="shared" si="6"/>
        <v>-22798.685</v>
      </c>
      <c r="K62" s="6">
        <f t="shared" si="7"/>
        <v>34520.31570000002</v>
      </c>
      <c r="L62" s="9"/>
    </row>
    <row r="63" spans="1:12" ht="21.75">
      <c r="A63" s="248">
        <v>58</v>
      </c>
      <c r="B63" s="83" t="s">
        <v>89</v>
      </c>
      <c r="C63" s="28"/>
      <c r="D63" s="146" t="s">
        <v>96</v>
      </c>
      <c r="E63" s="147" t="s">
        <v>12</v>
      </c>
      <c r="F63" s="240">
        <v>700</v>
      </c>
      <c r="G63" s="241">
        <v>37.75</v>
      </c>
      <c r="H63" s="151">
        <f t="shared" si="4"/>
        <v>52.85</v>
      </c>
      <c r="I63" s="150">
        <f t="shared" si="5"/>
        <v>3.6995000000000005</v>
      </c>
      <c r="J63" s="151">
        <f t="shared" si="6"/>
        <v>-26481.549499999997</v>
      </c>
      <c r="K63" s="6">
        <f t="shared" si="7"/>
        <v>8038.766200000024</v>
      </c>
      <c r="L63" s="6"/>
    </row>
    <row r="64" spans="1:12" ht="21.75">
      <c r="A64" s="249">
        <v>59</v>
      </c>
      <c r="B64" s="250" t="s">
        <v>89</v>
      </c>
      <c r="C64" s="251"/>
      <c r="D64" s="242" t="s">
        <v>96</v>
      </c>
      <c r="E64" s="243" t="s">
        <v>11</v>
      </c>
      <c r="F64" s="244">
        <v>700</v>
      </c>
      <c r="G64" s="245">
        <v>38.5</v>
      </c>
      <c r="H64" s="246">
        <f t="shared" si="4"/>
        <v>53.9</v>
      </c>
      <c r="I64" s="247">
        <f t="shared" si="5"/>
        <v>3.773</v>
      </c>
      <c r="J64" s="246">
        <f t="shared" si="6"/>
        <v>26892.326999999997</v>
      </c>
      <c r="K64" s="230">
        <f t="shared" si="7"/>
        <v>34931.09320000002</v>
      </c>
      <c r="L64" s="258">
        <f>J63+J64</f>
        <v>410.77750000000015</v>
      </c>
    </row>
    <row r="65" spans="1:13" ht="21.75">
      <c r="A65" s="3"/>
      <c r="B65" s="3"/>
      <c r="C65" s="3"/>
      <c r="D65" s="3"/>
      <c r="E65" s="3"/>
      <c r="F65" s="2"/>
      <c r="G65" s="232"/>
      <c r="H65" s="2"/>
      <c r="I65" s="233"/>
      <c r="J65" s="233"/>
      <c r="K65" s="232"/>
      <c r="L65" s="232"/>
      <c r="M65" s="232"/>
    </row>
    <row r="66" spans="1:13" ht="21.75">
      <c r="A66" s="3"/>
      <c r="B66" s="3"/>
      <c r="C66" s="3"/>
      <c r="D66" s="3"/>
      <c r="E66" s="3"/>
      <c r="F66" s="232"/>
      <c r="G66" s="232"/>
      <c r="H66" s="2"/>
      <c r="I66" s="232"/>
      <c r="J66" s="232"/>
      <c r="K66" s="232"/>
      <c r="L66" s="232"/>
      <c r="M66" s="232"/>
    </row>
    <row r="67" spans="1:13" ht="21.75">
      <c r="A67" s="3"/>
      <c r="B67" s="3"/>
      <c r="C67" s="3"/>
      <c r="D67" s="3"/>
      <c r="E67" s="3"/>
      <c r="F67" s="232"/>
      <c r="G67" s="232"/>
      <c r="H67" s="231"/>
      <c r="I67" s="232"/>
      <c r="J67" s="232"/>
      <c r="K67" s="232"/>
      <c r="L67" s="232"/>
      <c r="M67" s="232"/>
    </row>
    <row r="68" spans="1:13" ht="21.75">
      <c r="A68" s="3"/>
      <c r="B68" s="3"/>
      <c r="C68" s="3"/>
      <c r="D68" s="3"/>
      <c r="E68" s="3"/>
      <c r="F68" s="232"/>
      <c r="G68" s="232"/>
      <c r="H68" s="232"/>
      <c r="I68" s="232"/>
      <c r="J68" s="232"/>
      <c r="K68" s="232"/>
      <c r="L68" s="232"/>
      <c r="M68" s="232"/>
    </row>
    <row r="69" spans="1:13" ht="21.75">
      <c r="A69" s="3"/>
      <c r="B69" s="3"/>
      <c r="C69" s="3"/>
      <c r="D69" s="3"/>
      <c r="E69" s="3"/>
      <c r="F69" s="232"/>
      <c r="G69" s="232"/>
      <c r="H69" s="232"/>
      <c r="I69" s="232"/>
      <c r="J69" s="232"/>
      <c r="K69" s="232"/>
      <c r="L69" s="232"/>
      <c r="M69" s="232"/>
    </row>
    <row r="70" spans="1:13" ht="21.75">
      <c r="A70" s="3"/>
      <c r="B70" s="3"/>
      <c r="C70" s="3"/>
      <c r="D70" s="3"/>
      <c r="E70" s="3"/>
      <c r="F70" s="232"/>
      <c r="G70" s="232"/>
      <c r="H70" s="232"/>
      <c r="I70" s="232"/>
      <c r="J70" s="232"/>
      <c r="K70" s="232"/>
      <c r="L70" s="232"/>
      <c r="M70" s="232"/>
    </row>
    <row r="71" spans="1:13" ht="21.75">
      <c r="A71" s="3"/>
      <c r="B71" s="3"/>
      <c r="C71" s="3"/>
      <c r="D71" s="3"/>
      <c r="E71" s="3"/>
      <c r="F71" s="232"/>
      <c r="G71" s="232"/>
      <c r="H71" s="232"/>
      <c r="I71" s="232"/>
      <c r="J71" s="232"/>
      <c r="K71" s="232"/>
      <c r="L71" s="232"/>
      <c r="M71" s="232"/>
    </row>
    <row r="72" spans="1:13" ht="21.75">
      <c r="A72" s="3"/>
      <c r="B72" s="3"/>
      <c r="C72" s="3"/>
      <c r="D72" s="3"/>
      <c r="E72" s="3"/>
      <c r="F72" s="232"/>
      <c r="G72" s="232"/>
      <c r="H72" s="232"/>
      <c r="I72" s="232"/>
      <c r="J72" s="232"/>
      <c r="K72" s="232"/>
      <c r="L72" s="232"/>
      <c r="M72" s="232"/>
    </row>
    <row r="73" spans="1:13" ht="21.75">
      <c r="A73" s="3"/>
      <c r="B73" s="3"/>
      <c r="C73" s="3"/>
      <c r="D73" s="3"/>
      <c r="E73" s="3"/>
      <c r="F73" s="232"/>
      <c r="G73" s="232"/>
      <c r="H73" s="232"/>
      <c r="I73" s="232"/>
      <c r="J73" s="232"/>
      <c r="K73" s="232"/>
      <c r="L73" s="232"/>
      <c r="M73" s="232"/>
    </row>
    <row r="74" spans="1:13" ht="21.75">
      <c r="A74" s="3"/>
      <c r="B74" s="3"/>
      <c r="C74" s="3"/>
      <c r="D74" s="3"/>
      <c r="E74" s="3"/>
      <c r="F74" s="232"/>
      <c r="G74" s="232"/>
      <c r="H74" s="232"/>
      <c r="I74" s="232"/>
      <c r="J74" s="232"/>
      <c r="K74" s="232"/>
      <c r="L74" s="232"/>
      <c r="M74" s="232"/>
    </row>
    <row r="75" spans="1:13" ht="21.75">
      <c r="A75" s="3"/>
      <c r="B75" s="3"/>
      <c r="C75" s="3"/>
      <c r="D75" s="3"/>
      <c r="E75" s="3"/>
      <c r="F75" s="232"/>
      <c r="G75" s="232"/>
      <c r="H75" s="232"/>
      <c r="I75" s="232"/>
      <c r="J75" s="232"/>
      <c r="K75" s="232"/>
      <c r="L75" s="232"/>
      <c r="M75" s="232"/>
    </row>
    <row r="76" spans="1:13" ht="21.75">
      <c r="A76" s="3"/>
      <c r="B76" s="3"/>
      <c r="C76" s="3"/>
      <c r="D76" s="3"/>
      <c r="E76" s="3"/>
      <c r="F76" s="232"/>
      <c r="G76" s="232"/>
      <c r="H76" s="232"/>
      <c r="I76" s="232"/>
      <c r="J76" s="232"/>
      <c r="K76" s="232"/>
      <c r="L76" s="232"/>
      <c r="M76" s="232"/>
    </row>
    <row r="77" spans="1:13" ht="21.75">
      <c r="A77" s="3"/>
      <c r="B77" s="3"/>
      <c r="C77" s="3"/>
      <c r="D77" s="3"/>
      <c r="E77" s="3"/>
      <c r="F77" s="232"/>
      <c r="G77" s="232"/>
      <c r="H77" s="232"/>
      <c r="I77" s="232"/>
      <c r="J77" s="232"/>
      <c r="K77" s="232"/>
      <c r="L77" s="232"/>
      <c r="M77" s="232"/>
    </row>
    <row r="78" spans="1:13" ht="21.75">
      <c r="A78" s="3"/>
      <c r="B78" s="3"/>
      <c r="C78" s="3"/>
      <c r="D78" s="3"/>
      <c r="E78" s="3"/>
      <c r="F78" s="232"/>
      <c r="G78" s="232"/>
      <c r="H78" s="232"/>
      <c r="I78" s="232"/>
      <c r="J78" s="232"/>
      <c r="K78" s="232"/>
      <c r="L78" s="232"/>
      <c r="M78" s="232"/>
    </row>
    <row r="79" spans="1:13" ht="21.75">
      <c r="A79" s="3"/>
      <c r="B79" s="3"/>
      <c r="C79" s="3"/>
      <c r="D79" s="3"/>
      <c r="E79" s="3"/>
      <c r="F79" s="232"/>
      <c r="G79" s="232"/>
      <c r="H79" s="232"/>
      <c r="I79" s="232"/>
      <c r="J79" s="232"/>
      <c r="K79" s="232"/>
      <c r="L79" s="232"/>
      <c r="M79" s="232"/>
    </row>
    <row r="80" spans="1:13" ht="21.75">
      <c r="A80" s="3"/>
      <c r="B80" s="3"/>
      <c r="C80" s="3"/>
      <c r="D80" s="3"/>
      <c r="E80" s="3"/>
      <c r="F80" s="232"/>
      <c r="G80" s="232"/>
      <c r="H80" s="232"/>
      <c r="I80" s="232"/>
      <c r="J80" s="232"/>
      <c r="K80" s="232"/>
      <c r="L80" s="232"/>
      <c r="M80" s="232"/>
    </row>
    <row r="81" spans="1:13" ht="21.75">
      <c r="A81" s="3"/>
      <c r="B81" s="3"/>
      <c r="C81" s="3"/>
      <c r="D81" s="3"/>
      <c r="E81" s="3"/>
      <c r="F81" s="232"/>
      <c r="G81" s="232"/>
      <c r="H81" s="232"/>
      <c r="I81" s="232"/>
      <c r="J81" s="232"/>
      <c r="K81" s="232"/>
      <c r="L81" s="232"/>
      <c r="M81" s="232"/>
    </row>
    <row r="82" spans="1:13" ht="21.75">
      <c r="A82" s="3"/>
      <c r="B82" s="3"/>
      <c r="C82" s="3"/>
      <c r="D82" s="3"/>
      <c r="E82" s="3"/>
      <c r="F82" s="232"/>
      <c r="G82" s="232"/>
      <c r="H82" s="232"/>
      <c r="I82" s="232"/>
      <c r="J82" s="232"/>
      <c r="K82" s="232"/>
      <c r="L82" s="232"/>
      <c r="M82" s="232"/>
    </row>
    <row r="83" spans="1:13" ht="21.75">
      <c r="A83" s="3"/>
      <c r="B83" s="3"/>
      <c r="C83" s="3"/>
      <c r="D83" s="3"/>
      <c r="E83" s="3"/>
      <c r="F83" s="232"/>
      <c r="G83" s="232"/>
      <c r="H83" s="232"/>
      <c r="I83" s="232"/>
      <c r="J83" s="232"/>
      <c r="K83" s="232"/>
      <c r="L83" s="232"/>
      <c r="M83" s="232"/>
    </row>
    <row r="84" spans="1:13" ht="21.75">
      <c r="A84" s="3"/>
      <c r="B84" s="3"/>
      <c r="C84" s="3"/>
      <c r="D84" s="3"/>
      <c r="E84" s="3"/>
      <c r="F84" s="232"/>
      <c r="G84" s="232"/>
      <c r="H84" s="232"/>
      <c r="I84" s="232"/>
      <c r="J84" s="232"/>
      <c r="K84" s="232"/>
      <c r="L84" s="232"/>
      <c r="M84" s="232"/>
    </row>
    <row r="85" spans="1:13" ht="21.75">
      <c r="A85" s="3"/>
      <c r="B85" s="3"/>
      <c r="C85" s="3"/>
      <c r="D85" s="3"/>
      <c r="E85" s="3"/>
      <c r="F85" s="232"/>
      <c r="G85" s="232"/>
      <c r="H85" s="232"/>
      <c r="I85" s="232"/>
      <c r="J85" s="232"/>
      <c r="K85" s="232"/>
      <c r="L85" s="232"/>
      <c r="M85" s="232"/>
    </row>
    <row r="86" spans="1:13" ht="21.75">
      <c r="A86" s="3"/>
      <c r="B86" s="3"/>
      <c r="C86" s="3"/>
      <c r="D86" s="3"/>
      <c r="E86" s="3"/>
      <c r="F86" s="232"/>
      <c r="G86" s="232"/>
      <c r="H86" s="232"/>
      <c r="I86" s="232"/>
      <c r="J86" s="232"/>
      <c r="K86" s="232"/>
      <c r="L86" s="232"/>
      <c r="M86" s="232"/>
    </row>
    <row r="87" spans="1:13" ht="21.75">
      <c r="A87" s="3"/>
      <c r="B87" s="3"/>
      <c r="C87" s="3"/>
      <c r="D87" s="3"/>
      <c r="E87" s="3"/>
      <c r="F87" s="232"/>
      <c r="G87" s="232"/>
      <c r="H87" s="232"/>
      <c r="I87" s="232"/>
      <c r="J87" s="232"/>
      <c r="K87" s="232"/>
      <c r="L87" s="232"/>
      <c r="M87" s="232"/>
    </row>
    <row r="88" spans="1:13" ht="21.75">
      <c r="A88" s="3"/>
      <c r="B88" s="3"/>
      <c r="C88" s="3"/>
      <c r="D88" s="3"/>
      <c r="E88" s="3"/>
      <c r="F88" s="232"/>
      <c r="G88" s="232"/>
      <c r="H88" s="232"/>
      <c r="I88" s="232"/>
      <c r="J88" s="232"/>
      <c r="K88" s="232"/>
      <c r="L88" s="232"/>
      <c r="M88" s="232"/>
    </row>
    <row r="89" spans="1:13" ht="21.75">
      <c r="A89" s="3"/>
      <c r="B89" s="3"/>
      <c r="C89" s="3"/>
      <c r="D89" s="3"/>
      <c r="E89" s="3"/>
      <c r="F89" s="232"/>
      <c r="G89" s="232"/>
      <c r="H89" s="232"/>
      <c r="I89" s="232"/>
      <c r="J89" s="232"/>
      <c r="K89" s="232"/>
      <c r="L89" s="232"/>
      <c r="M89" s="232"/>
    </row>
    <row r="90" spans="1:13" ht="21.75">
      <c r="A90" s="3"/>
      <c r="B90" s="3"/>
      <c r="C90" s="3"/>
      <c r="D90" s="3"/>
      <c r="E90" s="3"/>
      <c r="F90" s="232"/>
      <c r="G90" s="232"/>
      <c r="H90" s="232"/>
      <c r="I90" s="232"/>
      <c r="J90" s="232"/>
      <c r="K90" s="232"/>
      <c r="L90" s="232"/>
      <c r="M90" s="232"/>
    </row>
    <row r="91" spans="1:13" ht="21.75">
      <c r="A91" s="3"/>
      <c r="B91" s="3"/>
      <c r="C91" s="3"/>
      <c r="D91" s="3"/>
      <c r="E91" s="3"/>
      <c r="F91" s="232"/>
      <c r="G91" s="232"/>
      <c r="H91" s="232"/>
      <c r="I91" s="232"/>
      <c r="J91" s="232"/>
      <c r="K91" s="232"/>
      <c r="L91" s="232"/>
      <c r="M91" s="232"/>
    </row>
    <row r="92" spans="1:13" ht="21.75">
      <c r="A92" s="3"/>
      <c r="B92" s="3"/>
      <c r="C92" s="3"/>
      <c r="D92" s="3"/>
      <c r="E92" s="3"/>
      <c r="F92" s="232"/>
      <c r="G92" s="232"/>
      <c r="H92" s="232"/>
      <c r="I92" s="232"/>
      <c r="J92" s="232"/>
      <c r="K92" s="232"/>
      <c r="L92" s="232"/>
      <c r="M92" s="232"/>
    </row>
    <row r="93" spans="1:13" ht="21.75">
      <c r="A93" s="3"/>
      <c r="B93" s="3"/>
      <c r="C93" s="3"/>
      <c r="D93" s="3"/>
      <c r="E93" s="3"/>
      <c r="F93" s="232"/>
      <c r="G93" s="232"/>
      <c r="H93" s="232"/>
      <c r="I93" s="232"/>
      <c r="J93" s="232"/>
      <c r="K93" s="232"/>
      <c r="L93" s="232"/>
      <c r="M93" s="232"/>
    </row>
    <row r="94" spans="1:13" ht="21.75">
      <c r="A94" s="3"/>
      <c r="B94" s="3"/>
      <c r="C94" s="3"/>
      <c r="D94" s="3"/>
      <c r="E94" s="3"/>
      <c r="F94" s="232"/>
      <c r="G94" s="232"/>
      <c r="H94" s="232"/>
      <c r="I94" s="232"/>
      <c r="J94" s="232"/>
      <c r="K94" s="232"/>
      <c r="L94" s="232"/>
      <c r="M94" s="232"/>
    </row>
    <row r="95" spans="1:13" ht="21.75">
      <c r="A95" s="3"/>
      <c r="B95" s="3"/>
      <c r="C95" s="3"/>
      <c r="D95" s="3"/>
      <c r="E95" s="3"/>
      <c r="F95" s="232"/>
      <c r="G95" s="232"/>
      <c r="H95" s="232"/>
      <c r="I95" s="232"/>
      <c r="J95" s="232"/>
      <c r="K95" s="232"/>
      <c r="L95" s="232"/>
      <c r="M95" s="232"/>
    </row>
    <row r="96" spans="1:13" ht="21.75">
      <c r="A96" s="3"/>
      <c r="B96" s="3"/>
      <c r="C96" s="3"/>
      <c r="D96" s="3"/>
      <c r="E96" s="3"/>
      <c r="F96" s="232"/>
      <c r="G96" s="232"/>
      <c r="H96" s="232"/>
      <c r="I96" s="232"/>
      <c r="J96" s="232"/>
      <c r="K96" s="232"/>
      <c r="L96" s="232"/>
      <c r="M96" s="232"/>
    </row>
    <row r="97" spans="1:13" ht="21.75">
      <c r="A97" s="3"/>
      <c r="B97" s="3"/>
      <c r="C97" s="3"/>
      <c r="D97" s="3"/>
      <c r="E97" s="3"/>
      <c r="F97" s="232"/>
      <c r="G97" s="232"/>
      <c r="H97" s="232"/>
      <c r="I97" s="232"/>
      <c r="J97" s="232"/>
      <c r="K97" s="232"/>
      <c r="L97" s="232"/>
      <c r="M97" s="232"/>
    </row>
    <row r="98" spans="1:13" ht="21.75">
      <c r="A98" s="3"/>
      <c r="B98" s="3"/>
      <c r="C98" s="3"/>
      <c r="D98" s="3"/>
      <c r="E98" s="3"/>
      <c r="F98" s="232"/>
      <c r="G98" s="232"/>
      <c r="H98" s="232"/>
      <c r="I98" s="232"/>
      <c r="J98" s="232"/>
      <c r="K98" s="232"/>
      <c r="L98" s="232"/>
      <c r="M98" s="232"/>
    </row>
    <row r="99" spans="1:13" ht="21.75">
      <c r="A99" s="3"/>
      <c r="B99" s="3"/>
      <c r="C99" s="3"/>
      <c r="D99" s="3"/>
      <c r="E99" s="3"/>
      <c r="F99" s="232"/>
      <c r="G99" s="232"/>
      <c r="H99" s="232"/>
      <c r="I99" s="232"/>
      <c r="J99" s="232"/>
      <c r="K99" s="232"/>
      <c r="L99" s="232"/>
      <c r="M99" s="232"/>
    </row>
    <row r="100" spans="1:13" ht="21.75">
      <c r="A100" s="3"/>
      <c r="B100" s="3"/>
      <c r="C100" s="3"/>
      <c r="D100" s="3"/>
      <c r="E100" s="3"/>
      <c r="F100" s="232"/>
      <c r="G100" s="232"/>
      <c r="H100" s="232"/>
      <c r="I100" s="232"/>
      <c r="J100" s="232"/>
      <c r="K100" s="232"/>
      <c r="L100" s="232"/>
      <c r="M100" s="232"/>
    </row>
    <row r="101" spans="1:13" ht="21.75">
      <c r="A101" s="3"/>
      <c r="B101" s="3"/>
      <c r="C101" s="3"/>
      <c r="D101" s="3"/>
      <c r="E101" s="3"/>
      <c r="F101" s="232"/>
      <c r="G101" s="232"/>
      <c r="H101" s="232"/>
      <c r="I101" s="232"/>
      <c r="J101" s="232"/>
      <c r="K101" s="232"/>
      <c r="L101" s="232"/>
      <c r="M101" s="232"/>
    </row>
    <row r="102" spans="1:13" ht="21.75">
      <c r="A102" s="3"/>
      <c r="B102" s="3"/>
      <c r="C102" s="3"/>
      <c r="D102" s="3"/>
      <c r="E102" s="3"/>
      <c r="F102" s="232"/>
      <c r="G102" s="232"/>
      <c r="H102" s="232"/>
      <c r="I102" s="232"/>
      <c r="J102" s="232"/>
      <c r="K102" s="232"/>
      <c r="L102" s="232"/>
      <c r="M102" s="232"/>
    </row>
    <row r="103" spans="1:13" ht="21.75">
      <c r="A103" s="3"/>
      <c r="B103" s="3"/>
      <c r="C103" s="3"/>
      <c r="D103" s="3"/>
      <c r="E103" s="3"/>
      <c r="F103" s="232"/>
      <c r="G103" s="232"/>
      <c r="H103" s="232"/>
      <c r="I103" s="232"/>
      <c r="J103" s="232"/>
      <c r="K103" s="232"/>
      <c r="L103" s="232"/>
      <c r="M103" s="232"/>
    </row>
    <row r="104" spans="1:13" ht="21.75">
      <c r="A104" s="3"/>
      <c r="B104" s="3"/>
      <c r="C104" s="3"/>
      <c r="D104" s="3"/>
      <c r="E104" s="3"/>
      <c r="F104" s="232"/>
      <c r="G104" s="232"/>
      <c r="H104" s="232"/>
      <c r="I104" s="232"/>
      <c r="J104" s="232"/>
      <c r="K104" s="232"/>
      <c r="L104" s="232"/>
      <c r="M104" s="232"/>
    </row>
    <row r="105" spans="1:13" ht="21.75">
      <c r="A105" s="3"/>
      <c r="B105" s="3"/>
      <c r="C105" s="3"/>
      <c r="D105" s="3"/>
      <c r="E105" s="3"/>
      <c r="F105" s="232"/>
      <c r="G105" s="232"/>
      <c r="H105" s="232"/>
      <c r="I105" s="232"/>
      <c r="J105" s="232"/>
      <c r="K105" s="232"/>
      <c r="L105" s="232"/>
      <c r="M105" s="232"/>
    </row>
    <row r="106" spans="1:13" ht="21.75">
      <c r="A106" s="232"/>
      <c r="B106" s="232"/>
      <c r="C106" s="232"/>
      <c r="D106" s="232"/>
      <c r="E106" s="3"/>
      <c r="F106" s="232"/>
      <c r="G106" s="232"/>
      <c r="H106" s="232"/>
      <c r="I106" s="232"/>
      <c r="J106" s="232"/>
      <c r="K106" s="232"/>
      <c r="L106" s="232"/>
      <c r="M106" s="232"/>
    </row>
    <row r="107" spans="1:13" ht="21.75">
      <c r="A107" s="232"/>
      <c r="B107" s="232"/>
      <c r="C107" s="232"/>
      <c r="D107" s="232"/>
      <c r="E107" s="3"/>
      <c r="F107" s="232"/>
      <c r="G107" s="232"/>
      <c r="H107" s="232"/>
      <c r="I107" s="232"/>
      <c r="J107" s="232"/>
      <c r="K107" s="232"/>
      <c r="L107" s="232"/>
      <c r="M107" s="232"/>
    </row>
    <row r="108" spans="1:13" ht="21.75">
      <c r="A108" s="232"/>
      <c r="B108" s="232"/>
      <c r="C108" s="232"/>
      <c r="D108" s="232"/>
      <c r="E108" s="3"/>
      <c r="F108" s="232"/>
      <c r="G108" s="232"/>
      <c r="H108" s="232"/>
      <c r="I108" s="232"/>
      <c r="J108" s="232"/>
      <c r="K108" s="232"/>
      <c r="L108" s="232"/>
      <c r="M108" s="232"/>
    </row>
    <row r="109" spans="1:13" ht="21.75">
      <c r="A109" s="232"/>
      <c r="B109" s="232"/>
      <c r="C109" s="232"/>
      <c r="D109" s="232"/>
      <c r="E109" s="3"/>
      <c r="F109" s="232"/>
      <c r="G109" s="232"/>
      <c r="H109" s="232"/>
      <c r="I109" s="232"/>
      <c r="J109" s="232"/>
      <c r="K109" s="232"/>
      <c r="L109" s="232"/>
      <c r="M109" s="232"/>
    </row>
    <row r="110" spans="1:13" ht="21.75">
      <c r="A110" s="232"/>
      <c r="B110" s="232"/>
      <c r="C110" s="232"/>
      <c r="D110" s="232"/>
      <c r="E110" s="3"/>
      <c r="F110" s="232"/>
      <c r="G110" s="232"/>
      <c r="H110" s="232"/>
      <c r="I110" s="232"/>
      <c r="J110" s="232"/>
      <c r="K110" s="232"/>
      <c r="L110" s="232"/>
      <c r="M110" s="232"/>
    </row>
    <row r="111" spans="1:13" ht="21.75">
      <c r="A111" s="232"/>
      <c r="B111" s="232"/>
      <c r="C111" s="232"/>
      <c r="D111" s="232"/>
      <c r="E111" s="3"/>
      <c r="F111" s="232"/>
      <c r="G111" s="232"/>
      <c r="H111" s="232"/>
      <c r="I111" s="232"/>
      <c r="J111" s="232"/>
      <c r="K111" s="232"/>
      <c r="L111" s="232"/>
      <c r="M111" s="232"/>
    </row>
    <row r="112" spans="1:13" ht="21.75">
      <c r="A112" s="232"/>
      <c r="B112" s="232"/>
      <c r="C112" s="232"/>
      <c r="D112" s="232"/>
      <c r="E112" s="3"/>
      <c r="F112" s="232"/>
      <c r="G112" s="232"/>
      <c r="H112" s="232"/>
      <c r="I112" s="232"/>
      <c r="J112" s="232"/>
      <c r="K112" s="232"/>
      <c r="L112" s="232"/>
      <c r="M112" s="232"/>
    </row>
    <row r="113" spans="1:13" ht="21.75">
      <c r="A113" s="232"/>
      <c r="B113" s="232"/>
      <c r="C113" s="232"/>
      <c r="D113" s="232"/>
      <c r="E113" s="3"/>
      <c r="F113" s="232"/>
      <c r="G113" s="232"/>
      <c r="H113" s="232"/>
      <c r="I113" s="232"/>
      <c r="J113" s="232"/>
      <c r="K113" s="232"/>
      <c r="L113" s="232"/>
      <c r="M113" s="232"/>
    </row>
    <row r="114" spans="1:13" ht="21.7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</row>
    <row r="115" spans="1:13" ht="21.7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1:13" ht="21.7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</row>
    <row r="117" spans="1:13" ht="21.7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</row>
    <row r="118" spans="1:13" ht="21.7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</row>
    <row r="119" spans="1:13" ht="21.7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</row>
    <row r="120" spans="1:13" ht="21.7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</row>
    <row r="121" spans="1:13" ht="21.7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</row>
  </sheetData>
  <mergeCells count="2">
    <mergeCell ref="A24:K24"/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3"/>
  <sheetViews>
    <sheetView workbookViewId="0" topLeftCell="B11">
      <selection activeCell="F26" sqref="F26"/>
    </sheetView>
  </sheetViews>
  <sheetFormatPr defaultColWidth="9.140625" defaultRowHeight="21.75"/>
  <cols>
    <col min="2" max="2" width="12.8515625" style="0" customWidth="1"/>
    <col min="3" max="3" width="14.140625" style="0" customWidth="1"/>
    <col min="4" max="4" width="10.28125" style="0" customWidth="1"/>
    <col min="5" max="5" width="14.7109375" style="0" customWidth="1"/>
  </cols>
  <sheetData>
    <row r="3" spans="2:5" ht="21.75">
      <c r="B3" s="1" t="s">
        <v>24</v>
      </c>
      <c r="C3" s="1" t="s">
        <v>13</v>
      </c>
      <c r="D3" s="1" t="s">
        <v>14</v>
      </c>
      <c r="E3" s="1" t="s">
        <v>15</v>
      </c>
    </row>
    <row r="4" spans="2:5" ht="21.75">
      <c r="B4" s="13" t="s">
        <v>16</v>
      </c>
      <c r="C4" s="35">
        <v>95212.97</v>
      </c>
      <c r="D4" s="124" t="s">
        <v>55</v>
      </c>
      <c r="E4" s="37">
        <f>C4+C5+C6</f>
        <v>22696.760000000002</v>
      </c>
    </row>
    <row r="5" spans="2:5" ht="21.75">
      <c r="B5" s="13" t="s">
        <v>17</v>
      </c>
      <c r="C5" s="36">
        <v>-35456.82</v>
      </c>
      <c r="D5" s="15">
        <v>12</v>
      </c>
      <c r="E5" s="4"/>
    </row>
    <row r="6" spans="2:5" ht="21.75">
      <c r="B6" s="13" t="s">
        <v>18</v>
      </c>
      <c r="C6" s="36">
        <v>-37059.39</v>
      </c>
      <c r="D6" s="14">
        <v>13</v>
      </c>
      <c r="E6" s="12"/>
    </row>
    <row r="7" spans="2:5" ht="21.75">
      <c r="B7" s="11" t="s">
        <v>25</v>
      </c>
      <c r="C7" s="38">
        <v>17446.5</v>
      </c>
      <c r="D7" s="15">
        <v>14</v>
      </c>
      <c r="E7" s="38">
        <f>C7</f>
        <v>17446.5</v>
      </c>
    </row>
    <row r="8" spans="2:5" ht="21.75">
      <c r="B8" s="11" t="s">
        <v>26</v>
      </c>
      <c r="C8" s="39">
        <v>21446.5</v>
      </c>
      <c r="D8" s="14">
        <v>15</v>
      </c>
      <c r="E8" s="40">
        <f>C8</f>
        <v>21446.5</v>
      </c>
    </row>
    <row r="9" spans="2:5" ht="21.75">
      <c r="B9" s="11" t="s">
        <v>29</v>
      </c>
      <c r="C9" s="72">
        <v>14706.5</v>
      </c>
      <c r="D9" s="15">
        <v>16</v>
      </c>
      <c r="E9" s="72">
        <v>14706.5</v>
      </c>
    </row>
    <row r="10" spans="2:5" ht="21.75">
      <c r="B10" s="11" t="s">
        <v>31</v>
      </c>
      <c r="C10" s="73">
        <v>-7853.5</v>
      </c>
      <c r="D10" s="14">
        <v>17</v>
      </c>
      <c r="E10" s="73">
        <f>C10</f>
        <v>-7853.5</v>
      </c>
    </row>
    <row r="11" spans="2:5" ht="21.75">
      <c r="B11" s="11" t="s">
        <v>40</v>
      </c>
      <c r="C11" s="37">
        <v>-28803.5</v>
      </c>
      <c r="D11" s="15">
        <v>18</v>
      </c>
      <c r="E11" s="37">
        <f>C11</f>
        <v>-28803.5</v>
      </c>
    </row>
    <row r="12" spans="2:5" ht="21.75">
      <c r="B12" s="11" t="s">
        <v>43</v>
      </c>
      <c r="C12" s="38">
        <v>39051</v>
      </c>
      <c r="D12" s="14" t="s">
        <v>56</v>
      </c>
      <c r="E12" s="38">
        <f>C12</f>
        <v>39051</v>
      </c>
    </row>
    <row r="13" spans="2:5" ht="21.75">
      <c r="B13" s="11" t="s">
        <v>45</v>
      </c>
      <c r="C13" s="40">
        <v>-21653.5</v>
      </c>
      <c r="D13" s="15">
        <v>20</v>
      </c>
      <c r="E13" s="40">
        <f>C13</f>
        <v>-21653.5</v>
      </c>
    </row>
    <row r="14" spans="2:5" ht="21.75">
      <c r="B14" s="11" t="s">
        <v>49</v>
      </c>
      <c r="C14" s="72">
        <v>3003.14</v>
      </c>
      <c r="D14" s="14" t="s">
        <v>57</v>
      </c>
      <c r="E14" s="72">
        <f>C14+C15</f>
        <v>1304.7399999999998</v>
      </c>
    </row>
    <row r="15" spans="2:5" ht="21.75">
      <c r="B15" s="11" t="s">
        <v>51</v>
      </c>
      <c r="C15" s="72">
        <v>-1698.4</v>
      </c>
      <c r="D15" s="15" t="s">
        <v>58</v>
      </c>
      <c r="E15" s="4"/>
    </row>
    <row r="16" spans="2:5" ht="21.75">
      <c r="B16" s="11" t="s">
        <v>53</v>
      </c>
      <c r="C16" s="165">
        <v>51389.79</v>
      </c>
      <c r="D16" s="14" t="s">
        <v>59</v>
      </c>
      <c r="E16" s="73">
        <f>C16</f>
        <v>51389.79</v>
      </c>
    </row>
    <row r="17" spans="2:5" ht="21.75">
      <c r="B17" s="11" t="s">
        <v>61</v>
      </c>
      <c r="C17" s="37">
        <v>7134.7</v>
      </c>
      <c r="D17" s="15">
        <v>36</v>
      </c>
      <c r="E17" s="37">
        <f>C17</f>
        <v>7134.7</v>
      </c>
    </row>
    <row r="18" spans="2:5" ht="21.75">
      <c r="B18" s="11" t="s">
        <v>62</v>
      </c>
      <c r="C18" s="40">
        <v>4447.77</v>
      </c>
      <c r="D18" s="14" t="s">
        <v>63</v>
      </c>
      <c r="E18" s="4"/>
    </row>
    <row r="19" spans="2:5" ht="21.75">
      <c r="B19" s="11" t="s">
        <v>64</v>
      </c>
      <c r="C19" s="40">
        <v>-15082.21</v>
      </c>
      <c r="D19" s="15" t="s">
        <v>66</v>
      </c>
      <c r="E19" s="40">
        <f>C18+C19+C20</f>
        <v>-43905.490000000005</v>
      </c>
    </row>
    <row r="20" spans="2:5" ht="21.75">
      <c r="B20" s="11" t="s">
        <v>68</v>
      </c>
      <c r="C20" s="40">
        <v>-33271.05</v>
      </c>
      <c r="D20" s="14">
        <v>36</v>
      </c>
      <c r="E20" s="12"/>
    </row>
    <row r="21" spans="2:5" ht="21.75">
      <c r="B21" s="11" t="s">
        <v>70</v>
      </c>
      <c r="C21" s="38">
        <v>33727.67</v>
      </c>
      <c r="D21" s="15">
        <v>37</v>
      </c>
      <c r="E21" s="38">
        <f>C21+C22</f>
        <v>1458.7599999999984</v>
      </c>
    </row>
    <row r="22" spans="2:5" ht="21.75">
      <c r="B22" s="11" t="s">
        <v>71</v>
      </c>
      <c r="C22" s="38">
        <v>-32268.91</v>
      </c>
      <c r="D22" s="14">
        <v>38</v>
      </c>
      <c r="E22" s="12"/>
    </row>
    <row r="23" spans="2:5" ht="21.75">
      <c r="B23" s="11" t="s">
        <v>72</v>
      </c>
      <c r="C23" s="73">
        <v>16364.9</v>
      </c>
      <c r="D23" s="15">
        <v>39</v>
      </c>
      <c r="E23" s="73">
        <f>C23</f>
        <v>16364.9</v>
      </c>
    </row>
    <row r="24" spans="2:5" ht="21.75">
      <c r="B24" s="11" t="s">
        <v>87</v>
      </c>
      <c r="C24" s="72">
        <v>-33170.83</v>
      </c>
      <c r="D24" s="14" t="s">
        <v>85</v>
      </c>
      <c r="E24" s="72">
        <f>C24</f>
        <v>-33170.83</v>
      </c>
    </row>
    <row r="25" spans="2:5" ht="21.75">
      <c r="B25" s="11" t="s">
        <v>89</v>
      </c>
      <c r="C25" s="213">
        <v>13371.32</v>
      </c>
      <c r="D25" s="11"/>
      <c r="E25" s="213">
        <f>C25+C26</f>
        <v>33727.66</v>
      </c>
    </row>
    <row r="26" spans="2:5" ht="21.75">
      <c r="B26" s="11" t="s">
        <v>91</v>
      </c>
      <c r="C26" s="213">
        <v>20356.34</v>
      </c>
      <c r="D26" s="11"/>
      <c r="E26" s="12"/>
    </row>
    <row r="27" spans="2:5" ht="21.75">
      <c r="B27" s="11"/>
      <c r="C27" s="12"/>
      <c r="D27" s="11"/>
      <c r="E27" s="12"/>
    </row>
    <row r="28" spans="2:5" ht="21.75">
      <c r="B28" s="11"/>
      <c r="C28" s="12"/>
      <c r="D28" s="11"/>
      <c r="E28" s="12"/>
    </row>
    <row r="29" spans="2:5" ht="21.75">
      <c r="B29" s="11"/>
      <c r="C29" s="12"/>
      <c r="D29" s="11"/>
      <c r="E29" s="12"/>
    </row>
    <row r="30" spans="2:5" ht="21.75">
      <c r="B30" s="11"/>
      <c r="C30" s="12"/>
      <c r="D30" s="11"/>
      <c r="E30" s="12"/>
    </row>
    <row r="31" spans="2:5" ht="21.75">
      <c r="B31" s="11"/>
      <c r="C31" s="12"/>
      <c r="D31" s="11"/>
      <c r="E31" s="12"/>
    </row>
    <row r="32" spans="2:5" ht="21.75">
      <c r="B32" s="11"/>
      <c r="C32" s="12"/>
      <c r="D32" s="11"/>
      <c r="E32" s="12"/>
    </row>
    <row r="33" spans="2:5" ht="21.75">
      <c r="B33" s="11"/>
      <c r="C33" s="12"/>
      <c r="D33" s="11"/>
      <c r="E33" s="12"/>
    </row>
    <row r="34" spans="2:5" ht="21.75">
      <c r="B34" s="11"/>
      <c r="C34" s="12"/>
      <c r="D34" s="11"/>
      <c r="E34" s="12"/>
    </row>
    <row r="35" spans="2:5" ht="21.75">
      <c r="B35" s="11"/>
      <c r="C35" s="12"/>
      <c r="D35" s="11"/>
      <c r="E35" s="12"/>
    </row>
    <row r="36" spans="2:5" ht="21.75">
      <c r="B36" s="11"/>
      <c r="C36" s="12"/>
      <c r="D36" s="11"/>
      <c r="E36" s="12"/>
    </row>
    <row r="37" spans="2:5" ht="21.75">
      <c r="B37" s="11"/>
      <c r="C37" s="12"/>
      <c r="D37" s="11"/>
      <c r="E37" s="12"/>
    </row>
    <row r="38" spans="2:5" ht="21.75">
      <c r="B38" s="11"/>
      <c r="C38" s="12"/>
      <c r="D38" s="11"/>
      <c r="E38" s="12"/>
    </row>
    <row r="39" spans="2:5" ht="21.75">
      <c r="B39" s="11"/>
      <c r="C39" s="12"/>
      <c r="D39" s="11"/>
      <c r="E39" s="12"/>
    </row>
    <row r="40" spans="2:5" ht="21.75">
      <c r="B40" s="11"/>
      <c r="C40" s="12"/>
      <c r="D40" s="11"/>
      <c r="E40" s="12"/>
    </row>
    <row r="41" spans="2:5" ht="21.75">
      <c r="B41" s="11"/>
      <c r="C41" s="12"/>
      <c r="D41" s="11"/>
      <c r="E41" s="12"/>
    </row>
    <row r="42" spans="2:5" ht="21.75">
      <c r="B42" s="11"/>
      <c r="C42" s="12"/>
      <c r="D42" s="11"/>
      <c r="E42" s="12"/>
    </row>
    <row r="43" spans="2:5" ht="21.75">
      <c r="B43" s="11"/>
      <c r="C43" s="12"/>
      <c r="D43" s="11"/>
      <c r="E43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ray</cp:lastModifiedBy>
  <dcterms:created xsi:type="dcterms:W3CDTF">2001-12-13T12:11:53Z</dcterms:created>
  <dcterms:modified xsi:type="dcterms:W3CDTF">2002-03-07T14:45:08Z</dcterms:modified>
  <cp:category/>
  <cp:version/>
  <cp:contentType/>
  <cp:contentStatus/>
</cp:coreProperties>
</file>