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<sst xmlns="http://schemas.openxmlformats.org/spreadsheetml/2006/main" count="160" uniqueCount="31">
  <si>
    <t>LB08DA</t>
  </si>
  <si>
    <t>BOND</t>
  </si>
  <si>
    <t>LB104A</t>
  </si>
  <si>
    <t>LB113A</t>
  </si>
  <si>
    <t>LB157A</t>
  </si>
  <si>
    <t>LB171A</t>
  </si>
  <si>
    <t>YIELD</t>
  </si>
  <si>
    <t>QUANTITY</t>
  </si>
  <si>
    <t>PRICE</t>
  </si>
  <si>
    <t>VALUE</t>
  </si>
  <si>
    <t>LB214A</t>
  </si>
  <si>
    <t>LB143A</t>
  </si>
  <si>
    <t>TB02N27A</t>
  </si>
  <si>
    <t>SPL063A</t>
  </si>
  <si>
    <t>AIS093B</t>
  </si>
  <si>
    <t>COST Y</t>
  </si>
  <si>
    <t>CURRENT Y</t>
  </si>
  <si>
    <t>COST PRICE</t>
  </si>
  <si>
    <t>CURRENT PRICE</t>
  </si>
  <si>
    <t>GAIN/LOSS</t>
  </si>
  <si>
    <t>CASH</t>
  </si>
  <si>
    <t>PERFORMANCE</t>
  </si>
  <si>
    <t>CURRENT VALUE</t>
  </si>
  <si>
    <t>% OF PORT</t>
  </si>
  <si>
    <t>AIS06NA</t>
  </si>
  <si>
    <t>LB07AA</t>
  </si>
  <si>
    <t>GECAL#1</t>
  </si>
  <si>
    <t>LB082A</t>
  </si>
  <si>
    <t>LB077A</t>
  </si>
  <si>
    <t>LB11NA</t>
  </si>
  <si>
    <t>LB06DA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</si>
</sst>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63" formatCode="t&quot;£&quot;#,##0_);\(t&quot;£&quot;#,##0\)"/>
    <numFmt numFmtId="64" formatCode="t&quot;£&quot;#,##0_);[Red]\(t&quot;£&quot;#,##0\)"/>
    <numFmt numFmtId="65" formatCode="t&quot;£&quot;#,##0.00_);\(t&quot;£&quot;#,##0.00\)"/>
    <numFmt numFmtId="66" formatCode="t&quot;£&quot;#,##0.00_);[Red]\(t&quot;£&quot;#,##0.00\)"/>
    <numFmt numFmtId="187" formatCode="0.0"/>
    <numFmt numFmtId="188" formatCode="_-* #,##0.000_-;\-* #,##0.000_-;_-* &quot;-&quot;??_-;_-@_-"/>
    <numFmt numFmtId="189" formatCode="_-* #,##0.0_-;\-* #,##0.0_-;_-* &quot;-&quot;??_-;_-@_-"/>
    <numFmt numFmtId="190" formatCode="_-* #,##0_-;\-* #,##0_-;_-* &quot;-&quot;??_-;_-@_-"/>
    <numFmt numFmtId="191" formatCode="_-* #,##0.0000_-;\-* #,##0.0000_-;_-* &quot;-&quot;??_-;_-@_-"/>
    <numFmt numFmtId="192" formatCode="_-* #,##0.00000_-;\-* #,##0.00000_-;_-* &quot;-&quot;??_-;_-@_-"/>
    <numFmt numFmtId="193" formatCode="_-* #,##0.000000_-;\-* #,##0.000000_-;_-* &quot;-&quot;??_-;_-@_-"/>
    <numFmt numFmtId="194" formatCode="_-* #,##0.0000000_-;\-* #,##0.0000000_-;_-* &quot;-&quot;??_-;_-@_-"/>
    <numFmt numFmtId="195" formatCode="0.000"/>
    <numFmt numFmtId="196" formatCode="0.0000"/>
    <numFmt numFmtId="197" formatCode="0.00000"/>
    <numFmt numFmtId="198" formatCode="&quot;ใช่&quot;;&quot;ใช่&quot;;&quot;ไม่ใช่&quot;"/>
    <numFmt numFmtId="199" formatCode="&quot;จริง&quot;;&quot;จริง&quot;;&quot;เท็จ&quot;"/>
    <numFmt numFmtId="200" formatCode="&quot;เปิด&quot;;&quot;เปิด&quot;;&quot;ปิด&quot;"/>
    <numFmt numFmtId="201" formatCode="0.0000000"/>
    <numFmt numFmtId="202" formatCode="0.000000"/>
    <numFmt numFmtId="203" formatCode="0.0%"/>
    <numFmt numFmtId="204" formatCode="#,##0.0"/>
    <numFmt numFmtId="205" formatCode="#,##0.000"/>
    <numFmt numFmtId="206" formatCode="#,##0.0000"/>
    <numFmt numFmtId="207" formatCode="0.000%"/>
    <numFmt numFmtId="208" formatCode="0.00000000"/>
  </numFmts>
  <fonts count="4">
    <font>
      <sz val="14"/>
      <name val="Cordia New"/>
      <family val="0"/>
    </font>
    <font>
      <sz val="14"/>
      <color indexed="10"/>
      <name val="Cordia New"/>
      <family val="2"/>
    </font>
    <font>
      <u val="single"/>
      <sz val="14"/>
      <color indexed="12"/>
      <name val="Cordia New"/>
      <family val="0"/>
    </font>
    <font>
      <b/>
      <sz val="14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196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96" fontId="0" fillId="0" borderId="1" xfId="0" applyNumberFormat="1" applyBorder="1" applyAlignment="1">
      <alignment/>
    </xf>
    <xf numFmtId="190" fontId="0" fillId="0" borderId="1" xfId="15" applyNumberFormat="1" applyBorder="1" applyAlignment="1">
      <alignment/>
    </xf>
    <xf numFmtId="191" fontId="0" fillId="0" borderId="1" xfId="15" applyNumberFormat="1" applyBorder="1" applyAlignment="1">
      <alignment/>
    </xf>
    <xf numFmtId="43" fontId="0" fillId="0" borderId="1" xfId="15" applyNumberFormat="1" applyBorder="1" applyAlignment="1">
      <alignment/>
    </xf>
    <xf numFmtId="190" fontId="0" fillId="0" borderId="1" xfId="15" applyNumberFormat="1" applyFont="1" applyBorder="1" applyAlignment="1">
      <alignment/>
    </xf>
    <xf numFmtId="191" fontId="0" fillId="0" borderId="1" xfId="15" applyNumberFormat="1" applyFont="1" applyBorder="1" applyAlignment="1">
      <alignment/>
    </xf>
    <xf numFmtId="196" fontId="0" fillId="2" borderId="1" xfId="0" applyNumberFormat="1" applyFill="1" applyBorder="1" applyAlignment="1">
      <alignment/>
    </xf>
    <xf numFmtId="190" fontId="0" fillId="2" borderId="1" xfId="15" applyNumberFormat="1" applyFont="1" applyFill="1" applyBorder="1" applyAlignment="1">
      <alignment/>
    </xf>
    <xf numFmtId="191" fontId="0" fillId="2" borderId="1" xfId="15" applyNumberFormat="1" applyFont="1" applyFill="1" applyBorder="1" applyAlignment="1">
      <alignment/>
    </xf>
    <xf numFmtId="43" fontId="0" fillId="2" borderId="1" xfId="15" applyNumberFormat="1" applyFill="1" applyBorder="1" applyAlignment="1">
      <alignment/>
    </xf>
    <xf numFmtId="196" fontId="0" fillId="2" borderId="1" xfId="0" applyNumberFormat="1" applyFill="1" applyBorder="1" applyAlignment="1">
      <alignment horizontal="right" wrapText="1"/>
    </xf>
    <xf numFmtId="191" fontId="0" fillId="2" borderId="1" xfId="0" applyNumberFormat="1" applyFill="1" applyBorder="1" applyAlignment="1">
      <alignment horizontal="right" wrapText="1"/>
    </xf>
    <xf numFmtId="43" fontId="0" fillId="0" borderId="0" xfId="0" applyNumberFormat="1" applyAlignment="1">
      <alignment/>
    </xf>
    <xf numFmtId="0" fontId="0" fillId="0" borderId="1" xfId="0" applyFill="1" applyBorder="1" applyAlignment="1">
      <alignment horizontal="center"/>
    </xf>
    <xf numFmtId="43" fontId="0" fillId="0" borderId="1" xfId="15" applyBorder="1" applyAlignment="1">
      <alignment/>
    </xf>
    <xf numFmtId="43" fontId="0" fillId="2" borderId="2" xfId="15" applyNumberFormat="1" applyFill="1" applyBorder="1" applyAlignment="1">
      <alignment/>
    </xf>
    <xf numFmtId="43" fontId="0" fillId="0" borderId="2" xfId="15" applyBorder="1" applyAlignment="1">
      <alignment/>
    </xf>
    <xf numFmtId="43" fontId="0" fillId="0" borderId="1" xfId="0" applyNumberFormat="1" applyBorder="1" applyAlignment="1">
      <alignment/>
    </xf>
    <xf numFmtId="206" fontId="0" fillId="2" borderId="1" xfId="0" applyNumberFormat="1" applyFill="1" applyBorder="1" applyAlignment="1">
      <alignment horizontal="right" wrapText="1"/>
    </xf>
    <xf numFmtId="43" fontId="0" fillId="3" borderId="1" xfId="0" applyNumberFormat="1" applyFill="1" applyBorder="1" applyAlignment="1">
      <alignment/>
    </xf>
    <xf numFmtId="43" fontId="0" fillId="3" borderId="2" xfId="0" applyNumberFormat="1" applyFill="1" applyBorder="1" applyAlignment="1">
      <alignment/>
    </xf>
    <xf numFmtId="10" fontId="0" fillId="0" borderId="1" xfId="20" applyNumberFormat="1" applyBorder="1" applyAlignment="1">
      <alignment/>
    </xf>
    <xf numFmtId="4" fontId="0" fillId="0" borderId="1" xfId="0" applyNumberFormat="1" applyFill="1" applyBorder="1" applyAlignment="1">
      <alignment horizontal="right" wrapText="1"/>
    </xf>
    <xf numFmtId="0" fontId="0" fillId="0" borderId="1" xfId="0" applyFill="1" applyBorder="1" applyAlignment="1">
      <alignment horizontal="right" wrapText="1"/>
    </xf>
    <xf numFmtId="207" fontId="1" fillId="2" borderId="1" xfId="20" applyNumberFormat="1" applyFont="1" applyFill="1" applyBorder="1" applyAlignment="1">
      <alignment/>
    </xf>
    <xf numFmtId="10" fontId="0" fillId="3" borderId="1" xfId="0" applyNumberFormat="1" applyFill="1" applyBorder="1" applyAlignment="1">
      <alignment/>
    </xf>
    <xf numFmtId="43" fontId="0" fillId="3" borderId="3" xfId="0" applyNumberFormat="1" applyFill="1" applyBorder="1" applyAlignment="1">
      <alignment/>
    </xf>
    <xf numFmtId="10" fontId="0" fillId="3" borderId="4" xfId="0" applyNumberFormat="1" applyFill="1" applyBorder="1" applyAlignment="1">
      <alignment/>
    </xf>
    <xf numFmtId="43" fontId="0" fillId="0" borderId="4" xfId="0" applyNumberFormat="1" applyBorder="1" applyAlignment="1">
      <alignment/>
    </xf>
    <xf numFmtId="0" fontId="0" fillId="0" borderId="1" xfId="0" applyFill="1" applyBorder="1" applyAlignment="1">
      <alignment/>
    </xf>
    <xf numFmtId="190" fontId="0" fillId="0" borderId="1" xfId="15" applyNumberFormat="1" applyFill="1" applyBorder="1" applyAlignment="1">
      <alignment/>
    </xf>
    <xf numFmtId="196" fontId="0" fillId="0" borderId="1" xfId="0" applyNumberFormat="1" applyFill="1" applyBorder="1" applyAlignment="1">
      <alignment/>
    </xf>
    <xf numFmtId="191" fontId="0" fillId="0" borderId="1" xfId="15" applyNumberFormat="1" applyFill="1" applyBorder="1" applyAlignment="1">
      <alignment/>
    </xf>
    <xf numFmtId="196" fontId="0" fillId="0" borderId="1" xfId="0" applyNumberFormat="1" applyFill="1" applyBorder="1" applyAlignment="1">
      <alignment horizontal="right" wrapText="1"/>
    </xf>
    <xf numFmtId="206" fontId="0" fillId="0" borderId="1" xfId="0" applyNumberFormat="1" applyFill="1" applyBorder="1" applyAlignment="1">
      <alignment horizontal="right" wrapText="1"/>
    </xf>
    <xf numFmtId="43" fontId="0" fillId="0" borderId="1" xfId="15" applyNumberFormat="1" applyFill="1" applyBorder="1" applyAlignment="1">
      <alignment/>
    </xf>
    <xf numFmtId="10" fontId="0" fillId="0" borderId="1" xfId="20" applyNumberFormat="1" applyFill="1" applyBorder="1" applyAlignment="1">
      <alignment/>
    </xf>
    <xf numFmtId="43" fontId="0" fillId="0" borderId="1" xfId="15" applyFill="1" applyBorder="1" applyAlignment="1">
      <alignment/>
    </xf>
    <xf numFmtId="190" fontId="0" fillId="0" borderId="1" xfId="15" applyNumberFormat="1" applyFont="1" applyFill="1" applyBorder="1" applyAlignment="1">
      <alignment/>
    </xf>
    <xf numFmtId="191" fontId="0" fillId="0" borderId="1" xfId="15" applyNumberFormat="1" applyFont="1" applyFill="1" applyBorder="1" applyAlignment="1">
      <alignment/>
    </xf>
    <xf numFmtId="191" fontId="0" fillId="0" borderId="1" xfId="0" applyNumberFormat="1" applyFill="1" applyBorder="1" applyAlignment="1">
      <alignment horizontal="right" wrapText="1"/>
    </xf>
    <xf numFmtId="4" fontId="3" fillId="0" borderId="0" xfId="0" applyNumberFormat="1" applyFont="1" applyAlignment="1">
      <alignment horizontal="right" wrapText="1"/>
    </xf>
    <xf numFmtId="0" fontId="0" fillId="0" borderId="3" xfId="0" applyFill="1" applyBorder="1" applyAlignment="1">
      <alignment/>
    </xf>
    <xf numFmtId="196" fontId="0" fillId="0" borderId="3" xfId="0" applyNumberFormat="1" applyFill="1" applyBorder="1" applyAlignment="1">
      <alignment/>
    </xf>
    <xf numFmtId="191" fontId="0" fillId="0" borderId="3" xfId="15" applyNumberFormat="1" applyFont="1" applyFill="1" applyBorder="1" applyAlignment="1">
      <alignment/>
    </xf>
    <xf numFmtId="4" fontId="0" fillId="0" borderId="0" xfId="0" applyNumberFormat="1" applyFill="1" applyAlignment="1">
      <alignment horizontal="right" wrapText="1"/>
    </xf>
    <xf numFmtId="16" fontId="0" fillId="0" borderId="1" xfId="0" applyNumberFormat="1" applyBorder="1" applyAlignment="1">
      <alignment horizontal="center"/>
    </xf>
    <xf numFmtId="16" fontId="0" fillId="0" borderId="0" xfId="0" applyNumberFormat="1" applyAlignment="1">
      <alignment horizontal="center"/>
    </xf>
    <xf numFmtId="3" fontId="0" fillId="2" borderId="1" xfId="0" applyNumberFormat="1" applyFill="1" applyBorder="1" applyAlignment="1">
      <alignment horizontal="right" wrapText="1"/>
    </xf>
    <xf numFmtId="0" fontId="0" fillId="2" borderId="1" xfId="0" applyFill="1" applyBorder="1" applyAlignment="1">
      <alignment horizontal="right" wrapText="1"/>
    </xf>
    <xf numFmtId="4" fontId="0" fillId="4" borderId="0" xfId="0" applyNumberFormat="1" applyFill="1" applyAlignment="1">
      <alignment horizontal="right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88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88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88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88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88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88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88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3"/>
  <sheetViews>
    <sheetView tabSelected="1" workbookViewId="0" topLeftCell="A106">
      <selection activeCell="F114" sqref="F114"/>
    </sheetView>
  </sheetViews>
  <sheetFormatPr defaultColWidth="9.140625" defaultRowHeight="21.75"/>
  <cols>
    <col min="2" max="2" width="12.28125" style="0" customWidth="1"/>
    <col min="3" max="3" width="10.140625" style="0" customWidth="1"/>
    <col min="4" max="4" width="16.421875" style="0" customWidth="1"/>
    <col min="5" max="5" width="14.28125" style="0" customWidth="1"/>
    <col min="6" max="6" width="17.28125" style="0" customWidth="1"/>
    <col min="7" max="7" width="16.140625" style="0" customWidth="1"/>
    <col min="8" max="8" width="10.57421875" style="0" customWidth="1"/>
    <col min="9" max="9" width="13.8515625" style="0" customWidth="1"/>
    <col min="10" max="10" width="11.00390625" style="0" customWidth="1"/>
    <col min="11" max="11" width="15.7109375" style="0" customWidth="1"/>
  </cols>
  <sheetData>
    <row r="1" spans="1:5" ht="21.75">
      <c r="A1" s="51">
        <v>37475</v>
      </c>
      <c r="B1" s="51"/>
      <c r="C1" s="51"/>
      <c r="D1" s="51"/>
      <c r="E1" s="51"/>
    </row>
    <row r="2" spans="1:5" ht="21.75">
      <c r="A2" s="2" t="s">
        <v>1</v>
      </c>
      <c r="B2" s="2" t="s">
        <v>6</v>
      </c>
      <c r="C2" s="2" t="s">
        <v>7</v>
      </c>
      <c r="D2" s="2" t="s">
        <v>8</v>
      </c>
      <c r="E2" s="2" t="s">
        <v>9</v>
      </c>
    </row>
    <row r="3" spans="1:5" ht="21.75">
      <c r="A3" s="3" t="s">
        <v>0</v>
      </c>
      <c r="B3" s="4">
        <v>3.91</v>
      </c>
      <c r="C3" s="5">
        <v>35000</v>
      </c>
      <c r="D3" s="6">
        <v>1272.0328</v>
      </c>
      <c r="E3" s="7">
        <f>C3*D3</f>
        <v>44521148</v>
      </c>
    </row>
    <row r="4" spans="1:5" ht="21.75">
      <c r="A4" s="3" t="s">
        <v>2</v>
      </c>
      <c r="B4" s="4">
        <v>4.455</v>
      </c>
      <c r="C4" s="5">
        <v>43000</v>
      </c>
      <c r="D4" s="6">
        <v>1038.1198</v>
      </c>
      <c r="E4" s="7">
        <f>C4*D4</f>
        <v>44639151.4</v>
      </c>
    </row>
    <row r="5" spans="1:5" ht="21.75">
      <c r="A5" s="3" t="s">
        <v>3</v>
      </c>
      <c r="B5" s="4">
        <v>4.65</v>
      </c>
      <c r="C5" s="5">
        <v>36000</v>
      </c>
      <c r="D5" s="6">
        <v>1231.5389</v>
      </c>
      <c r="E5" s="7">
        <f>C5*D5</f>
        <v>44335400.4</v>
      </c>
    </row>
    <row r="6" spans="1:5" ht="21.75">
      <c r="A6" s="3" t="s">
        <v>4</v>
      </c>
      <c r="B6" s="4">
        <v>5.18</v>
      </c>
      <c r="C6" s="8">
        <v>40000</v>
      </c>
      <c r="D6" s="9">
        <v>1194.6408</v>
      </c>
      <c r="E6" s="7">
        <f>C6*D6</f>
        <v>47785631.99999999</v>
      </c>
    </row>
    <row r="7" spans="1:5" ht="21.75">
      <c r="A7" s="3" t="s">
        <v>5</v>
      </c>
      <c r="B7" s="4">
        <v>5.3025</v>
      </c>
      <c r="C7" s="8">
        <v>44000</v>
      </c>
      <c r="D7" s="9">
        <v>1022.8095</v>
      </c>
      <c r="E7" s="7">
        <f>C7*D7</f>
        <v>45003618</v>
      </c>
    </row>
    <row r="8" ht="21.75">
      <c r="B8" s="1"/>
    </row>
    <row r="9" ht="21.75">
      <c r="B9" s="1"/>
    </row>
    <row r="10" spans="1:9" ht="21.75">
      <c r="A10" s="50">
        <v>37477</v>
      </c>
      <c r="B10" s="50"/>
      <c r="C10" s="50"/>
      <c r="D10" s="50"/>
      <c r="E10" s="50"/>
      <c r="F10" s="50"/>
      <c r="G10" s="50"/>
      <c r="H10" s="50"/>
      <c r="I10" s="50"/>
    </row>
    <row r="11" spans="1:9" ht="21.75">
      <c r="A11" s="2" t="s">
        <v>1</v>
      </c>
      <c r="B11" s="2" t="s">
        <v>7</v>
      </c>
      <c r="C11" s="2" t="s">
        <v>15</v>
      </c>
      <c r="D11" s="2" t="s">
        <v>17</v>
      </c>
      <c r="E11" s="2" t="s">
        <v>16</v>
      </c>
      <c r="F11" s="2" t="s">
        <v>18</v>
      </c>
      <c r="G11" s="2" t="s">
        <v>22</v>
      </c>
      <c r="H11" s="17" t="s">
        <v>23</v>
      </c>
      <c r="I11" s="17" t="s">
        <v>19</v>
      </c>
    </row>
    <row r="12" spans="1:9" ht="21.75">
      <c r="A12" s="3" t="s">
        <v>0</v>
      </c>
      <c r="B12" s="5">
        <v>35000</v>
      </c>
      <c r="C12" s="4">
        <v>3.91</v>
      </c>
      <c r="D12" s="6">
        <v>1272.0328</v>
      </c>
      <c r="E12" s="14">
        <v>3.82</v>
      </c>
      <c r="F12" s="22">
        <v>1276.0323</v>
      </c>
      <c r="G12" s="7">
        <f aca="true" t="shared" si="0" ref="G12:G21">B12*F12</f>
        <v>44661130.5</v>
      </c>
      <c r="H12" s="25">
        <f aca="true" t="shared" si="1" ref="H12:H21">G12/G$24</f>
        <v>0.08937605873778137</v>
      </c>
      <c r="I12" s="18">
        <f aca="true" t="shared" si="2" ref="I12:I21">(F12*B12)-(D12*B12)</f>
        <v>139982.5</v>
      </c>
    </row>
    <row r="13" spans="1:9" ht="21.75">
      <c r="A13" s="3" t="s">
        <v>2</v>
      </c>
      <c r="B13" s="5">
        <v>43000</v>
      </c>
      <c r="C13" s="4">
        <v>4.455</v>
      </c>
      <c r="D13" s="6">
        <v>1038.1198</v>
      </c>
      <c r="E13" s="14">
        <v>4.425</v>
      </c>
      <c r="F13" s="22">
        <v>1040.8267</v>
      </c>
      <c r="G13" s="7">
        <f t="shared" si="0"/>
        <v>44755548.1</v>
      </c>
      <c r="H13" s="25">
        <f t="shared" si="1"/>
        <v>0.08956500767098137</v>
      </c>
      <c r="I13" s="18">
        <f t="shared" si="2"/>
        <v>116396.70000000298</v>
      </c>
    </row>
    <row r="14" spans="1:9" ht="21.75">
      <c r="A14" s="3" t="s">
        <v>3</v>
      </c>
      <c r="B14" s="5">
        <v>36000</v>
      </c>
      <c r="C14" s="4">
        <v>4.65</v>
      </c>
      <c r="D14" s="6">
        <v>1231.5389</v>
      </c>
      <c r="E14" s="14">
        <v>4.63</v>
      </c>
      <c r="F14" s="22">
        <v>1234.0357</v>
      </c>
      <c r="G14" s="7">
        <f t="shared" si="0"/>
        <v>44425285.199999996</v>
      </c>
      <c r="H14" s="25">
        <f t="shared" si="1"/>
        <v>0.08890408404413071</v>
      </c>
      <c r="I14" s="18">
        <f t="shared" si="2"/>
        <v>89884.79999999702</v>
      </c>
    </row>
    <row r="15" spans="1:9" ht="21.75">
      <c r="A15" s="3" t="s">
        <v>4</v>
      </c>
      <c r="B15" s="11">
        <v>40000</v>
      </c>
      <c r="C15" s="10">
        <v>5.18</v>
      </c>
      <c r="D15" s="12">
        <v>1194.6408</v>
      </c>
      <c r="E15" s="14">
        <v>5.21</v>
      </c>
      <c r="F15" s="22">
        <v>1192.5234</v>
      </c>
      <c r="G15" s="13">
        <f t="shared" si="0"/>
        <v>47700936</v>
      </c>
      <c r="H15" s="25">
        <f t="shared" si="1"/>
        <v>0.09545933141533777</v>
      </c>
      <c r="I15" s="18">
        <f t="shared" si="2"/>
        <v>-84695.99999999255</v>
      </c>
    </row>
    <row r="16" spans="1:9" ht="21.75">
      <c r="A16" s="3" t="s">
        <v>5</v>
      </c>
      <c r="B16" s="11">
        <v>44000</v>
      </c>
      <c r="C16" s="10">
        <v>5.3025</v>
      </c>
      <c r="D16" s="12">
        <v>1022.8095</v>
      </c>
      <c r="E16" s="14">
        <v>5.295</v>
      </c>
      <c r="F16" s="22">
        <v>1024.4493</v>
      </c>
      <c r="G16" s="13">
        <f t="shared" si="0"/>
        <v>45075769.2</v>
      </c>
      <c r="H16" s="25">
        <f t="shared" si="1"/>
        <v>0.09020583560171808</v>
      </c>
      <c r="I16" s="18">
        <f t="shared" si="2"/>
        <v>72151.20000000298</v>
      </c>
    </row>
    <row r="17" spans="1:9" ht="21.75">
      <c r="A17" s="3" t="s">
        <v>10</v>
      </c>
      <c r="B17" s="11">
        <v>42000</v>
      </c>
      <c r="C17" s="14">
        <v>5.76</v>
      </c>
      <c r="D17" s="15">
        <v>1094.8417</v>
      </c>
      <c r="E17" s="14">
        <v>5.8</v>
      </c>
      <c r="F17" s="26">
        <v>1090.0946</v>
      </c>
      <c r="G17" s="13">
        <f t="shared" si="0"/>
        <v>45783973.199999996</v>
      </c>
      <c r="H17" s="25">
        <f t="shared" si="1"/>
        <v>0.09162309668744745</v>
      </c>
      <c r="I17" s="18">
        <f t="shared" si="2"/>
        <v>-199378.20000000298</v>
      </c>
    </row>
    <row r="18" spans="1:9" ht="21.75">
      <c r="A18" s="3" t="s">
        <v>11</v>
      </c>
      <c r="B18" s="11">
        <v>35000</v>
      </c>
      <c r="C18" s="14">
        <v>5.0225</v>
      </c>
      <c r="D18" s="15">
        <v>1316.8484</v>
      </c>
      <c r="E18" s="14">
        <v>5.0625</v>
      </c>
      <c r="F18" s="26">
        <v>1312.7816</v>
      </c>
      <c r="G18" s="13">
        <f t="shared" si="0"/>
        <v>45947356</v>
      </c>
      <c r="H18" s="25">
        <f t="shared" si="1"/>
        <v>0.09195005909449049</v>
      </c>
      <c r="I18" s="18">
        <f t="shared" si="2"/>
        <v>-142338</v>
      </c>
    </row>
    <row r="19" spans="1:9" ht="21.75">
      <c r="A19" s="3" t="s">
        <v>12</v>
      </c>
      <c r="B19" s="11">
        <v>47000</v>
      </c>
      <c r="C19" s="14">
        <v>1.84</v>
      </c>
      <c r="D19" s="15">
        <v>994.7846</v>
      </c>
      <c r="E19" s="14">
        <v>1.86</v>
      </c>
      <c r="F19" s="27">
        <v>994.7282</v>
      </c>
      <c r="G19" s="13">
        <f t="shared" si="0"/>
        <v>46752225.4</v>
      </c>
      <c r="H19" s="25">
        <f t="shared" si="1"/>
        <v>0.09356076742106638</v>
      </c>
      <c r="I19" s="18">
        <f t="shared" si="2"/>
        <v>-2650.7999999970198</v>
      </c>
    </row>
    <row r="20" spans="1:9" ht="21.75">
      <c r="A20" s="3" t="s">
        <v>13</v>
      </c>
      <c r="B20" s="11">
        <v>43000</v>
      </c>
      <c r="C20" s="14">
        <v>4.3</v>
      </c>
      <c r="D20" s="15">
        <v>1044.6032</v>
      </c>
      <c r="E20" s="14">
        <v>4.38</v>
      </c>
      <c r="F20" s="26">
        <v>1042.2824</v>
      </c>
      <c r="G20" s="13">
        <f t="shared" si="0"/>
        <v>44818143.2</v>
      </c>
      <c r="H20" s="25">
        <f t="shared" si="1"/>
        <v>0.08969027327155316</v>
      </c>
      <c r="I20" s="18">
        <f t="shared" si="2"/>
        <v>-99794.39999999851</v>
      </c>
    </row>
    <row r="21" spans="1:9" ht="21.75">
      <c r="A21" s="3" t="s">
        <v>14</v>
      </c>
      <c r="B21" s="11">
        <v>43000</v>
      </c>
      <c r="C21" s="10">
        <v>3.39</v>
      </c>
      <c r="D21" s="15">
        <v>1050.964</v>
      </c>
      <c r="E21" s="10">
        <v>3.47</v>
      </c>
      <c r="F21" s="26">
        <v>1047.0162</v>
      </c>
      <c r="G21" s="19">
        <f t="shared" si="0"/>
        <v>45021696.6</v>
      </c>
      <c r="H21" s="25">
        <f t="shared" si="1"/>
        <v>0.09009762526714751</v>
      </c>
      <c r="I21" s="20">
        <f t="shared" si="2"/>
        <v>-169755.3999999985</v>
      </c>
    </row>
    <row r="22" spans="5:10" ht="21.75">
      <c r="E22" s="16"/>
      <c r="G22" s="24">
        <f>SUM(G12:G21)</f>
        <v>454942063.4</v>
      </c>
      <c r="H22" s="29">
        <f>SUM(H12:H21)</f>
        <v>0.9104321392116541</v>
      </c>
      <c r="I22" s="21">
        <f>SUM(I12:I21)</f>
        <v>-280197.5999999866</v>
      </c>
      <c r="J22" s="28">
        <f>(I22/G24)</f>
        <v>-0.0005607327193785247</v>
      </c>
    </row>
    <row r="23" spans="6:8" ht="21.75">
      <c r="F23" s="2" t="s">
        <v>20</v>
      </c>
      <c r="G23" s="21">
        <v>44756973.8</v>
      </c>
      <c r="H23" s="25">
        <f>G23/G$24</f>
        <v>0.08956786078834574</v>
      </c>
    </row>
    <row r="24" spans="6:8" ht="21.75">
      <c r="F24" s="2" t="s">
        <v>21</v>
      </c>
      <c r="G24" s="23">
        <f>SUM(G22:G23)</f>
        <v>499699037.2</v>
      </c>
      <c r="H24" s="29">
        <f>SUM(H22:H23)</f>
        <v>0.9999999999999999</v>
      </c>
    </row>
    <row r="26" spans="1:9" ht="21.75">
      <c r="A26" s="50">
        <v>37484</v>
      </c>
      <c r="B26" s="50"/>
      <c r="C26" s="50"/>
      <c r="D26" s="50"/>
      <c r="E26" s="50"/>
      <c r="F26" s="50"/>
      <c r="G26" s="50"/>
      <c r="H26" s="50"/>
      <c r="I26" s="50"/>
    </row>
    <row r="27" spans="1:9" ht="21.75">
      <c r="A27" s="17" t="s">
        <v>1</v>
      </c>
      <c r="B27" s="17" t="s">
        <v>7</v>
      </c>
      <c r="C27" s="17" t="s">
        <v>15</v>
      </c>
      <c r="D27" s="17" t="s">
        <v>17</v>
      </c>
      <c r="E27" s="17" t="s">
        <v>16</v>
      </c>
      <c r="F27" s="17" t="s">
        <v>18</v>
      </c>
      <c r="G27" s="17" t="s">
        <v>22</v>
      </c>
      <c r="H27" s="17" t="s">
        <v>23</v>
      </c>
      <c r="I27" s="17" t="s">
        <v>19</v>
      </c>
    </row>
    <row r="28" spans="1:9" ht="21.75">
      <c r="A28" s="33" t="s">
        <v>0</v>
      </c>
      <c r="B28" s="34">
        <v>35000</v>
      </c>
      <c r="C28" s="35">
        <v>3.91</v>
      </c>
      <c r="D28" s="36">
        <v>1272.0328</v>
      </c>
      <c r="E28" s="37">
        <v>3.74</v>
      </c>
      <c r="F28" s="38">
        <v>1281.685</v>
      </c>
      <c r="G28" s="39">
        <f aca="true" t="shared" si="3" ref="G28:G37">B28*F28</f>
        <v>44858975</v>
      </c>
      <c r="H28" s="40">
        <f aca="true" t="shared" si="4" ref="H28:H37">G28/G$24</f>
        <v>0.08977198605657029</v>
      </c>
      <c r="I28" s="41">
        <f aca="true" t="shared" si="5" ref="I28:I37">(F28*B28)-(D28*B28)</f>
        <v>337827</v>
      </c>
    </row>
    <row r="29" spans="1:9" ht="21.75">
      <c r="A29" s="33" t="s">
        <v>2</v>
      </c>
      <c r="B29" s="34">
        <v>43000</v>
      </c>
      <c r="C29" s="35">
        <v>4.455</v>
      </c>
      <c r="D29" s="36">
        <v>1038.1198</v>
      </c>
      <c r="E29" s="37">
        <v>4.32</v>
      </c>
      <c r="F29" s="38">
        <v>1048</v>
      </c>
      <c r="G29" s="39">
        <f t="shared" si="3"/>
        <v>45064000</v>
      </c>
      <c r="H29" s="40">
        <f t="shared" si="4"/>
        <v>0.09018228302481908</v>
      </c>
      <c r="I29" s="41">
        <f t="shared" si="5"/>
        <v>424848.6000000015</v>
      </c>
    </row>
    <row r="30" spans="1:9" ht="21.75">
      <c r="A30" s="33" t="s">
        <v>3</v>
      </c>
      <c r="B30" s="34">
        <v>36000</v>
      </c>
      <c r="C30" s="35">
        <v>4.65</v>
      </c>
      <c r="D30" s="36">
        <v>1231.5389</v>
      </c>
      <c r="E30" s="37">
        <v>4.48</v>
      </c>
      <c r="F30" s="26">
        <v>1246.0694</v>
      </c>
      <c r="G30" s="39">
        <f t="shared" si="3"/>
        <v>44858498.400000006</v>
      </c>
      <c r="H30" s="40">
        <f t="shared" si="4"/>
        <v>0.08977103228246926</v>
      </c>
      <c r="I30" s="41">
        <f t="shared" si="5"/>
        <v>523098.00000000745</v>
      </c>
    </row>
    <row r="31" spans="1:9" ht="21.75">
      <c r="A31" s="33" t="s">
        <v>4</v>
      </c>
      <c r="B31" s="42">
        <v>40000</v>
      </c>
      <c r="C31" s="35">
        <v>5.18</v>
      </c>
      <c r="D31" s="43">
        <v>1194.6408</v>
      </c>
      <c r="E31" s="37">
        <v>5.09</v>
      </c>
      <c r="F31" s="26">
        <v>1205.9062</v>
      </c>
      <c r="G31" s="39">
        <f t="shared" si="3"/>
        <v>48236247.99999999</v>
      </c>
      <c r="H31" s="40">
        <f t="shared" si="4"/>
        <v>0.0965306002394675</v>
      </c>
      <c r="I31" s="41">
        <f t="shared" si="5"/>
        <v>450616</v>
      </c>
    </row>
    <row r="32" spans="1:9" ht="21.75">
      <c r="A32" s="33" t="s">
        <v>5</v>
      </c>
      <c r="B32" s="42">
        <v>44000</v>
      </c>
      <c r="C32" s="35">
        <v>5.3025</v>
      </c>
      <c r="D32" s="43">
        <v>1022.8095</v>
      </c>
      <c r="E32" s="37">
        <v>5.17</v>
      </c>
      <c r="F32" s="38">
        <v>1038</v>
      </c>
      <c r="G32" s="39">
        <f t="shared" si="3"/>
        <v>45672000</v>
      </c>
      <c r="H32" s="40">
        <f t="shared" si="4"/>
        <v>0.09139901540718838</v>
      </c>
      <c r="I32" s="41">
        <f t="shared" si="5"/>
        <v>668382</v>
      </c>
    </row>
    <row r="33" spans="1:9" ht="21.75">
      <c r="A33" s="33" t="s">
        <v>10</v>
      </c>
      <c r="B33" s="42">
        <v>42000</v>
      </c>
      <c r="C33" s="37">
        <v>5.76</v>
      </c>
      <c r="D33" s="44">
        <v>1094.8417</v>
      </c>
      <c r="E33" s="37">
        <v>5.5</v>
      </c>
      <c r="F33" s="26">
        <v>1126</v>
      </c>
      <c r="G33" s="39">
        <f t="shared" si="3"/>
        <v>47292000</v>
      </c>
      <c r="H33" s="40">
        <f t="shared" si="4"/>
        <v>0.09464096682073815</v>
      </c>
      <c r="I33" s="41">
        <f t="shared" si="5"/>
        <v>1308648.6000000015</v>
      </c>
    </row>
    <row r="34" spans="1:9" ht="21.75">
      <c r="A34" s="33" t="s">
        <v>11</v>
      </c>
      <c r="B34" s="42">
        <v>35000</v>
      </c>
      <c r="C34" s="37">
        <v>5.0225</v>
      </c>
      <c r="D34" s="44">
        <v>1316.8484</v>
      </c>
      <c r="E34" s="37">
        <v>4.95</v>
      </c>
      <c r="F34" s="26">
        <v>1327</v>
      </c>
      <c r="G34" s="39">
        <f t="shared" si="3"/>
        <v>46445000</v>
      </c>
      <c r="H34" s="40">
        <f t="shared" si="4"/>
        <v>0.09294594654464146</v>
      </c>
      <c r="I34" s="41">
        <f t="shared" si="5"/>
        <v>355306</v>
      </c>
    </row>
    <row r="35" spans="1:9" ht="21.75">
      <c r="A35" s="33" t="s">
        <v>25</v>
      </c>
      <c r="B35" s="42">
        <v>41000</v>
      </c>
      <c r="C35" s="37">
        <v>3.14</v>
      </c>
      <c r="D35" s="44">
        <v>1116.9631</v>
      </c>
      <c r="E35" s="37">
        <v>3.08</v>
      </c>
      <c r="F35" s="27">
        <v>1115.05</v>
      </c>
      <c r="G35" s="39">
        <f t="shared" si="3"/>
        <v>45717050</v>
      </c>
      <c r="H35" s="40">
        <f t="shared" si="4"/>
        <v>0.09148916967334914</v>
      </c>
      <c r="I35" s="41">
        <f t="shared" si="5"/>
        <v>-78437.09999999404</v>
      </c>
    </row>
    <row r="36" spans="1:9" ht="21.75">
      <c r="A36" s="33" t="s">
        <v>24</v>
      </c>
      <c r="B36" s="42">
        <v>42000</v>
      </c>
      <c r="C36" s="37">
        <v>4.02</v>
      </c>
      <c r="D36" s="44">
        <v>1070.1105</v>
      </c>
      <c r="E36" s="37">
        <v>4.06</v>
      </c>
      <c r="F36" s="26">
        <v>1068.3</v>
      </c>
      <c r="G36" s="39">
        <f t="shared" si="3"/>
        <v>44868600</v>
      </c>
      <c r="H36" s="40">
        <f t="shared" si="4"/>
        <v>0.08979124765061684</v>
      </c>
      <c r="I36" s="41">
        <f t="shared" si="5"/>
        <v>-76041</v>
      </c>
    </row>
    <row r="37" spans="1:9" ht="21.75">
      <c r="A37" s="33" t="s">
        <v>14</v>
      </c>
      <c r="B37" s="42">
        <v>43000</v>
      </c>
      <c r="C37" s="35">
        <v>3.39</v>
      </c>
      <c r="D37" s="44">
        <v>1050.964</v>
      </c>
      <c r="E37" s="35">
        <v>3.45</v>
      </c>
      <c r="F37" s="26">
        <v>1048.4927</v>
      </c>
      <c r="G37" s="39">
        <f t="shared" si="3"/>
        <v>45085186.1</v>
      </c>
      <c r="H37" s="40">
        <f t="shared" si="4"/>
        <v>0.09022468074509231</v>
      </c>
      <c r="I37" s="41">
        <f t="shared" si="5"/>
        <v>-106265.89999999851</v>
      </c>
    </row>
    <row r="38" spans="5:10" ht="21.75">
      <c r="E38" s="16"/>
      <c r="G38" s="30">
        <f>SUM(G28:G37)</f>
        <v>458097557.5</v>
      </c>
      <c r="H38" s="31">
        <f>SUM(H28:H37)</f>
        <v>0.9167469284449524</v>
      </c>
      <c r="I38" s="32">
        <f>SUM(I28:I37)</f>
        <v>3807982.200000018</v>
      </c>
      <c r="J38" s="28">
        <f>(I38/G40)</f>
        <v>0.007572731203506245</v>
      </c>
    </row>
    <row r="39" spans="6:8" ht="21.75">
      <c r="F39" s="2" t="s">
        <v>20</v>
      </c>
      <c r="G39" s="21">
        <v>44756973.8</v>
      </c>
      <c r="H39" s="25">
        <f>G39/G$24</f>
        <v>0.08956786078834574</v>
      </c>
    </row>
    <row r="40" spans="6:8" ht="21.75">
      <c r="F40" s="2" t="s">
        <v>21</v>
      </c>
      <c r="G40" s="23">
        <f>SUM(G38:G39)</f>
        <v>502854531.3</v>
      </c>
      <c r="H40" s="29">
        <f>SUM(H38:H39)</f>
        <v>1.0063147892332982</v>
      </c>
    </row>
    <row r="42" spans="1:9" ht="21.75">
      <c r="A42" s="50">
        <v>37487</v>
      </c>
      <c r="B42" s="50"/>
      <c r="C42" s="50"/>
      <c r="D42" s="50"/>
      <c r="E42" s="50"/>
      <c r="F42" s="50"/>
      <c r="G42" s="50"/>
      <c r="H42" s="50"/>
      <c r="I42" s="50"/>
    </row>
    <row r="43" spans="1:9" ht="21.75">
      <c r="A43" s="17" t="s">
        <v>1</v>
      </c>
      <c r="B43" s="17" t="s">
        <v>7</v>
      </c>
      <c r="C43" s="17" t="s">
        <v>15</v>
      </c>
      <c r="D43" s="17" t="s">
        <v>17</v>
      </c>
      <c r="E43" s="17" t="s">
        <v>16</v>
      </c>
      <c r="F43" s="17" t="s">
        <v>18</v>
      </c>
      <c r="G43" s="17" t="s">
        <v>22</v>
      </c>
      <c r="H43" s="17" t="s">
        <v>23</v>
      </c>
      <c r="I43" s="17" t="s">
        <v>19</v>
      </c>
    </row>
    <row r="44" spans="1:9" ht="21.75">
      <c r="A44" s="33" t="s">
        <v>0</v>
      </c>
      <c r="B44" s="34">
        <v>35000</v>
      </c>
      <c r="C44" s="35">
        <v>3.91</v>
      </c>
      <c r="D44" s="36">
        <v>1272.0328</v>
      </c>
      <c r="E44" s="37">
        <v>3.74</v>
      </c>
      <c r="F44" s="38">
        <v>1281.685</v>
      </c>
      <c r="G44" s="39">
        <f aca="true" t="shared" si="6" ref="G44:G53">B44*F44</f>
        <v>44858975</v>
      </c>
      <c r="H44" s="40">
        <f aca="true" t="shared" si="7" ref="H44:H53">G44/G$24</f>
        <v>0.08977198605657029</v>
      </c>
      <c r="I44" s="41">
        <f aca="true" t="shared" si="8" ref="I44:I53">(F44*B44)-(D44*B44)</f>
        <v>337827</v>
      </c>
    </row>
    <row r="45" spans="1:9" ht="21.75">
      <c r="A45" s="33" t="s">
        <v>2</v>
      </c>
      <c r="B45" s="34">
        <v>43000</v>
      </c>
      <c r="C45" s="35">
        <v>4.455</v>
      </c>
      <c r="D45" s="36">
        <v>1038.1198</v>
      </c>
      <c r="E45" s="37">
        <v>4.32</v>
      </c>
      <c r="F45" s="38">
        <v>1048</v>
      </c>
      <c r="G45" s="39">
        <f t="shared" si="6"/>
        <v>45064000</v>
      </c>
      <c r="H45" s="40">
        <f t="shared" si="7"/>
        <v>0.09018228302481908</v>
      </c>
      <c r="I45" s="41">
        <f t="shared" si="8"/>
        <v>424848.6000000015</v>
      </c>
    </row>
    <row r="46" spans="1:9" ht="21.75">
      <c r="A46" s="33" t="s">
        <v>3</v>
      </c>
      <c r="B46" s="34">
        <v>36000</v>
      </c>
      <c r="C46" s="35">
        <v>4.65</v>
      </c>
      <c r="D46" s="36">
        <v>1231.5389</v>
      </c>
      <c r="E46" s="37">
        <v>4.48</v>
      </c>
      <c r="F46" s="26">
        <v>1246.0694</v>
      </c>
      <c r="G46" s="39">
        <f t="shared" si="6"/>
        <v>44858498.400000006</v>
      </c>
      <c r="H46" s="40">
        <f t="shared" si="7"/>
        <v>0.08977103228246926</v>
      </c>
      <c r="I46" s="41">
        <f t="shared" si="8"/>
        <v>523098.00000000745</v>
      </c>
    </row>
    <row r="47" spans="1:9" ht="21.75">
      <c r="A47" s="33" t="s">
        <v>4</v>
      </c>
      <c r="B47" s="42">
        <v>40000</v>
      </c>
      <c r="C47" s="35">
        <v>5.18</v>
      </c>
      <c r="D47" s="43">
        <v>1194.6408</v>
      </c>
      <c r="E47" s="37">
        <v>5.09</v>
      </c>
      <c r="F47" s="26">
        <v>1205.9062</v>
      </c>
      <c r="G47" s="39">
        <f t="shared" si="6"/>
        <v>48236247.99999999</v>
      </c>
      <c r="H47" s="40">
        <f t="shared" si="7"/>
        <v>0.0965306002394675</v>
      </c>
      <c r="I47" s="41">
        <f t="shared" si="8"/>
        <v>450616</v>
      </c>
    </row>
    <row r="48" spans="1:9" ht="21.75">
      <c r="A48" s="33" t="s">
        <v>5</v>
      </c>
      <c r="B48" s="42">
        <v>44000</v>
      </c>
      <c r="C48" s="35">
        <v>5.3025</v>
      </c>
      <c r="D48" s="43">
        <v>1022.8095</v>
      </c>
      <c r="E48" s="37">
        <v>5.17</v>
      </c>
      <c r="F48" s="38">
        <v>1038</v>
      </c>
      <c r="G48" s="39">
        <f t="shared" si="6"/>
        <v>45672000</v>
      </c>
      <c r="H48" s="40">
        <f t="shared" si="7"/>
        <v>0.09139901540718838</v>
      </c>
      <c r="I48" s="41">
        <f t="shared" si="8"/>
        <v>668382</v>
      </c>
    </row>
    <row r="49" spans="1:9" ht="21.75">
      <c r="A49" s="33" t="s">
        <v>10</v>
      </c>
      <c r="B49" s="42">
        <v>42000</v>
      </c>
      <c r="C49" s="37">
        <v>5.76</v>
      </c>
      <c r="D49" s="44">
        <v>1094.8417</v>
      </c>
      <c r="E49" s="37">
        <v>5.5</v>
      </c>
      <c r="F49" s="26">
        <v>1126</v>
      </c>
      <c r="G49" s="39">
        <f t="shared" si="6"/>
        <v>47292000</v>
      </c>
      <c r="H49" s="40">
        <f t="shared" si="7"/>
        <v>0.09464096682073815</v>
      </c>
      <c r="I49" s="41">
        <f t="shared" si="8"/>
        <v>1308648.6000000015</v>
      </c>
    </row>
    <row r="50" spans="1:9" ht="21.75">
      <c r="A50" s="33" t="s">
        <v>11</v>
      </c>
      <c r="B50" s="42">
        <v>35000</v>
      </c>
      <c r="C50" s="37">
        <v>5.0225</v>
      </c>
      <c r="D50" s="44">
        <v>1316.8484</v>
      </c>
      <c r="E50" s="37">
        <v>4.95</v>
      </c>
      <c r="F50" s="26">
        <v>1327</v>
      </c>
      <c r="G50" s="39">
        <f t="shared" si="6"/>
        <v>46445000</v>
      </c>
      <c r="H50" s="40">
        <f t="shared" si="7"/>
        <v>0.09294594654464146</v>
      </c>
      <c r="I50" s="41">
        <f t="shared" si="8"/>
        <v>355306</v>
      </c>
    </row>
    <row r="51" spans="1:9" ht="21.75">
      <c r="A51" s="33" t="s">
        <v>25</v>
      </c>
      <c r="B51" s="42">
        <v>41000</v>
      </c>
      <c r="C51" s="37">
        <v>3.14</v>
      </c>
      <c r="D51" s="44">
        <v>1116.9631</v>
      </c>
      <c r="E51" s="37">
        <v>3.08</v>
      </c>
      <c r="F51" s="27">
        <v>1115.05</v>
      </c>
      <c r="G51" s="39">
        <f t="shared" si="6"/>
        <v>45717050</v>
      </c>
      <c r="H51" s="40">
        <f t="shared" si="7"/>
        <v>0.09148916967334914</v>
      </c>
      <c r="I51" s="41">
        <f t="shared" si="8"/>
        <v>-78437.09999999404</v>
      </c>
    </row>
    <row r="52" spans="1:9" ht="21.75">
      <c r="A52" s="33" t="s">
        <v>24</v>
      </c>
      <c r="B52" s="42">
        <v>42000</v>
      </c>
      <c r="C52" s="37">
        <v>4.02</v>
      </c>
      <c r="D52" s="44">
        <v>1070.1105</v>
      </c>
      <c r="E52" s="37">
        <v>4.06</v>
      </c>
      <c r="F52" s="26">
        <v>1068.3</v>
      </c>
      <c r="G52" s="39">
        <f t="shared" si="6"/>
        <v>44868600</v>
      </c>
      <c r="H52" s="40">
        <f t="shared" si="7"/>
        <v>0.08979124765061684</v>
      </c>
      <c r="I52" s="41">
        <f t="shared" si="8"/>
        <v>-76041</v>
      </c>
    </row>
    <row r="53" spans="1:9" ht="21.75">
      <c r="A53" s="33" t="s">
        <v>14</v>
      </c>
      <c r="B53" s="42">
        <v>43000</v>
      </c>
      <c r="C53" s="35">
        <v>3.39</v>
      </c>
      <c r="D53" s="44">
        <v>1050.964</v>
      </c>
      <c r="E53" s="35">
        <v>3.45</v>
      </c>
      <c r="F53" s="26">
        <v>1048.4927</v>
      </c>
      <c r="G53" s="39">
        <f t="shared" si="6"/>
        <v>45085186.1</v>
      </c>
      <c r="H53" s="40">
        <f t="shared" si="7"/>
        <v>0.09022468074509231</v>
      </c>
      <c r="I53" s="41">
        <f t="shared" si="8"/>
        <v>-106265.89999999851</v>
      </c>
    </row>
    <row r="54" spans="5:10" ht="21.75">
      <c r="E54" s="16"/>
      <c r="G54" s="30">
        <f>SUM(G44:G53)</f>
        <v>458097557.5</v>
      </c>
      <c r="H54" s="31">
        <f>SUM(H44:H53)</f>
        <v>0.9167469284449524</v>
      </c>
      <c r="I54" s="32">
        <f>SUM(I44:I53)</f>
        <v>3807982.200000018</v>
      </c>
      <c r="J54" s="28">
        <f>(I54/G56)</f>
        <v>0.007572731203506245</v>
      </c>
    </row>
    <row r="55" spans="6:8" ht="21.75">
      <c r="F55" s="2" t="s">
        <v>20</v>
      </c>
      <c r="G55" s="21">
        <v>44756973.8</v>
      </c>
      <c r="H55" s="25">
        <f>G55/G$24</f>
        <v>0.08956786078834574</v>
      </c>
    </row>
    <row r="56" spans="6:8" ht="21.75">
      <c r="F56" s="2" t="s">
        <v>21</v>
      </c>
      <c r="G56" s="23">
        <f>SUM(G54:G55)</f>
        <v>502854531.3</v>
      </c>
      <c r="H56" s="29">
        <f>SUM(H54:H55)</f>
        <v>1.0063147892332982</v>
      </c>
    </row>
    <row r="58" spans="1:9" ht="21.75">
      <c r="A58" s="50">
        <v>37488</v>
      </c>
      <c r="B58" s="50"/>
      <c r="C58" s="50"/>
      <c r="D58" s="50"/>
      <c r="E58" s="50"/>
      <c r="F58" s="50"/>
      <c r="G58" s="50"/>
      <c r="H58" s="50"/>
      <c r="I58" s="50"/>
    </row>
    <row r="59" spans="1:9" ht="21.75">
      <c r="A59" s="17" t="s">
        <v>1</v>
      </c>
      <c r="B59" s="17" t="s">
        <v>7</v>
      </c>
      <c r="C59" s="17" t="s">
        <v>15</v>
      </c>
      <c r="D59" s="17" t="s">
        <v>17</v>
      </c>
      <c r="E59" s="17" t="s">
        <v>16</v>
      </c>
      <c r="F59" s="17" t="s">
        <v>18</v>
      </c>
      <c r="G59" s="17" t="s">
        <v>22</v>
      </c>
      <c r="H59" s="17" t="s">
        <v>23</v>
      </c>
      <c r="I59" s="17" t="s">
        <v>19</v>
      </c>
    </row>
    <row r="60" spans="1:9" ht="21.75">
      <c r="A60" s="33" t="s">
        <v>0</v>
      </c>
      <c r="B60" s="34">
        <v>33000</v>
      </c>
      <c r="C60" s="35">
        <v>3.91</v>
      </c>
      <c r="D60" s="36">
        <v>1272.0328</v>
      </c>
      <c r="E60" s="37">
        <v>3.75</v>
      </c>
      <c r="F60" s="26">
        <v>1281</v>
      </c>
      <c r="G60" s="39">
        <f aca="true" t="shared" si="9" ref="G60:G69">B60*F60</f>
        <v>42273000</v>
      </c>
      <c r="H60" s="40">
        <f>G60/G$72</f>
        <v>0.08459706143272781</v>
      </c>
      <c r="I60" s="41">
        <f aca="true" t="shared" si="10" ref="I60:I69">(F60*B60)-(D60*B60)</f>
        <v>295917.6000000015</v>
      </c>
    </row>
    <row r="61" spans="1:9" ht="21.75">
      <c r="A61" s="33" t="s">
        <v>2</v>
      </c>
      <c r="B61" s="34">
        <v>41000</v>
      </c>
      <c r="C61" s="35">
        <v>4.455</v>
      </c>
      <c r="D61" s="36">
        <v>1038.1198</v>
      </c>
      <c r="E61" s="37">
        <v>4.33</v>
      </c>
      <c r="F61" s="26">
        <v>1047.5</v>
      </c>
      <c r="G61" s="39">
        <f t="shared" si="9"/>
        <v>42947500</v>
      </c>
      <c r="H61" s="40">
        <f aca="true" t="shared" si="11" ref="H61:H69">G61/G$72</f>
        <v>0.08594687615929973</v>
      </c>
      <c r="I61" s="41">
        <f t="shared" si="10"/>
        <v>384588.200000003</v>
      </c>
    </row>
    <row r="62" spans="1:9" ht="21.75">
      <c r="A62" s="33" t="s">
        <v>3</v>
      </c>
      <c r="B62" s="34">
        <v>34000</v>
      </c>
      <c r="C62" s="35">
        <v>4.65</v>
      </c>
      <c r="D62" s="36">
        <v>1231.5389</v>
      </c>
      <c r="E62" s="37">
        <v>4.49</v>
      </c>
      <c r="F62" s="26">
        <v>1246</v>
      </c>
      <c r="G62" s="39">
        <f t="shared" si="9"/>
        <v>42364000</v>
      </c>
      <c r="H62" s="40">
        <f t="shared" si="11"/>
        <v>0.08477917135136094</v>
      </c>
      <c r="I62" s="41">
        <f t="shared" si="10"/>
        <v>491677.3999999985</v>
      </c>
    </row>
    <row r="63" spans="1:9" ht="21.75">
      <c r="A63" s="33" t="s">
        <v>4</v>
      </c>
      <c r="B63" s="42">
        <v>38000</v>
      </c>
      <c r="C63" s="35">
        <v>5.18</v>
      </c>
      <c r="D63" s="43">
        <v>1194.6408</v>
      </c>
      <c r="E63" s="37">
        <v>5.03</v>
      </c>
      <c r="F63" s="26">
        <v>1210</v>
      </c>
      <c r="G63" s="39">
        <f t="shared" si="9"/>
        <v>45980000</v>
      </c>
      <c r="H63" s="40">
        <f t="shared" si="11"/>
        <v>0.09201553910715646</v>
      </c>
      <c r="I63" s="41">
        <f t="shared" si="10"/>
        <v>583649.6000000015</v>
      </c>
    </row>
    <row r="64" spans="1:9" ht="21.75">
      <c r="A64" s="33" t="s">
        <v>5</v>
      </c>
      <c r="B64" s="42">
        <v>42000</v>
      </c>
      <c r="C64" s="35">
        <v>5.3025</v>
      </c>
      <c r="D64" s="43">
        <v>1022.8095</v>
      </c>
      <c r="E64" s="37">
        <v>5.14</v>
      </c>
      <c r="F64" s="26">
        <v>1040</v>
      </c>
      <c r="G64" s="39">
        <f t="shared" si="9"/>
        <v>43680000</v>
      </c>
      <c r="H64" s="40">
        <f t="shared" si="11"/>
        <v>0.08741276094390156</v>
      </c>
      <c r="I64" s="41">
        <f t="shared" si="10"/>
        <v>722001</v>
      </c>
    </row>
    <row r="65" spans="1:9" ht="21.75">
      <c r="A65" s="33" t="s">
        <v>10</v>
      </c>
      <c r="B65" s="42">
        <v>40000</v>
      </c>
      <c r="C65" s="37">
        <v>5.76</v>
      </c>
      <c r="D65" s="44">
        <v>1094.8417</v>
      </c>
      <c r="E65" s="37">
        <v>5.52</v>
      </c>
      <c r="F65" s="26">
        <v>1124.5</v>
      </c>
      <c r="G65" s="39">
        <f t="shared" si="9"/>
        <v>44980000</v>
      </c>
      <c r="H65" s="40">
        <f t="shared" si="11"/>
        <v>0.09001433121008912</v>
      </c>
      <c r="I65" s="41">
        <f t="shared" si="10"/>
        <v>1186332</v>
      </c>
    </row>
    <row r="66" spans="1:9" ht="21.75">
      <c r="A66" s="33" t="s">
        <v>11</v>
      </c>
      <c r="B66" s="42">
        <v>33000</v>
      </c>
      <c r="C66" s="37">
        <v>5.0225</v>
      </c>
      <c r="D66" s="44">
        <v>1316.8484</v>
      </c>
      <c r="E66" s="37">
        <v>4.94</v>
      </c>
      <c r="F66" s="26">
        <v>1326</v>
      </c>
      <c r="G66" s="39">
        <f t="shared" si="9"/>
        <v>43758000</v>
      </c>
      <c r="H66" s="40">
        <f t="shared" si="11"/>
        <v>0.08756885515987281</v>
      </c>
      <c r="I66" s="41">
        <f t="shared" si="10"/>
        <v>302002.799999997</v>
      </c>
    </row>
    <row r="67" spans="1:9" ht="21.75">
      <c r="A67" s="33" t="s">
        <v>25</v>
      </c>
      <c r="B67" s="42">
        <v>39000</v>
      </c>
      <c r="C67" s="37">
        <v>3.14</v>
      </c>
      <c r="D67" s="44">
        <v>1116.9631</v>
      </c>
      <c r="E67" s="37">
        <v>3.17</v>
      </c>
      <c r="F67" s="26">
        <v>1115.7</v>
      </c>
      <c r="G67" s="39">
        <f t="shared" si="9"/>
        <v>43512300</v>
      </c>
      <c r="H67" s="40">
        <f t="shared" si="11"/>
        <v>0.08707715837956337</v>
      </c>
      <c r="I67" s="41">
        <f t="shared" si="10"/>
        <v>-49260.89999999851</v>
      </c>
    </row>
    <row r="68" spans="1:9" ht="21.75">
      <c r="A68" s="33" t="s">
        <v>24</v>
      </c>
      <c r="B68" s="42">
        <v>39000</v>
      </c>
      <c r="C68" s="37">
        <v>4.02</v>
      </c>
      <c r="D68" s="44">
        <v>1070.1105</v>
      </c>
      <c r="E68" s="37">
        <v>4.06</v>
      </c>
      <c r="F68" s="26">
        <v>1068.3</v>
      </c>
      <c r="G68" s="39">
        <f t="shared" si="9"/>
        <v>41663700</v>
      </c>
      <c r="H68" s="40">
        <f t="shared" si="11"/>
        <v>0.08337772546104467</v>
      </c>
      <c r="I68" s="41">
        <f t="shared" si="10"/>
        <v>-70609.5</v>
      </c>
    </row>
    <row r="69" spans="1:9" ht="21.75">
      <c r="A69" s="33" t="s">
        <v>14</v>
      </c>
      <c r="B69" s="42">
        <v>40000</v>
      </c>
      <c r="C69" s="35">
        <v>3.39</v>
      </c>
      <c r="D69" s="44">
        <v>1050.964</v>
      </c>
      <c r="E69" s="35">
        <v>3.45</v>
      </c>
      <c r="F69" s="26">
        <v>1048.4927</v>
      </c>
      <c r="G69" s="39">
        <f t="shared" si="9"/>
        <v>41939708</v>
      </c>
      <c r="H69" s="40">
        <f t="shared" si="11"/>
        <v>0.08393007485029844</v>
      </c>
      <c r="I69" s="41">
        <f t="shared" si="10"/>
        <v>-98852</v>
      </c>
    </row>
    <row r="70" spans="5:10" ht="21.75">
      <c r="E70" s="16"/>
      <c r="G70" s="30">
        <f>SUM(G60:G69)</f>
        <v>433098208</v>
      </c>
      <c r="H70" s="31">
        <f>SUM(H60:H69)</f>
        <v>0.8667195540553149</v>
      </c>
      <c r="I70" s="32">
        <f>SUM(I60:I69)</f>
        <v>3747446.200000003</v>
      </c>
      <c r="J70" s="28">
        <f>(I70/G72)</f>
        <v>0.007499418929275014</v>
      </c>
    </row>
    <row r="71" spans="6:8" ht="21.75">
      <c r="F71" s="2" t="s">
        <v>20</v>
      </c>
      <c r="G71" s="45">
        <v>66600000</v>
      </c>
      <c r="H71" s="40">
        <f>G71/G$72</f>
        <v>0.13328044594468508</v>
      </c>
    </row>
    <row r="72" spans="6:8" ht="21.75">
      <c r="F72" s="2" t="s">
        <v>21</v>
      </c>
      <c r="G72" s="23">
        <f>SUM(G70:G71)</f>
        <v>499698208</v>
      </c>
      <c r="H72" s="29">
        <f>SUM(H70:H71)</f>
        <v>1</v>
      </c>
    </row>
    <row r="74" spans="1:9" ht="21.75">
      <c r="A74" s="50">
        <v>37489</v>
      </c>
      <c r="B74" s="50"/>
      <c r="C74" s="50"/>
      <c r="D74" s="50"/>
      <c r="E74" s="50"/>
      <c r="F74" s="50"/>
      <c r="G74" s="50"/>
      <c r="H74" s="50"/>
      <c r="I74" s="50"/>
    </row>
    <row r="75" spans="1:9" ht="21.75">
      <c r="A75" s="17" t="s">
        <v>1</v>
      </c>
      <c r="B75" s="17" t="s">
        <v>7</v>
      </c>
      <c r="C75" s="17" t="s">
        <v>15</v>
      </c>
      <c r="D75" s="17" t="s">
        <v>17</v>
      </c>
      <c r="E75" s="17" t="s">
        <v>16</v>
      </c>
      <c r="F75" s="17" t="s">
        <v>18</v>
      </c>
      <c r="G75" s="17" t="s">
        <v>22</v>
      </c>
      <c r="H75" s="17" t="s">
        <v>23</v>
      </c>
      <c r="I75" s="17" t="s">
        <v>19</v>
      </c>
    </row>
    <row r="76" spans="1:9" ht="21.75">
      <c r="A76" s="33" t="s">
        <v>25</v>
      </c>
      <c r="B76" s="34">
        <v>33000</v>
      </c>
      <c r="C76" s="37">
        <v>3.14</v>
      </c>
      <c r="D76" s="44">
        <v>1116.9631</v>
      </c>
      <c r="E76" s="37">
        <v>3.1</v>
      </c>
      <c r="F76" s="26">
        <v>1119</v>
      </c>
      <c r="G76" s="39">
        <f aca="true" t="shared" si="12" ref="G76:G86">B76*F76</f>
        <v>36927000</v>
      </c>
      <c r="H76" s="40">
        <f>G76/G$89</f>
        <v>0.08100947514265376</v>
      </c>
      <c r="I76" s="41">
        <f aca="true" t="shared" si="13" ref="I76:I86">(F76*B76)-(D76*B76)</f>
        <v>67217.70000000298</v>
      </c>
    </row>
    <row r="77" spans="1:9" ht="21.75">
      <c r="A77" s="33" t="s">
        <v>0</v>
      </c>
      <c r="B77" s="34">
        <v>27000</v>
      </c>
      <c r="C77" s="35">
        <v>3.87</v>
      </c>
      <c r="D77" s="36">
        <v>1272.0328</v>
      </c>
      <c r="E77" s="37">
        <v>3.69</v>
      </c>
      <c r="F77" s="26">
        <v>1284.5</v>
      </c>
      <c r="G77" s="39">
        <f t="shared" si="12"/>
        <v>34681500</v>
      </c>
      <c r="H77" s="40">
        <f aca="true" t="shared" si="14" ref="H77:H86">G77/G$89</f>
        <v>0.07608335668101786</v>
      </c>
      <c r="I77" s="41">
        <f t="shared" si="13"/>
        <v>336614.3999999985</v>
      </c>
    </row>
    <row r="78" spans="1:9" ht="21.75">
      <c r="A78" s="33" t="s">
        <v>2</v>
      </c>
      <c r="B78" s="34">
        <v>35000</v>
      </c>
      <c r="C78" s="35">
        <v>4.46</v>
      </c>
      <c r="D78" s="36">
        <v>1038.1198</v>
      </c>
      <c r="E78" s="37">
        <v>4.26</v>
      </c>
      <c r="F78" s="26">
        <v>1052</v>
      </c>
      <c r="G78" s="39">
        <f t="shared" si="12"/>
        <v>36820000</v>
      </c>
      <c r="H78" s="40">
        <f t="shared" si="14"/>
        <v>0.08077474137494275</v>
      </c>
      <c r="I78" s="41">
        <f t="shared" si="13"/>
        <v>485807</v>
      </c>
    </row>
    <row r="79" spans="1:9" ht="21.75">
      <c r="A79" s="33" t="s">
        <v>3</v>
      </c>
      <c r="B79" s="42">
        <v>28000</v>
      </c>
      <c r="C79" s="35">
        <v>4.65</v>
      </c>
      <c r="D79" s="43">
        <v>1231.5389</v>
      </c>
      <c r="E79" s="37">
        <v>4.42</v>
      </c>
      <c r="F79" s="26">
        <v>1251</v>
      </c>
      <c r="G79" s="39">
        <f t="shared" si="12"/>
        <v>35028000</v>
      </c>
      <c r="H79" s="40">
        <f t="shared" si="14"/>
        <v>0.07684349920916608</v>
      </c>
      <c r="I79" s="41">
        <f t="shared" si="13"/>
        <v>544910.799999997</v>
      </c>
    </row>
    <row r="80" spans="1:9" ht="21.75">
      <c r="A80" s="33" t="s">
        <v>11</v>
      </c>
      <c r="B80" s="42">
        <v>27000</v>
      </c>
      <c r="C80" s="35">
        <v>5.06</v>
      </c>
      <c r="D80" s="43">
        <v>1316.8484</v>
      </c>
      <c r="E80" s="37">
        <v>4.84</v>
      </c>
      <c r="F80" s="26">
        <v>1336.5</v>
      </c>
      <c r="G80" s="39">
        <f t="shared" si="12"/>
        <v>36085500</v>
      </c>
      <c r="H80" s="40">
        <f t="shared" si="14"/>
        <v>0.07916341471715092</v>
      </c>
      <c r="I80" s="41">
        <f t="shared" si="13"/>
        <v>530593.1999999955</v>
      </c>
    </row>
    <row r="81" spans="1:9" ht="21.75">
      <c r="A81" s="33" t="s">
        <v>4</v>
      </c>
      <c r="B81" s="42">
        <v>31000</v>
      </c>
      <c r="C81" s="37">
        <v>5.18</v>
      </c>
      <c r="D81" s="44">
        <v>1194.6408</v>
      </c>
      <c r="E81" s="37">
        <v>5</v>
      </c>
      <c r="F81" s="26">
        <v>1215.2235</v>
      </c>
      <c r="G81" s="39">
        <f t="shared" si="12"/>
        <v>37671928.5</v>
      </c>
      <c r="H81" s="40">
        <f t="shared" si="14"/>
        <v>0.0826436795677033</v>
      </c>
      <c r="I81" s="41">
        <f t="shared" si="13"/>
        <v>638063.700000003</v>
      </c>
    </row>
    <row r="82" spans="1:9" ht="21.75">
      <c r="A82" s="33" t="s">
        <v>5</v>
      </c>
      <c r="B82" s="42">
        <v>36000</v>
      </c>
      <c r="C82" s="37">
        <v>5.3</v>
      </c>
      <c r="D82" s="44">
        <v>1022.8095</v>
      </c>
      <c r="E82" s="37">
        <v>5.02</v>
      </c>
      <c r="F82" s="26">
        <v>1052</v>
      </c>
      <c r="G82" s="39">
        <f t="shared" si="12"/>
        <v>37872000</v>
      </c>
      <c r="H82" s="40">
        <f t="shared" si="14"/>
        <v>0.08308259112851256</v>
      </c>
      <c r="I82" s="41">
        <f t="shared" si="13"/>
        <v>1050858</v>
      </c>
    </row>
    <row r="83" spans="1:9" ht="21.75">
      <c r="A83" s="46" t="s">
        <v>10</v>
      </c>
      <c r="B83" s="42">
        <v>34000</v>
      </c>
      <c r="C83" s="47">
        <v>5.76</v>
      </c>
      <c r="D83" s="48">
        <v>1094.8417</v>
      </c>
      <c r="E83" s="37">
        <v>5.47</v>
      </c>
      <c r="F83" s="26">
        <v>1130</v>
      </c>
      <c r="G83" s="39">
        <f t="shared" si="12"/>
        <v>38420000</v>
      </c>
      <c r="H83" s="40">
        <f t="shared" si="14"/>
        <v>0.08428477902295765</v>
      </c>
      <c r="I83" s="41">
        <f>(F83*B83)-(D76*B83)</f>
        <v>443254.6000000015</v>
      </c>
    </row>
    <row r="84" spans="1:9" ht="21.75">
      <c r="A84" s="33" t="s">
        <v>24</v>
      </c>
      <c r="B84" s="42">
        <v>33000</v>
      </c>
      <c r="C84" s="37">
        <v>4.02</v>
      </c>
      <c r="D84" s="44">
        <v>1070.1105</v>
      </c>
      <c r="E84" s="37">
        <v>3.97</v>
      </c>
      <c r="F84" s="26">
        <v>1072.4935</v>
      </c>
      <c r="G84" s="39">
        <f t="shared" si="12"/>
        <v>35392285.5</v>
      </c>
      <c r="H84" s="40">
        <f t="shared" si="14"/>
        <v>0.07764265909643228</v>
      </c>
      <c r="I84" s="41">
        <f t="shared" si="13"/>
        <v>78639</v>
      </c>
    </row>
    <row r="85" spans="1:9" ht="21.75">
      <c r="A85" s="33" t="s">
        <v>14</v>
      </c>
      <c r="B85" s="42">
        <v>34000</v>
      </c>
      <c r="C85" s="35">
        <v>3.39</v>
      </c>
      <c r="D85" s="44">
        <v>1050.964</v>
      </c>
      <c r="E85" s="35">
        <v>3.46</v>
      </c>
      <c r="F85" s="49">
        <v>1048.1981</v>
      </c>
      <c r="G85" s="39">
        <f t="shared" si="12"/>
        <v>35638735.400000006</v>
      </c>
      <c r="H85" s="40">
        <f t="shared" si="14"/>
        <v>0.07818331436352574</v>
      </c>
      <c r="I85" s="41">
        <f t="shared" si="13"/>
        <v>-94040.59999999404</v>
      </c>
    </row>
    <row r="86" spans="1:9" ht="21.75">
      <c r="A86" s="3" t="s">
        <v>26</v>
      </c>
      <c r="B86" s="42">
        <v>34000</v>
      </c>
      <c r="C86" s="4">
        <v>2.46</v>
      </c>
      <c r="D86" s="38">
        <v>1031.8583</v>
      </c>
      <c r="E86" s="35">
        <v>2.49</v>
      </c>
      <c r="F86" s="26">
        <v>1031.5</v>
      </c>
      <c r="G86" s="39">
        <f t="shared" si="12"/>
        <v>35071000</v>
      </c>
      <c r="H86" s="40">
        <f t="shared" si="14"/>
        <v>0.07693783147095648</v>
      </c>
      <c r="I86" s="41">
        <f t="shared" si="13"/>
        <v>-12182.20000000298</v>
      </c>
    </row>
    <row r="87" spans="7:10" ht="21.75">
      <c r="G87" s="23">
        <f>SUM(G76:G86)</f>
        <v>399607949.4</v>
      </c>
      <c r="H87" s="31">
        <f>SUM(H76:H86)</f>
        <v>0.8766493417750194</v>
      </c>
      <c r="I87" s="32">
        <f>SUM(I76:I86)</f>
        <v>4069735.6000000015</v>
      </c>
      <c r="J87" s="28">
        <f>(I87/G89)</f>
        <v>0.008928078233416556</v>
      </c>
    </row>
    <row r="88" spans="6:8" ht="21.75">
      <c r="F88" s="2" t="s">
        <v>20</v>
      </c>
      <c r="G88" s="45">
        <v>56227617.18</v>
      </c>
      <c r="H88" s="25">
        <f>G88/G$89</f>
        <v>0.12335065822498067</v>
      </c>
    </row>
    <row r="89" spans="6:8" ht="21.75">
      <c r="F89" s="2" t="s">
        <v>21</v>
      </c>
      <c r="G89" s="23">
        <f>SUM(G87:G88)</f>
        <v>455835566.58</v>
      </c>
      <c r="H89" s="29">
        <f>SUM(H87:H88)</f>
        <v>1</v>
      </c>
    </row>
    <row r="91" spans="1:9" ht="21.75">
      <c r="A91" s="50">
        <v>37490</v>
      </c>
      <c r="B91" s="50"/>
      <c r="C91" s="50"/>
      <c r="D91" s="50"/>
      <c r="E91" s="50"/>
      <c r="F91" s="50"/>
      <c r="G91" s="50"/>
      <c r="H91" s="50"/>
      <c r="I91" s="50"/>
    </row>
    <row r="92" spans="1:9" ht="21.75">
      <c r="A92" s="17" t="s">
        <v>1</v>
      </c>
      <c r="B92" s="17" t="s">
        <v>7</v>
      </c>
      <c r="C92" s="17" t="s">
        <v>15</v>
      </c>
      <c r="D92" s="17" t="s">
        <v>17</v>
      </c>
      <c r="E92" s="17" t="s">
        <v>16</v>
      </c>
      <c r="F92" s="17" t="s">
        <v>18</v>
      </c>
      <c r="G92" s="17" t="s">
        <v>22</v>
      </c>
      <c r="H92" s="17" t="s">
        <v>23</v>
      </c>
      <c r="I92" s="17" t="s">
        <v>19</v>
      </c>
    </row>
    <row r="93" spans="1:9" ht="21.75">
      <c r="A93" s="33" t="s">
        <v>28</v>
      </c>
      <c r="B93" s="34">
        <v>33000</v>
      </c>
      <c r="C93" s="37">
        <v>3.14</v>
      </c>
      <c r="D93" s="44">
        <v>1116.9631</v>
      </c>
      <c r="E93" s="37">
        <v>3.07</v>
      </c>
      <c r="F93" s="26">
        <v>1120.7085</v>
      </c>
      <c r="G93" s="39">
        <f aca="true" t="shared" si="15" ref="G93:G103">B93*F93</f>
        <v>36983380.5</v>
      </c>
      <c r="H93" s="40">
        <f aca="true" t="shared" si="16" ref="H93:H103">G93/G$89</f>
        <v>0.08113316119116244</v>
      </c>
      <c r="I93" s="41">
        <f aca="true" t="shared" si="17" ref="I93:I103">(F93*B93)-(D93*B93)</f>
        <v>123598.20000000298</v>
      </c>
    </row>
    <row r="94" spans="1:9" ht="21.75">
      <c r="A94" s="33" t="s">
        <v>27</v>
      </c>
      <c r="B94" s="34">
        <v>38000</v>
      </c>
      <c r="C94" s="35">
        <v>3.45</v>
      </c>
      <c r="D94" s="38">
        <v>1034.473872</v>
      </c>
      <c r="E94" s="37">
        <v>3.42</v>
      </c>
      <c r="F94" s="26">
        <v>1036</v>
      </c>
      <c r="G94" s="39">
        <f t="shared" si="15"/>
        <v>39368000</v>
      </c>
      <c r="H94" s="40">
        <f t="shared" si="16"/>
        <v>0.08636447632940648</v>
      </c>
      <c r="I94" s="41">
        <f t="shared" si="17"/>
        <v>57992.86400000006</v>
      </c>
    </row>
    <row r="95" spans="1:9" ht="21.75">
      <c r="A95" s="33" t="s">
        <v>0</v>
      </c>
      <c r="B95" s="34">
        <v>27000</v>
      </c>
      <c r="C95" s="35">
        <v>3.87</v>
      </c>
      <c r="D95" s="36">
        <v>1272.0328</v>
      </c>
      <c r="E95" s="37">
        <v>3.67</v>
      </c>
      <c r="F95" s="26">
        <v>1287.2235</v>
      </c>
      <c r="G95" s="39">
        <f t="shared" si="15"/>
        <v>34755034.5</v>
      </c>
      <c r="H95" s="40">
        <f t="shared" si="16"/>
        <v>0.07624467472066032</v>
      </c>
      <c r="I95" s="41">
        <f t="shared" si="17"/>
        <v>410148.8999999985</v>
      </c>
    </row>
    <row r="96" spans="1:9" ht="21.75">
      <c r="A96" s="33" t="s">
        <v>2</v>
      </c>
      <c r="B96" s="34">
        <v>35000</v>
      </c>
      <c r="C96" s="35">
        <v>4.46</v>
      </c>
      <c r="D96" s="36">
        <v>1038.1198</v>
      </c>
      <c r="E96" s="37">
        <v>4.22</v>
      </c>
      <c r="F96" s="26">
        <v>1055.5</v>
      </c>
      <c r="G96" s="39">
        <f t="shared" si="15"/>
        <v>36942500</v>
      </c>
      <c r="H96" s="40">
        <f t="shared" si="16"/>
        <v>0.0810434786323689</v>
      </c>
      <c r="I96" s="41">
        <f t="shared" si="17"/>
        <v>608307</v>
      </c>
    </row>
    <row r="97" spans="1:9" ht="21.75">
      <c r="A97" s="33" t="s">
        <v>3</v>
      </c>
      <c r="B97" s="42">
        <v>28000</v>
      </c>
      <c r="C97" s="35">
        <v>4.65</v>
      </c>
      <c r="D97" s="43">
        <v>1231.5389</v>
      </c>
      <c r="E97" s="37">
        <v>4.37</v>
      </c>
      <c r="F97" s="26">
        <v>1253</v>
      </c>
      <c r="G97" s="39">
        <f t="shared" si="15"/>
        <v>35084000</v>
      </c>
      <c r="H97" s="40">
        <f t="shared" si="16"/>
        <v>0.0769663505268466</v>
      </c>
      <c r="I97" s="41">
        <f t="shared" si="17"/>
        <v>600910.799999997</v>
      </c>
    </row>
    <row r="98" spans="1:9" ht="21.75">
      <c r="A98" s="33" t="s">
        <v>29</v>
      </c>
      <c r="B98" s="42">
        <v>36000</v>
      </c>
      <c r="C98" s="35">
        <v>4.57</v>
      </c>
      <c r="D98" s="38">
        <v>1072.507458</v>
      </c>
      <c r="E98" s="37">
        <v>4.52</v>
      </c>
      <c r="F98" s="26">
        <v>1076.534</v>
      </c>
      <c r="G98" s="39">
        <f t="shared" si="15"/>
        <v>38755224.00000001</v>
      </c>
      <c r="H98" s="40">
        <f t="shared" si="16"/>
        <v>0.08502018456078152</v>
      </c>
      <c r="I98" s="41">
        <f t="shared" si="17"/>
        <v>144955.51200000942</v>
      </c>
    </row>
    <row r="99" spans="1:9" ht="21.75">
      <c r="A99" s="33" t="s">
        <v>11</v>
      </c>
      <c r="B99" s="42">
        <v>27000</v>
      </c>
      <c r="C99" s="35">
        <v>5.06</v>
      </c>
      <c r="D99" s="43">
        <v>1316.8484</v>
      </c>
      <c r="E99" s="37">
        <v>4.77</v>
      </c>
      <c r="F99" s="26">
        <v>1342</v>
      </c>
      <c r="G99" s="39">
        <f t="shared" si="15"/>
        <v>36234000</v>
      </c>
      <c r="H99" s="40">
        <f t="shared" si="16"/>
        <v>0.07948919008635731</v>
      </c>
      <c r="I99" s="41">
        <f t="shared" si="17"/>
        <v>679093.1999999955</v>
      </c>
    </row>
    <row r="100" spans="1:9" ht="21.75">
      <c r="A100" s="33" t="s">
        <v>4</v>
      </c>
      <c r="B100" s="42">
        <v>31000</v>
      </c>
      <c r="C100" s="37">
        <v>5.18</v>
      </c>
      <c r="D100" s="44">
        <v>1194.6408</v>
      </c>
      <c r="E100" s="37">
        <v>4.85</v>
      </c>
      <c r="F100" s="26">
        <v>1231.5626</v>
      </c>
      <c r="G100" s="39">
        <f t="shared" si="15"/>
        <v>38178440.6</v>
      </c>
      <c r="H100" s="40">
        <f t="shared" si="16"/>
        <v>0.08375485240531273</v>
      </c>
      <c r="I100" s="41">
        <f t="shared" si="17"/>
        <v>1144575.8000000045</v>
      </c>
    </row>
    <row r="101" spans="1:9" ht="21.75">
      <c r="A101" s="33" t="s">
        <v>5</v>
      </c>
      <c r="B101" s="42">
        <v>36000</v>
      </c>
      <c r="C101" s="37">
        <v>5.3</v>
      </c>
      <c r="D101" s="44">
        <v>1022.8095</v>
      </c>
      <c r="E101" s="37">
        <v>4.96</v>
      </c>
      <c r="F101" s="26">
        <v>1060.8362</v>
      </c>
      <c r="G101" s="39">
        <f t="shared" si="15"/>
        <v>38190103.199999996</v>
      </c>
      <c r="H101" s="40">
        <f t="shared" si="16"/>
        <v>0.0837804375084838</v>
      </c>
      <c r="I101" s="41">
        <f t="shared" si="17"/>
        <v>1368961.1999999955</v>
      </c>
    </row>
    <row r="102" spans="1:9" ht="21.75">
      <c r="A102" s="33" t="s">
        <v>10</v>
      </c>
      <c r="B102" s="42">
        <v>34000</v>
      </c>
      <c r="C102" s="35">
        <v>5.76</v>
      </c>
      <c r="D102" s="43">
        <v>1094.8417</v>
      </c>
      <c r="E102" s="37">
        <v>5.35</v>
      </c>
      <c r="F102" s="26">
        <v>1147.5</v>
      </c>
      <c r="G102" s="39">
        <f t="shared" si="15"/>
        <v>39015000</v>
      </c>
      <c r="H102" s="40">
        <f t="shared" si="16"/>
        <v>0.0855900742733132</v>
      </c>
      <c r="I102" s="41">
        <f t="shared" si="17"/>
        <v>1790382.200000003</v>
      </c>
    </row>
    <row r="103" spans="1:9" ht="21.75">
      <c r="A103" s="33" t="s">
        <v>24</v>
      </c>
      <c r="B103" s="42">
        <v>33000</v>
      </c>
      <c r="C103" s="37">
        <v>4.02</v>
      </c>
      <c r="D103" s="44">
        <v>1070.1105</v>
      </c>
      <c r="E103" s="37">
        <v>4.01</v>
      </c>
      <c r="F103" s="26">
        <v>1070.4935</v>
      </c>
      <c r="G103" s="39">
        <f t="shared" si="15"/>
        <v>35326285.5</v>
      </c>
      <c r="H103" s="40">
        <f t="shared" si="16"/>
        <v>0.07749787004345167</v>
      </c>
      <c r="I103" s="41">
        <f t="shared" si="17"/>
        <v>12639</v>
      </c>
    </row>
    <row r="104" spans="7:10" ht="21.75">
      <c r="G104" s="23">
        <f>SUM(G93:G103)</f>
        <v>408831968.3</v>
      </c>
      <c r="H104" s="31">
        <f>SUM(H93:H103)</f>
        <v>0.8968847502781451</v>
      </c>
      <c r="I104" s="32">
        <f>SUM(I93:I103)</f>
        <v>6941564.6760000065</v>
      </c>
      <c r="J104" s="28">
        <f>(I104/G106)</f>
        <v>0.014926183424077666</v>
      </c>
    </row>
    <row r="105" spans="6:8" ht="21.75">
      <c r="F105" s="2" t="s">
        <v>20</v>
      </c>
      <c r="G105" s="45">
        <v>56227617.18</v>
      </c>
      <c r="H105" s="25">
        <f>G105/G$89</f>
        <v>0.12335065822498067</v>
      </c>
    </row>
    <row r="106" spans="6:8" ht="21.75">
      <c r="F106" s="2" t="s">
        <v>21</v>
      </c>
      <c r="G106" s="23">
        <f>SUM(G104:G105)</f>
        <v>465059585.48</v>
      </c>
      <c r="H106" s="29">
        <f>SUM(H104:H105)</f>
        <v>1.0202354085031258</v>
      </c>
    </row>
    <row r="108" spans="1:9" ht="21.75">
      <c r="A108" s="50">
        <v>37498</v>
      </c>
      <c r="B108" s="50"/>
      <c r="C108" s="50"/>
      <c r="D108" s="50"/>
      <c r="E108" s="50"/>
      <c r="F108" s="50"/>
      <c r="G108" s="50"/>
      <c r="H108" s="50"/>
      <c r="I108" s="50"/>
    </row>
    <row r="109" spans="1:9" ht="21.75">
      <c r="A109" s="17" t="s">
        <v>1</v>
      </c>
      <c r="B109" s="17" t="s">
        <v>7</v>
      </c>
      <c r="C109" s="17" t="s">
        <v>15</v>
      </c>
      <c r="D109" s="17" t="s">
        <v>17</v>
      </c>
      <c r="E109" s="17" t="s">
        <v>16</v>
      </c>
      <c r="F109" s="17" t="s">
        <v>18</v>
      </c>
      <c r="G109" s="17" t="s">
        <v>22</v>
      </c>
      <c r="H109" s="17" t="s">
        <v>23</v>
      </c>
      <c r="I109" s="17" t="s">
        <v>19</v>
      </c>
    </row>
    <row r="110" spans="1:9" ht="21.75">
      <c r="A110" s="33" t="s">
        <v>28</v>
      </c>
      <c r="B110" s="52">
        <v>36000</v>
      </c>
      <c r="C110" s="53">
        <v>3.08</v>
      </c>
      <c r="D110" s="44">
        <v>1121.0154</v>
      </c>
      <c r="E110" s="37">
        <v>3</v>
      </c>
      <c r="F110" s="54">
        <v>1124.3456</v>
      </c>
      <c r="G110" s="39">
        <f aca="true" t="shared" si="18" ref="G110:G120">B110*F110</f>
        <v>40476441.6</v>
      </c>
      <c r="H110" s="40">
        <f aca="true" t="shared" si="19" ref="H110:H120">G110/G$89</f>
        <v>0.08879614617104765</v>
      </c>
      <c r="I110" s="41">
        <f aca="true" t="shared" si="20" ref="I110:I120">(F110*B110)-(D110*B110)</f>
        <v>119887.20000000298</v>
      </c>
    </row>
    <row r="111" spans="1:9" ht="21.75">
      <c r="A111" s="33" t="s">
        <v>27</v>
      </c>
      <c r="B111" s="52">
        <v>39000</v>
      </c>
      <c r="C111" s="53">
        <v>3.48</v>
      </c>
      <c r="D111" s="38">
        <v>1033.7988</v>
      </c>
      <c r="E111" s="37">
        <v>3.34</v>
      </c>
      <c r="F111" s="54">
        <v>1041.0699</v>
      </c>
      <c r="G111" s="39">
        <f t="shared" si="18"/>
        <v>40601726.1</v>
      </c>
      <c r="H111" s="40">
        <f t="shared" si="19"/>
        <v>0.0890709919908681</v>
      </c>
      <c r="I111" s="41">
        <f t="shared" si="20"/>
        <v>283572.8999999985</v>
      </c>
    </row>
    <row r="112" spans="1:9" ht="21.75">
      <c r="A112" s="33" t="s">
        <v>0</v>
      </c>
      <c r="B112" s="52">
        <v>31000</v>
      </c>
      <c r="C112" s="53">
        <v>3.73</v>
      </c>
      <c r="D112" s="36">
        <v>1283.6316</v>
      </c>
      <c r="E112" s="37">
        <v>3.6</v>
      </c>
      <c r="F112" s="54">
        <v>1292.3325</v>
      </c>
      <c r="G112" s="39">
        <f t="shared" si="18"/>
        <v>40062307.5</v>
      </c>
      <c r="H112" s="40">
        <f t="shared" si="19"/>
        <v>0.08788762974459342</v>
      </c>
      <c r="I112" s="41">
        <f t="shared" si="20"/>
        <v>269727.8999999985</v>
      </c>
    </row>
    <row r="113" spans="1:9" ht="21.75">
      <c r="A113" s="33" t="s">
        <v>2</v>
      </c>
      <c r="B113" s="52">
        <v>38000</v>
      </c>
      <c r="C113" s="53">
        <v>4.25</v>
      </c>
      <c r="D113" s="36">
        <v>1054.0163</v>
      </c>
      <c r="E113" s="37">
        <v>4.08</v>
      </c>
      <c r="F113" s="26">
        <v>1065.39</v>
      </c>
      <c r="G113" s="39">
        <f t="shared" si="18"/>
        <v>40484820.00000001</v>
      </c>
      <c r="H113" s="40">
        <f t="shared" si="19"/>
        <v>0.08881452648319149</v>
      </c>
      <c r="I113" s="41">
        <f t="shared" si="20"/>
        <v>432200.60000000894</v>
      </c>
    </row>
    <row r="114" spans="1:9" ht="21.75">
      <c r="A114" s="33" t="s">
        <v>3</v>
      </c>
      <c r="B114" s="52">
        <v>28000</v>
      </c>
      <c r="C114" s="53">
        <v>4.65</v>
      </c>
      <c r="D114" s="43">
        <v>1231.5389</v>
      </c>
      <c r="E114" s="37">
        <v>4.23</v>
      </c>
      <c r="F114" s="26">
        <v>1232</v>
      </c>
      <c r="G114" s="39">
        <f t="shared" si="18"/>
        <v>34496000</v>
      </c>
      <c r="H114" s="40">
        <f t="shared" si="19"/>
        <v>0.07567641169120112</v>
      </c>
      <c r="I114" s="41">
        <f t="shared" si="20"/>
        <v>12910.79999999702</v>
      </c>
    </row>
    <row r="115" spans="1:9" ht="21.75">
      <c r="A115" s="33" t="s">
        <v>29</v>
      </c>
      <c r="B115" s="52">
        <v>38000</v>
      </c>
      <c r="C115" s="53">
        <v>4.54</v>
      </c>
      <c r="D115" s="38">
        <v>1076.0204</v>
      </c>
      <c r="E115" s="37">
        <v>4.52</v>
      </c>
      <c r="F115" s="26">
        <v>1076.534</v>
      </c>
      <c r="G115" s="39">
        <f t="shared" si="18"/>
        <v>40908292.00000001</v>
      </c>
      <c r="H115" s="40">
        <f t="shared" si="19"/>
        <v>0.08974352814749159</v>
      </c>
      <c r="I115" s="41">
        <f t="shared" si="20"/>
        <v>19516.80000000447</v>
      </c>
    </row>
    <row r="116" spans="1:9" ht="21.75">
      <c r="A116" s="33" t="s">
        <v>11</v>
      </c>
      <c r="B116" s="52">
        <v>27000</v>
      </c>
      <c r="C116" s="53">
        <v>5.06</v>
      </c>
      <c r="D116" s="43">
        <v>1316.8484</v>
      </c>
      <c r="E116" s="37">
        <v>4.77</v>
      </c>
      <c r="F116" s="26">
        <v>1342</v>
      </c>
      <c r="G116" s="39">
        <f t="shared" si="18"/>
        <v>36234000</v>
      </c>
      <c r="H116" s="40">
        <f t="shared" si="19"/>
        <v>0.07948919008635731</v>
      </c>
      <c r="I116" s="41">
        <f t="shared" si="20"/>
        <v>679093.1999999955</v>
      </c>
    </row>
    <row r="117" spans="1:9" ht="21.75">
      <c r="A117" s="33" t="s">
        <v>4</v>
      </c>
      <c r="B117" s="42">
        <v>33000</v>
      </c>
      <c r="C117" s="37">
        <v>4.98</v>
      </c>
      <c r="D117" s="44">
        <v>1219.0321</v>
      </c>
      <c r="E117" s="37">
        <v>4.85</v>
      </c>
      <c r="F117" s="26">
        <v>1231.5626</v>
      </c>
      <c r="G117" s="39">
        <f t="shared" si="18"/>
        <v>40641565.8</v>
      </c>
      <c r="H117" s="40">
        <f t="shared" si="19"/>
        <v>0.0891583912701716</v>
      </c>
      <c r="I117" s="41">
        <f t="shared" si="20"/>
        <v>413506.5</v>
      </c>
    </row>
    <row r="118" spans="1:9" ht="21.75">
      <c r="A118" s="33" t="s">
        <v>5</v>
      </c>
      <c r="B118" s="42">
        <v>38000</v>
      </c>
      <c r="C118" s="37">
        <v>4.99</v>
      </c>
      <c r="D118" s="44">
        <v>1057.9604</v>
      </c>
      <c r="E118" s="37">
        <v>4.96</v>
      </c>
      <c r="F118" s="26">
        <v>1060.8362</v>
      </c>
      <c r="G118" s="39">
        <f t="shared" si="18"/>
        <v>40311775.6</v>
      </c>
      <c r="H118" s="40">
        <f t="shared" si="19"/>
        <v>0.08843490625895514</v>
      </c>
      <c r="I118" s="41">
        <f t="shared" si="20"/>
        <v>109280.40000000596</v>
      </c>
    </row>
    <row r="119" spans="1:9" ht="21.75">
      <c r="A119" s="33" t="s">
        <v>10</v>
      </c>
      <c r="B119" s="42">
        <v>35000</v>
      </c>
      <c r="C119" s="35">
        <v>5.33</v>
      </c>
      <c r="D119" s="43">
        <v>1150.0723</v>
      </c>
      <c r="E119" s="37">
        <v>5.35</v>
      </c>
      <c r="F119" s="26">
        <v>1147.5</v>
      </c>
      <c r="G119" s="39">
        <f t="shared" si="18"/>
        <v>40162500</v>
      </c>
      <c r="H119" s="40">
        <f t="shared" si="19"/>
        <v>0.08810742939899888</v>
      </c>
      <c r="I119" s="41">
        <f t="shared" si="20"/>
        <v>-90030.5</v>
      </c>
    </row>
    <row r="120" spans="1:9" ht="21.75">
      <c r="A120" s="33" t="s">
        <v>30</v>
      </c>
      <c r="B120" s="42">
        <v>32000</v>
      </c>
      <c r="C120" s="37">
        <v>2.77</v>
      </c>
      <c r="D120" s="44">
        <v>1227.3626</v>
      </c>
      <c r="E120" s="37">
        <v>2.68</v>
      </c>
      <c r="F120" s="54">
        <v>1231.1907</v>
      </c>
      <c r="G120" s="39">
        <f t="shared" si="18"/>
        <v>39398102.400000006</v>
      </c>
      <c r="H120" s="40">
        <f t="shared" si="19"/>
        <v>0.08643051417771624</v>
      </c>
      <c r="I120" s="41">
        <f t="shared" si="20"/>
        <v>122499.20000001043</v>
      </c>
    </row>
    <row r="121" spans="7:10" ht="21.75">
      <c r="G121" s="23">
        <f>SUM(G110:G120)</f>
        <v>433777531.0000001</v>
      </c>
      <c r="H121" s="31">
        <f>SUM(H110:H120)</f>
        <v>0.9516096654205926</v>
      </c>
      <c r="I121" s="32">
        <f>SUM(I110:I120)</f>
        <v>2372165.0000000224</v>
      </c>
      <c r="J121" s="28">
        <f>(I121/G123)</f>
        <v>0.004841102198233687</v>
      </c>
    </row>
    <row r="122" spans="6:8" ht="21.75">
      <c r="F122" s="2" t="s">
        <v>20</v>
      </c>
      <c r="G122" s="45">
        <v>56227617.18</v>
      </c>
      <c r="H122" s="25">
        <f>G122/G$89</f>
        <v>0.12335065822498067</v>
      </c>
    </row>
    <row r="123" spans="6:8" ht="21.75">
      <c r="F123" s="2" t="s">
        <v>21</v>
      </c>
      <c r="G123" s="23">
        <f>SUM(G121:G122)</f>
        <v>490005148.1800001</v>
      </c>
      <c r="H123" s="29">
        <f>SUM(H121:H122)</f>
        <v>1.0749603236455731</v>
      </c>
    </row>
  </sheetData>
  <mergeCells count="8">
    <mergeCell ref="A108:I108"/>
    <mergeCell ref="A91:I91"/>
    <mergeCell ref="A74:I74"/>
    <mergeCell ref="A58:I58"/>
    <mergeCell ref="A1:E1"/>
    <mergeCell ref="A10:I10"/>
    <mergeCell ref="A26:I26"/>
    <mergeCell ref="A42:I42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lasamo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</dc:creator>
  <cp:keywords/>
  <dc:description/>
  <cp:lastModifiedBy>ray</cp:lastModifiedBy>
  <dcterms:created xsi:type="dcterms:W3CDTF">2002-07-31T09:56:03Z</dcterms:created>
  <dcterms:modified xsi:type="dcterms:W3CDTF">2002-08-23T02:38:22Z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