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2190" activeTab="0"/>
  </bookViews>
  <sheets>
    <sheet name="EVA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<sst xmlns="http://schemas.openxmlformats.org/spreadsheetml/2006/main" count="509" uniqueCount="504">
  <si>
    <t>SOURCES  OF  FUNDS :</t>
  </si>
  <si>
    <t>Share Capital</t>
  </si>
  <si>
    <t>Equity Authorised</t>
  </si>
  <si>
    <t>Preference Capital Authorised</t>
  </si>
  <si>
    <t>Unclassified Authorised</t>
  </si>
  <si>
    <t>Equity Issued</t>
  </si>
  <si>
    <t>Equity Subscribed</t>
  </si>
  <si>
    <t>Equity Called Up</t>
  </si>
  <si>
    <t>Less : Equity Calls in Arrears</t>
  </si>
  <si>
    <t>Equity Forfeited</t>
  </si>
  <si>
    <t>Equity Suspense</t>
  </si>
  <si>
    <t>Adjustments to equity</t>
  </si>
  <si>
    <t>Equity Paid Up</t>
  </si>
  <si>
    <t>Preference Capital Paid Up</t>
  </si>
  <si>
    <t>Unclassified Shares paid -up</t>
  </si>
  <si>
    <t>TOTAL   SHARE  CAPITAL</t>
  </si>
  <si>
    <t>Equity converted during the year</t>
  </si>
  <si>
    <t>GDRs Issued During the Year</t>
  </si>
  <si>
    <t>Bonus in Equity</t>
  </si>
  <si>
    <t>Reserves &amp; Surplus</t>
  </si>
  <si>
    <t>Development Rebate Reserve</t>
  </si>
  <si>
    <t>Capital Reserves</t>
  </si>
  <si>
    <t>Investment Allowance Reserve</t>
  </si>
  <si>
    <t>Debenture Redemption Reserve</t>
  </si>
  <si>
    <t>Capital Redemption Reserve</t>
  </si>
  <si>
    <t>Debt Redemption Reserve</t>
  </si>
  <si>
    <t>Export Allowance/Profits Reserve</t>
  </si>
  <si>
    <t>Foreign Exchange Earnings Reserve</t>
  </si>
  <si>
    <t>Exchange fluctuation Reserve</t>
  </si>
  <si>
    <t>Amalgamation Reserve</t>
  </si>
  <si>
    <t>Taxation Reserve</t>
  </si>
  <si>
    <t>Deffered Credit Reserve</t>
  </si>
  <si>
    <t>Special Reserve</t>
  </si>
  <si>
    <t>Special Appropriation to projects</t>
  </si>
  <si>
    <t>Share Premium</t>
  </si>
  <si>
    <t>General Reserves</t>
  </si>
  <si>
    <t>Other Reserves</t>
  </si>
  <si>
    <t>Profit &amp; Loss A/c</t>
  </si>
  <si>
    <t>TOTAL RESERVES EXCLUDING REVALUATION RESERVES</t>
  </si>
  <si>
    <t>Revaluation Reserve</t>
  </si>
  <si>
    <t>TOTAL RESERVES AND SURPLUS</t>
  </si>
  <si>
    <t>Total Shareholders Funds</t>
  </si>
  <si>
    <t>Secured Loans</t>
  </si>
  <si>
    <t>Convertible Debentures</t>
  </si>
  <si>
    <t>Non Convertible Debentures</t>
  </si>
  <si>
    <t>Partly Convertible Debentures</t>
  </si>
  <si>
    <t>Less : Debentures Calls in arrears</t>
  </si>
  <si>
    <t>Term Loans Institutions</t>
  </si>
  <si>
    <t>Term Loans Banks</t>
  </si>
  <si>
    <t>Term Loans Others</t>
  </si>
  <si>
    <t>Deferred Credit_Fixed Assets/H.P.</t>
  </si>
  <si>
    <t>Bridge Loans</t>
  </si>
  <si>
    <t>Cash Credit/Packing Credit/Bills Discounted</t>
  </si>
  <si>
    <t>Working Capital Advances</t>
  </si>
  <si>
    <t>Secured Loans Others</t>
  </si>
  <si>
    <t>TOTAL SECURED LOANS</t>
  </si>
  <si>
    <t>Unsecured Loans</t>
  </si>
  <si>
    <t>Interest Accrued</t>
  </si>
  <si>
    <t>Short Term Loans From Group Co.'s</t>
  </si>
  <si>
    <t>Short Term Loans Others</t>
  </si>
  <si>
    <t>Inter Corporate Deposits</t>
  </si>
  <si>
    <t>Deferred Liabilities</t>
  </si>
  <si>
    <t>Deferred Tax</t>
  </si>
  <si>
    <t>Security Deposits</t>
  </si>
  <si>
    <t>Unsecured Loans Others</t>
  </si>
  <si>
    <t>Commercial Paper</t>
  </si>
  <si>
    <t>Other Deposits</t>
  </si>
  <si>
    <t>Fixed Deposits</t>
  </si>
  <si>
    <t>TOTAL UNSECURED LOANS</t>
  </si>
  <si>
    <t>Total Debt</t>
  </si>
  <si>
    <t>Total Liabilities</t>
  </si>
  <si>
    <t>APPLICATION OF FUNDS :</t>
  </si>
  <si>
    <t>Gross Block</t>
  </si>
  <si>
    <t>Goodwill</t>
  </si>
  <si>
    <t>Free Hold Land</t>
  </si>
  <si>
    <t>Lease Hold Land</t>
  </si>
  <si>
    <t>Railway Sidings</t>
  </si>
  <si>
    <t>Buildings</t>
  </si>
  <si>
    <t>Plant and Machinery</t>
  </si>
  <si>
    <t>Ships &amp; Vessels</t>
  </si>
  <si>
    <t>Aircraft</t>
  </si>
  <si>
    <t>Vehicles</t>
  </si>
  <si>
    <t>Electrical Installations &amp; Fittings</t>
  </si>
  <si>
    <t>Furniture and Fixtures</t>
  </si>
  <si>
    <t>Factory Equipments</t>
  </si>
  <si>
    <t>Office Equipments</t>
  </si>
  <si>
    <t>Computers</t>
  </si>
  <si>
    <t>Lab/ R &amp; D Equipments</t>
  </si>
  <si>
    <t>Technical Knowhow</t>
  </si>
  <si>
    <t>Other Fixed Assets</t>
  </si>
  <si>
    <t>TOTAL  GROSS  BLOCK</t>
  </si>
  <si>
    <t>Leased Assets included in above</t>
  </si>
  <si>
    <t>Less: Accum. Depreciation</t>
  </si>
  <si>
    <t>Net Block</t>
  </si>
  <si>
    <t>Capital Work in Progress</t>
  </si>
  <si>
    <t>Investments</t>
  </si>
  <si>
    <t>Quoted Government Securities</t>
  </si>
  <si>
    <t>Unquoted Government Securities</t>
  </si>
  <si>
    <t>Quoted Equity</t>
  </si>
  <si>
    <t>Unquoted Equity</t>
  </si>
  <si>
    <t>Quoted Debentures/Bonds</t>
  </si>
  <si>
    <t>Unquoted Debentures/Bonds</t>
  </si>
  <si>
    <t>Quoted Units</t>
  </si>
  <si>
    <t>Unquoted Units</t>
  </si>
  <si>
    <t>Other Investments</t>
  </si>
  <si>
    <t>TOTAL  INVESTMENTS</t>
  </si>
  <si>
    <t>Investment in Subsidiaries &amp; Group Co.'s</t>
  </si>
  <si>
    <t>Market Value Of Quoted Investments</t>
  </si>
  <si>
    <t>Current Assets, Loans &amp; Advances</t>
  </si>
  <si>
    <t>Inventories</t>
  </si>
  <si>
    <t>Raw Materials Inventory</t>
  </si>
  <si>
    <t>Work in Progress</t>
  </si>
  <si>
    <t>Finished Goods</t>
  </si>
  <si>
    <t>Stores and Spares</t>
  </si>
  <si>
    <t>Investment as Stock-in-Trade</t>
  </si>
  <si>
    <t>Other Inventory</t>
  </si>
  <si>
    <t>TOTAL INVENTORY</t>
  </si>
  <si>
    <t>Sundry Debtors</t>
  </si>
  <si>
    <t>Debtors more than Six months</t>
  </si>
  <si>
    <t>Debtors Others</t>
  </si>
  <si>
    <t>Less : Provisions for Doubtful Debts</t>
  </si>
  <si>
    <t>TOTAL SUNDRY DEBTORS</t>
  </si>
  <si>
    <t>Cash and Bank Balance</t>
  </si>
  <si>
    <t>Loans and Advances</t>
  </si>
  <si>
    <t>Loans to Subsidiary</t>
  </si>
  <si>
    <t>Loans to Others</t>
  </si>
  <si>
    <t>Deposits with Government</t>
  </si>
  <si>
    <t>Deposits Others</t>
  </si>
  <si>
    <t>Bills Receivable</t>
  </si>
  <si>
    <t>Less : Provision for Dobtful Advances</t>
  </si>
  <si>
    <t>Advance Tax</t>
  </si>
  <si>
    <t>Interest Accrued on Investments</t>
  </si>
  <si>
    <t>Other Current Assets</t>
  </si>
  <si>
    <t>TOTAL LOANS AND ADVANCES</t>
  </si>
  <si>
    <t>Less: Current Liab. &amp; Prov.</t>
  </si>
  <si>
    <t>Current Liabilities</t>
  </si>
  <si>
    <t>Creditors</t>
  </si>
  <si>
    <t>Acceptances</t>
  </si>
  <si>
    <t>Advance from customers</t>
  </si>
  <si>
    <t>Trade &amp; Other Deposits</t>
  </si>
  <si>
    <t>Unclaimed Dividend</t>
  </si>
  <si>
    <t>Share Application Money</t>
  </si>
  <si>
    <t>Interest Accrued But Not Due</t>
  </si>
  <si>
    <t>Other Liabilities</t>
  </si>
  <si>
    <t>TOTAL CURRENT LIABILITIES</t>
  </si>
  <si>
    <t>Provisions</t>
  </si>
  <si>
    <t>Provision for Tax</t>
  </si>
  <si>
    <t>Provision for Gratuity</t>
  </si>
  <si>
    <t>Provision for Proposed Dividend</t>
  </si>
  <si>
    <t>Provision for Contingencies</t>
  </si>
  <si>
    <t>Other Provisions</t>
  </si>
  <si>
    <t>TOTAL PROVISIONS</t>
  </si>
  <si>
    <t>Net Current Assets</t>
  </si>
  <si>
    <t>Miscellaneous Expenses not w/o</t>
  </si>
  <si>
    <t>Discount on  issue  of  shares</t>
  </si>
  <si>
    <t>Discount on  issue  of  Debentures</t>
  </si>
  <si>
    <t>Preliminary  Expenses</t>
  </si>
  <si>
    <t>Deferred  revenue  expenses</t>
  </si>
  <si>
    <t>Preoperative/Trial  run  Expenditure</t>
  </si>
  <si>
    <t>Promoter's Expenses</t>
  </si>
  <si>
    <t>Debenture/Share  Issue  expenses</t>
  </si>
  <si>
    <t>Royalty/Liscense fees/ Techical Know-how</t>
  </si>
  <si>
    <t>Other  Miscellaneous expense not  written off</t>
  </si>
  <si>
    <t>TOTAL MISCELLANEOUS EXPENSE NOT WRITTEN OFF</t>
  </si>
  <si>
    <t>Total Assets</t>
  </si>
  <si>
    <t>Contingent Liabilities</t>
  </si>
  <si>
    <t>Claims not acknowledged as debt</t>
  </si>
  <si>
    <t>Guarantees undertaken</t>
  </si>
  <si>
    <t>Letter of Credit</t>
  </si>
  <si>
    <t>Bills Discounted</t>
  </si>
  <si>
    <t>Disputed Income Tax</t>
  </si>
  <si>
    <t>Disputed  Sales Tax</t>
  </si>
  <si>
    <t>Disputed Excise Duty</t>
  </si>
  <si>
    <t>Other Disputed Claims</t>
  </si>
  <si>
    <t>TOTAL CONTINGENT LIABILITY</t>
  </si>
  <si>
    <t>INCOME :</t>
  </si>
  <si>
    <t>Sales Turnover</t>
  </si>
  <si>
    <t>Operating Income</t>
  </si>
  <si>
    <t>Job and Service Income</t>
  </si>
  <si>
    <t>Discount Received</t>
  </si>
  <si>
    <t>TOTAL SALES TURNOVER</t>
  </si>
  <si>
    <t>Other Income</t>
  </si>
  <si>
    <t>Dividend Income</t>
  </si>
  <si>
    <t>Interest Income</t>
  </si>
  <si>
    <t>Export Incentives</t>
  </si>
  <si>
    <t>Profit on sale of Fixed Assets</t>
  </si>
  <si>
    <t>Profit on sale of Investment</t>
  </si>
  <si>
    <t>Gain on Cancellation of Contracts</t>
  </si>
  <si>
    <t>Rent received</t>
  </si>
  <si>
    <t>Provision Written Back</t>
  </si>
  <si>
    <t>Income from Subsidiaries</t>
  </si>
  <si>
    <t>Miscellaneous Income</t>
  </si>
  <si>
    <t>TOTAL OTHER INCOME</t>
  </si>
  <si>
    <t>Stock Adjustments</t>
  </si>
  <si>
    <t>Closing Stock Of WIP</t>
  </si>
  <si>
    <t>Closing Stock of Finished Goods</t>
  </si>
  <si>
    <t>Closing Stock of Other Materials</t>
  </si>
  <si>
    <t>Opening Stock of WIP</t>
  </si>
  <si>
    <t>Opening Stock of Finished Goods</t>
  </si>
  <si>
    <t>Opening Stock of Other Materials</t>
  </si>
  <si>
    <t>TOTAL STOCK ADJUSTMENTS</t>
  </si>
  <si>
    <t>Total Income</t>
  </si>
  <si>
    <t>EXPENDITURE :</t>
  </si>
  <si>
    <t>Raw Materials</t>
  </si>
  <si>
    <t>Opening Stock of Raw Materials</t>
  </si>
  <si>
    <t>Purchases of Raw Material</t>
  </si>
  <si>
    <t>Purchase of Trading Goods</t>
  </si>
  <si>
    <t>Direct Expense on Purchase/Other Adjustments</t>
  </si>
  <si>
    <t>Closing Stock of Raw Materials</t>
  </si>
  <si>
    <t>TOTAL RAW MATERIAL CONSUMED</t>
  </si>
  <si>
    <t>Excise Duty</t>
  </si>
  <si>
    <t>Power &amp; Fuel Cost</t>
  </si>
  <si>
    <t>Other Manufacturing Expenses</t>
  </si>
  <si>
    <t>Freight</t>
  </si>
  <si>
    <t>Packing Materials</t>
  </si>
  <si>
    <t>Conversion Expenses</t>
  </si>
  <si>
    <t>Stores Consumed</t>
  </si>
  <si>
    <t>Repairs and Maintenance</t>
  </si>
  <si>
    <t>Technical Fees Paid</t>
  </si>
  <si>
    <t>Other manufacturing Expenses</t>
  </si>
  <si>
    <t>TOTAL OTHER MANUFACTURING EXPENSES</t>
  </si>
  <si>
    <t>Employee Cost</t>
  </si>
  <si>
    <t>Salaries,Wages &amp; Bonus</t>
  </si>
  <si>
    <t>Contribution to funds</t>
  </si>
  <si>
    <t>Staff Welfare Expenses</t>
  </si>
  <si>
    <t>VRS compensation</t>
  </si>
  <si>
    <t>Other Employee Cost</t>
  </si>
  <si>
    <t>TOTAL EMPLOYEE COST</t>
  </si>
  <si>
    <t>Selling and Administration Expenses</t>
  </si>
  <si>
    <t>Advertisement</t>
  </si>
  <si>
    <t>Distribution &amp; Commission Expense</t>
  </si>
  <si>
    <t>Discount Paid</t>
  </si>
  <si>
    <t>Rent,Rates and Taxes</t>
  </si>
  <si>
    <t>Insurance</t>
  </si>
  <si>
    <t>Communication Expenses</t>
  </si>
  <si>
    <t>Travel Expenses</t>
  </si>
  <si>
    <t>Printing and Stationery</t>
  </si>
  <si>
    <t>Royalty</t>
  </si>
  <si>
    <t>Legal Expenses</t>
  </si>
  <si>
    <t>Audit Expenses</t>
  </si>
  <si>
    <t>Director's Remuneration</t>
  </si>
  <si>
    <t>Other Administration Expenses</t>
  </si>
  <si>
    <t>TOTAL SELLING AND ADMINISTRATION EXPENSES</t>
  </si>
  <si>
    <t>Miscellaneous Expenses</t>
  </si>
  <si>
    <t>Loss on Sale of Fixed Assets</t>
  </si>
  <si>
    <t>Loss On Sale of Investments</t>
  </si>
  <si>
    <t>Difference in Exchange</t>
  </si>
  <si>
    <t>Donations</t>
  </si>
  <si>
    <t>Provisions &amp; Write Off</t>
  </si>
  <si>
    <t>Other Miscellaneous Expenses</t>
  </si>
  <si>
    <t>TOTAL MISCELLANEOUS EXPENSES</t>
  </si>
  <si>
    <t>Less: Preoperative Expenditure Capitalised</t>
  </si>
  <si>
    <t>Profit before Interest, Depreciation &amp; Tax</t>
  </si>
  <si>
    <t>Interest &amp; Financial Charges</t>
  </si>
  <si>
    <t>Debenture Interest</t>
  </si>
  <si>
    <t>Fixed Interest</t>
  </si>
  <si>
    <t>Other Interest</t>
  </si>
  <si>
    <t>Financial Charges</t>
  </si>
  <si>
    <t>TOTAL INTEREST AND FINANCIAL CHARGES</t>
  </si>
  <si>
    <t>Profit before Depreciation &amp; Tax</t>
  </si>
  <si>
    <t>Depreciation</t>
  </si>
  <si>
    <t>Profit Before Tax</t>
  </si>
  <si>
    <t>Tax</t>
  </si>
  <si>
    <t>Profit After Tax</t>
  </si>
  <si>
    <t>Adjustment below Net Profit</t>
  </si>
  <si>
    <t>Depreciation provided /( Written back)</t>
  </si>
  <si>
    <t>Prior  Year  Expenses/(Income)</t>
  </si>
  <si>
    <t>VRS  compensation</t>
  </si>
  <si>
    <t>Short/(Excess) provision for tax</t>
  </si>
  <si>
    <t>Other  adjustments</t>
  </si>
  <si>
    <t>TOTAL ADJUSTMENTS BELOW NET PROFIT</t>
  </si>
  <si>
    <t>P &amp; L Balance brought forward</t>
  </si>
  <si>
    <t>Appropriations</t>
  </si>
  <si>
    <t>Appropriation to Capital Redemption Reserve</t>
  </si>
  <si>
    <t>Appropriation to Debenture Redemption Reserve</t>
  </si>
  <si>
    <t>Appropriation to General Reserve</t>
  </si>
  <si>
    <t>Appropriation to Investment Allowance Reserve</t>
  </si>
  <si>
    <t>Appropriation to Other Reserves</t>
  </si>
  <si>
    <t>Provision for Equity Dividend</t>
  </si>
  <si>
    <t>Provision for Preference Dividend</t>
  </si>
  <si>
    <t>Corporate Dividend Tax</t>
  </si>
  <si>
    <t>TOTAL APPROPRIATIONS</t>
  </si>
  <si>
    <t>P &amp; L Bal. carried down</t>
  </si>
  <si>
    <t>Equity Dividend</t>
  </si>
  <si>
    <t>Preference Dividend</t>
  </si>
  <si>
    <t>Equity Dividend (%)</t>
  </si>
  <si>
    <t>Earning Per Share (Rs.)(Unit Curr.)</t>
  </si>
  <si>
    <t>Book Value(Unit Curr.)</t>
  </si>
  <si>
    <t>Extraordinary Items</t>
  </si>
  <si>
    <t>Profit/Loss on Sale of Assets</t>
  </si>
  <si>
    <t>Profit/Loss on Sale of Investment</t>
  </si>
  <si>
    <t>Income/Expense of prior years</t>
  </si>
  <si>
    <t>Depreciation written back/(Not provided)</t>
  </si>
  <si>
    <t>(Depreciation on Revaluation of Assets)</t>
  </si>
  <si>
    <t>Miscellaneous Income/Expense</t>
  </si>
  <si>
    <t>Total Extra Ordinary Income/Expense</t>
  </si>
  <si>
    <t>Less : Tax on Extra Ordinary Income/Expense</t>
  </si>
  <si>
    <t>TOTAL NET EXTRA ORDINARY INCOME / EXPENSE</t>
  </si>
  <si>
    <t>Date</t>
  </si>
  <si>
    <t>Price - Open</t>
  </si>
  <si>
    <t>Price - High</t>
  </si>
  <si>
    <t>Price - Low</t>
  </si>
  <si>
    <t>Price - Close</t>
  </si>
  <si>
    <t>Volume</t>
  </si>
  <si>
    <t>No of Trades</t>
  </si>
  <si>
    <t>Value ('000)</t>
  </si>
  <si>
    <t>DMCAP</t>
  </si>
  <si>
    <t>Mark</t>
  </si>
  <si>
    <t>Ratio</t>
  </si>
  <si>
    <t>NOPLAT</t>
  </si>
  <si>
    <t>Calculation of Invested Capital</t>
  </si>
  <si>
    <t>Operating Current Assets</t>
  </si>
  <si>
    <t>Financial Assets</t>
  </si>
  <si>
    <t>Other non - operating current assets</t>
  </si>
  <si>
    <t>Misc. Exp. Written off</t>
  </si>
  <si>
    <t>Total Non-operating assets</t>
  </si>
  <si>
    <t>Invested Capital</t>
  </si>
  <si>
    <t>Calculation of NOPLAT</t>
  </si>
  <si>
    <t>Operating Revenues</t>
  </si>
  <si>
    <t>Operating Expenses</t>
  </si>
  <si>
    <t>Operating Profit</t>
  </si>
  <si>
    <t>Tax-shield on Interest paid</t>
  </si>
  <si>
    <t>Tax-exposure on Interest earned</t>
  </si>
  <si>
    <t>Adjusted Taxes</t>
  </si>
  <si>
    <t>Non-interest bearing current liabilities</t>
  </si>
  <si>
    <t>Net Property, plant and equipment</t>
  </si>
  <si>
    <t>Total Investor's Funds</t>
  </si>
  <si>
    <t>Return on Invested Capital</t>
  </si>
  <si>
    <t>Market Value of Equity</t>
  </si>
  <si>
    <t>Preference Capital</t>
  </si>
  <si>
    <t>Beta</t>
  </si>
  <si>
    <t>Risk-free rate of return</t>
  </si>
  <si>
    <t>Market premium for risk</t>
  </si>
  <si>
    <t>Cost of Equity</t>
  </si>
  <si>
    <t>Cost of Debt</t>
  </si>
  <si>
    <t>Cost of Preference</t>
  </si>
  <si>
    <t>Weighted Average Cost of Capital</t>
  </si>
  <si>
    <t>Economic Spread</t>
  </si>
  <si>
    <t>Economic Value Added</t>
  </si>
  <si>
    <t>Market Value Added</t>
  </si>
  <si>
    <t>Economic Expectation Rate</t>
  </si>
  <si>
    <t>Calculation of WACC</t>
  </si>
  <si>
    <t>Weights</t>
  </si>
  <si>
    <t>Equity</t>
  </si>
  <si>
    <t>Debt</t>
  </si>
  <si>
    <t>Preference</t>
  </si>
  <si>
    <t>Other Equity Reserves</t>
  </si>
  <si>
    <t>14/03/2002</t>
  </si>
  <si>
    <t>13/03/2002</t>
  </si>
  <si>
    <t>28/02/2002</t>
  </si>
  <si>
    <t>27/02/2002</t>
  </si>
  <si>
    <t>26/02/2002</t>
  </si>
  <si>
    <t>25/02/2002</t>
  </si>
  <si>
    <t>22/02/2002</t>
  </si>
  <si>
    <t>21/02/2002</t>
  </si>
  <si>
    <t>20/02/2002</t>
  </si>
  <si>
    <t>19/02/2002</t>
  </si>
  <si>
    <t>18/02/2002</t>
  </si>
  <si>
    <t>15/02/2002</t>
  </si>
  <si>
    <t>14/02/2002</t>
  </si>
  <si>
    <t>13/02/2002</t>
  </si>
  <si>
    <t>31/01/2002</t>
  </si>
  <si>
    <t>30/01/2002</t>
  </si>
  <si>
    <t>29/01/2002</t>
  </si>
  <si>
    <t>28/01/2002</t>
  </si>
  <si>
    <t>25/01/2002</t>
  </si>
  <si>
    <t>24/01/2002</t>
  </si>
  <si>
    <t>23/01/2002</t>
  </si>
  <si>
    <t>22/01/2002</t>
  </si>
  <si>
    <t>21/01/2002</t>
  </si>
  <si>
    <t>18/01/2002</t>
  </si>
  <si>
    <t>17/01/2002</t>
  </si>
  <si>
    <t>16/01/2002</t>
  </si>
  <si>
    <t>15/01/2002</t>
  </si>
  <si>
    <t>14/01/2002</t>
  </si>
  <si>
    <t>31/12/2001</t>
  </si>
  <si>
    <t>28/12/2001</t>
  </si>
  <si>
    <t>27/12/2001</t>
  </si>
  <si>
    <t>26/12/2001</t>
  </si>
  <si>
    <t>24/12/2001</t>
  </si>
  <si>
    <t>21/12/2001</t>
  </si>
  <si>
    <t>20/12/2001</t>
  </si>
  <si>
    <t>19/12/2001</t>
  </si>
  <si>
    <t>18/12/2001</t>
  </si>
  <si>
    <t>14/12/2001</t>
  </si>
  <si>
    <t>13/12/2001</t>
  </si>
  <si>
    <t>29/11/2001</t>
  </si>
  <si>
    <t>28/11/2001</t>
  </si>
  <si>
    <t>27/11/2001</t>
  </si>
  <si>
    <t>26/11/2001</t>
  </si>
  <si>
    <t>23/11/2001</t>
  </si>
  <si>
    <t>22/11/2001</t>
  </si>
  <si>
    <t>21/11/2001</t>
  </si>
  <si>
    <t>20/11/2001</t>
  </si>
  <si>
    <t>19/11/2001</t>
  </si>
  <si>
    <t>15/11/2001</t>
  </si>
  <si>
    <t>14/11/2001</t>
  </si>
  <si>
    <t>13/11/2001</t>
  </si>
  <si>
    <t>31/10/2001</t>
  </si>
  <si>
    <t>30/10/2001</t>
  </si>
  <si>
    <t>29/10/2001</t>
  </si>
  <si>
    <t>25/10/2001</t>
  </si>
  <si>
    <t>24/10/2001</t>
  </si>
  <si>
    <t>23/10/2001</t>
  </si>
  <si>
    <t>22/10/2001</t>
  </si>
  <si>
    <t>19/10/2001</t>
  </si>
  <si>
    <t>18/10/2001</t>
  </si>
  <si>
    <t>17/10/2001</t>
  </si>
  <si>
    <t>16/10/2001</t>
  </si>
  <si>
    <t>15/10/2001</t>
  </si>
  <si>
    <t>28/09/2001</t>
  </si>
  <si>
    <t>27/09/2001</t>
  </si>
  <si>
    <t>26/09/2001</t>
  </si>
  <si>
    <t>25/09/2001</t>
  </si>
  <si>
    <t>24/09/2001</t>
  </si>
  <si>
    <t>21/09/2001</t>
  </si>
  <si>
    <t>20/09/2001</t>
  </si>
  <si>
    <t>19/09/2001</t>
  </si>
  <si>
    <t>18/09/2001</t>
  </si>
  <si>
    <t>17/09/2001</t>
  </si>
  <si>
    <t>14/09/2001</t>
  </si>
  <si>
    <t>13/09/2001</t>
  </si>
  <si>
    <t>31/08/2001</t>
  </si>
  <si>
    <t>30/08/2001</t>
  </si>
  <si>
    <t>29/08/2001</t>
  </si>
  <si>
    <t>28/08/2001</t>
  </si>
  <si>
    <t>27/08/2001</t>
  </si>
  <si>
    <t>24/08/2001</t>
  </si>
  <si>
    <t>23/08/2001</t>
  </si>
  <si>
    <t>21/08/2001</t>
  </si>
  <si>
    <t>20/08/2001</t>
  </si>
  <si>
    <t>17/08/2001</t>
  </si>
  <si>
    <t>16/08/2001</t>
  </si>
  <si>
    <t>14/08/2001</t>
  </si>
  <si>
    <t>13/08/2001</t>
  </si>
  <si>
    <t>31/07/2001</t>
  </si>
  <si>
    <t>30/07/2001</t>
  </si>
  <si>
    <t>27/07/2001</t>
  </si>
  <si>
    <t>26/07/2001</t>
  </si>
  <si>
    <t>25/07/2001</t>
  </si>
  <si>
    <t>24/07/2001</t>
  </si>
  <si>
    <t>20/07/2001</t>
  </si>
  <si>
    <t>19/07/2001</t>
  </si>
  <si>
    <t>18/07/2001</t>
  </si>
  <si>
    <t>17/07/2001</t>
  </si>
  <si>
    <t>16/07/2001</t>
  </si>
  <si>
    <t>13/07/2001</t>
  </si>
  <si>
    <t>29/06/2001</t>
  </si>
  <si>
    <t>28/06/2001</t>
  </si>
  <si>
    <t>27/06/2001</t>
  </si>
  <si>
    <t>26/06/2001</t>
  </si>
  <si>
    <t>25/06/2001</t>
  </si>
  <si>
    <t>22/06/2001</t>
  </si>
  <si>
    <t>21/06/2001</t>
  </si>
  <si>
    <t>20/06/2001</t>
  </si>
  <si>
    <t>19/06/2001</t>
  </si>
  <si>
    <t>18/06/2001</t>
  </si>
  <si>
    <t>15/06/2001</t>
  </si>
  <si>
    <t>14/06/2001</t>
  </si>
  <si>
    <t>13/06/2001</t>
  </si>
  <si>
    <t>31/05/2001</t>
  </si>
  <si>
    <t>30/05/2001</t>
  </si>
  <si>
    <t>29/05/2001</t>
  </si>
  <si>
    <t>28/05/2001</t>
  </si>
  <si>
    <t>25/05/2001</t>
  </si>
  <si>
    <t>24/05/2001</t>
  </si>
  <si>
    <t>23/05/2001</t>
  </si>
  <si>
    <t>22/05/2001</t>
  </si>
  <si>
    <t>21/05/2001</t>
  </si>
  <si>
    <t>18/05/2001</t>
  </si>
  <si>
    <t>17/05/2001</t>
  </si>
  <si>
    <t>16/05/2001</t>
  </si>
  <si>
    <t>15/05/2001</t>
  </si>
  <si>
    <t>14/05/2001</t>
  </si>
  <si>
    <t>30/04/2001</t>
  </si>
  <si>
    <t>27/04/2001</t>
  </si>
  <si>
    <t>26/04/2001</t>
  </si>
  <si>
    <t>25/04/2001</t>
  </si>
  <si>
    <t>24/04/2001</t>
  </si>
  <si>
    <t>23/04/2001</t>
  </si>
  <si>
    <t>20/04/2001</t>
  </si>
  <si>
    <t>19/04/2001</t>
  </si>
  <si>
    <t>18/04/2001</t>
  </si>
  <si>
    <t>17/04/2001</t>
  </si>
  <si>
    <t>30/03/2001</t>
  </si>
  <si>
    <t>29/03/2001</t>
  </si>
  <si>
    <t>28/03/2001</t>
  </si>
  <si>
    <t>27/03/2001</t>
  </si>
  <si>
    <t>26/03/2001</t>
  </si>
  <si>
    <t>23/03/2001</t>
  </si>
  <si>
    <t>22/03/2001</t>
  </si>
  <si>
    <t>21/03/2001</t>
  </si>
  <si>
    <t>20/03/2001</t>
  </si>
  <si>
    <t>19/03/2001</t>
  </si>
  <si>
    <t>16/03/2001</t>
  </si>
  <si>
    <t>15/03/2001</t>
  </si>
  <si>
    <t>14/03/2001</t>
  </si>
  <si>
    <t>23/07/2001</t>
  </si>
  <si>
    <t>16/04/2001</t>
  </si>
  <si>
    <t>Tax payout Ratio</t>
  </si>
  <si>
    <t>As per Stern</t>
  </si>
  <si>
    <t>EBIT</t>
  </si>
  <si>
    <t>EVA</t>
  </si>
  <si>
    <t>EER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</si>
</sst>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_);[Red]\(0.00\)"/>
    <numFmt numFmtId="175" formatCode="0.0%"/>
    <numFmt numFmtId="176" formatCode="0.000%"/>
    <numFmt numFmtId="177" formatCode="_(* #,##0.000_);_(* \(#,##0.000\);_(* &quot;-&quot;??_);_(@_)"/>
    <numFmt numFmtId="178" formatCode="_(* #,##0.0000_);_(* \(#,##0.0000\);_(* &quot;-&quot;??_);_(@_)"/>
    <numFmt numFmtId="179" formatCode="0.0000%"/>
    <numFmt numFmtId="180" formatCode="0.0000"/>
    <numFmt numFmtId="181" formatCode="0.0"/>
    <numFmt numFmtId="182" formatCode="0.00000"/>
    <numFmt numFmtId="183" formatCode="0.0000000"/>
    <numFmt numFmtId="184" formatCode="0.000000"/>
    <numFmt numFmtId="185" formatCode="0.0000000000000000%"/>
    <numFmt numFmtId="186" formatCode="0.000000000000000%"/>
    <numFmt numFmtId="187" formatCode="0.00000000000000%"/>
    <numFmt numFmtId="188" formatCode="0.0000000000000%"/>
    <numFmt numFmtId="189" formatCode="0.000000000000%"/>
    <numFmt numFmtId="190" formatCode="0.00000000000%"/>
    <numFmt numFmtId="191" formatCode="0.0000000000%"/>
    <numFmt numFmtId="192" formatCode="0.000000000%"/>
    <numFmt numFmtId="193" formatCode="0.00000000%"/>
    <numFmt numFmtId="194" formatCode="0.0000000%"/>
    <numFmt numFmtId="195" formatCode="0.000000%"/>
    <numFmt numFmtId="196" formatCode="0.00000%"/>
    <numFmt numFmtId="197" formatCode="yyyy"/>
    <numFmt numFmtId="198" formatCode="0.00000000"/>
    <numFmt numFmtId="199" formatCode="0.000000000"/>
    <numFmt numFmtId="200" formatCode="0.0000000000"/>
  </numFmts>
  <fonts count="6">
    <font>
      <sz val="10"/>
      <name val="Arial"/>
      <family val="0"/>
    </font>
    <font>
      <u val="single"/>
      <sz val="12"/>
      <color indexed="36"/>
      <name val="Tahoma"/>
      <family val="0"/>
    </font>
    <font>
      <u val="single"/>
      <sz val="12"/>
      <color indexed="12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 style="double">
        <color indexed="12"/>
      </left>
      <right style="thin"/>
      <top style="double">
        <color indexed="12"/>
      </top>
      <bottom style="double">
        <color indexed="12"/>
      </bottom>
    </border>
    <border>
      <left style="thin"/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/>
      <top style="double">
        <color indexed="12"/>
      </top>
      <bottom style="thin"/>
    </border>
    <border>
      <left style="thin"/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 vertical="center" wrapText="1" indent="2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0" fontId="0" fillId="0" borderId="3" xfId="0" applyBorder="1" applyAlignment="1">
      <alignment/>
    </xf>
    <xf numFmtId="0" fontId="0" fillId="0" borderId="4" xfId="0" applyBorder="1" applyAlignment="1">
      <alignment horizontal="left" vertical="center" wrapText="1" indent="2"/>
    </xf>
    <xf numFmtId="0" fontId="0" fillId="0" borderId="5" xfId="0" applyBorder="1" applyAlignment="1">
      <alignment/>
    </xf>
    <xf numFmtId="0" fontId="4" fillId="0" borderId="4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/>
    </xf>
    <xf numFmtId="0" fontId="4" fillId="2" borderId="6" xfId="0" applyFont="1" applyFill="1" applyBorder="1" applyAlignment="1">
      <alignment horizontal="left" vertical="center" wrapText="1" indent="2"/>
    </xf>
    <xf numFmtId="0" fontId="4" fillId="2" borderId="7" xfId="0" applyFont="1" applyFill="1" applyBorder="1" applyAlignment="1">
      <alignment/>
    </xf>
    <xf numFmtId="0" fontId="4" fillId="2" borderId="4" xfId="0" applyFont="1" applyFill="1" applyBorder="1" applyAlignment="1">
      <alignment horizontal="left" vertical="center" wrapText="1" indent="2"/>
    </xf>
    <xf numFmtId="0" fontId="4" fillId="2" borderId="5" xfId="0" applyFont="1" applyFill="1" applyBorder="1" applyAlignment="1">
      <alignment/>
    </xf>
    <xf numFmtId="0" fontId="0" fillId="0" borderId="4" xfId="0" applyNumberFormat="1" applyBorder="1" applyAlignment="1">
      <alignment horizontal="left" vertical="center" wrapText="1" indent="2"/>
    </xf>
    <xf numFmtId="0" fontId="4" fillId="0" borderId="4" xfId="0" applyNumberFormat="1" applyFont="1" applyBorder="1" applyAlignment="1">
      <alignment horizontal="left" vertical="center" wrapText="1" indent="2"/>
    </xf>
    <xf numFmtId="0" fontId="4" fillId="2" borderId="8" xfId="0" applyFont="1" applyFill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/>
    </xf>
    <xf numFmtId="0" fontId="5" fillId="3" borderId="8" xfId="0" applyFont="1" applyFill="1" applyBorder="1" applyAlignment="1">
      <alignment horizontal="left" vertical="center" wrapText="1" indent="2"/>
    </xf>
    <xf numFmtId="10" fontId="4" fillId="2" borderId="9" xfId="21" applyNumberFormat="1" applyFont="1" applyFill="1" applyBorder="1" applyAlignment="1">
      <alignment/>
    </xf>
    <xf numFmtId="9" fontId="0" fillId="0" borderId="5" xfId="21" applyBorder="1" applyAlignment="1">
      <alignment/>
    </xf>
    <xf numFmtId="10" fontId="3" fillId="0" borderId="5" xfId="21" applyNumberFormat="1" applyFont="1" applyBorder="1" applyAlignment="1">
      <alignment/>
    </xf>
    <xf numFmtId="9" fontId="4" fillId="0" borderId="1" xfId="21" applyFont="1" applyBorder="1" applyAlignment="1">
      <alignment/>
    </xf>
    <xf numFmtId="10" fontId="4" fillId="2" borderId="7" xfId="21" applyNumberFormat="1" applyFont="1" applyFill="1" applyBorder="1" applyAlignment="1">
      <alignment/>
    </xf>
    <xf numFmtId="10" fontId="4" fillId="2" borderId="9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10" fontId="5" fillId="3" borderId="9" xfId="21" applyNumberFormat="1" applyFont="1" applyFill="1" applyBorder="1" applyAlignment="1">
      <alignment/>
    </xf>
    <xf numFmtId="0" fontId="3" fillId="0" borderId="0" xfId="0" applyFont="1" applyAlignment="1">
      <alignment/>
    </xf>
    <xf numFmtId="10" fontId="3" fillId="0" borderId="0" xfId="21" applyNumberFormat="1" applyFont="1" applyAlignment="1">
      <alignment/>
    </xf>
    <xf numFmtId="0" fontId="3" fillId="0" borderId="0" xfId="0" applyFont="1" applyAlignment="1">
      <alignment horizontal="left" vertical="center" wrapText="1" indent="2"/>
    </xf>
    <xf numFmtId="170" fontId="3" fillId="0" borderId="0" xfId="0" applyNumberFormat="1" applyFont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="75" zoomScaleNormal="75" workbookViewId="0" topLeftCell="A63">
      <selection activeCell="B65" sqref="B65"/>
    </sheetView>
  </sheetViews>
  <sheetFormatPr defaultColWidth="9.140625" defaultRowHeight="12.75"/>
  <cols>
    <col min="1" max="1" width="23.140625" style="2" customWidth="1"/>
    <col min="2" max="2" width="12.00390625" style="0" bestFit="1" customWidth="1"/>
  </cols>
  <sheetData>
    <row r="1" spans="1:2" ht="13.5" thickTop="1">
      <c r="A1" s="34" t="s">
        <v>317</v>
      </c>
      <c r="B1" s="35"/>
    </row>
    <row r="2" spans="1:2" ht="12.75">
      <c r="A2" s="6"/>
      <c r="B2" s="7"/>
    </row>
    <row r="3" spans="1:2" ht="12.75">
      <c r="A3" s="8" t="s">
        <v>318</v>
      </c>
      <c r="B3" s="9">
        <f>+Sheet2!B8+Sheet2!B30</f>
        <v>515.1800000000001</v>
      </c>
    </row>
    <row r="4" spans="1:2" ht="12.75">
      <c r="A4" s="8" t="s">
        <v>319</v>
      </c>
      <c r="B4" s="9">
        <f>+Sheet2!B42+Sheet2!B44+Sheet2!B46+Sheet2!B56+Sheet2!B64+Sheet2!B80+Sheet2!B88</f>
        <v>441.69999999999993</v>
      </c>
    </row>
    <row r="5" spans="1:2" ht="12.75">
      <c r="A5" s="10" t="s">
        <v>320</v>
      </c>
      <c r="B5" s="11">
        <f>+B3-B4</f>
        <v>73.48000000000013</v>
      </c>
    </row>
    <row r="6" spans="1:2" ht="12.75">
      <c r="A6" s="6"/>
      <c r="B6" s="7"/>
    </row>
    <row r="7" spans="1:2" ht="12.75">
      <c r="A7" s="38" t="s">
        <v>323</v>
      </c>
      <c r="B7" s="39"/>
    </row>
    <row r="8" spans="1:2" ht="12.75">
      <c r="A8" s="8" t="s">
        <v>146</v>
      </c>
      <c r="B8" s="9">
        <f>+Sheet2!B108</f>
        <v>5.25</v>
      </c>
    </row>
    <row r="9" spans="1:2" ht="25.5">
      <c r="A9" s="8" t="s">
        <v>321</v>
      </c>
      <c r="B9" s="9">
        <f>+Sheet2!B100*+Sheet2!B160</f>
        <v>1.0511861056198815</v>
      </c>
    </row>
    <row r="10" spans="1:2" ht="25.5">
      <c r="A10" s="8" t="s">
        <v>322</v>
      </c>
      <c r="B10" s="9">
        <f>+Sheet2!B21*+Sheet2!B160</f>
        <v>2.4233620446201636</v>
      </c>
    </row>
    <row r="11" spans="1:2" ht="12.75">
      <c r="A11" s="10" t="s">
        <v>323</v>
      </c>
      <c r="B11" s="11">
        <f>+B8+B9-B10</f>
        <v>3.8778240609997177</v>
      </c>
    </row>
    <row r="12" spans="1:2" ht="12.75">
      <c r="A12" s="6"/>
      <c r="B12" s="7"/>
    </row>
    <row r="13" spans="1:2" ht="13.5" thickBot="1">
      <c r="A13" s="12" t="s">
        <v>309</v>
      </c>
      <c r="B13" s="13">
        <f>+B5-B11</f>
        <v>69.60217593900042</v>
      </c>
    </row>
    <row r="14" ht="14.25" thickBot="1" thickTop="1"/>
    <row r="15" spans="1:2" ht="13.5" thickTop="1">
      <c r="A15" s="34" t="s">
        <v>310</v>
      </c>
      <c r="B15" s="35"/>
    </row>
    <row r="16" spans="1:2" ht="25.5">
      <c r="A16" s="8" t="s">
        <v>311</v>
      </c>
      <c r="B16" s="9">
        <f>+Sheet1!B133+Sheet1!B139+Sheet1!B141+Sheet1!B152</f>
        <v>247.73000000000002</v>
      </c>
    </row>
    <row r="17" spans="1:2" ht="25.5">
      <c r="A17" s="8" t="s">
        <v>324</v>
      </c>
      <c r="B17" s="9">
        <f>-Sheet1!B166</f>
        <v>-72.94</v>
      </c>
    </row>
    <row r="18" spans="1:2" ht="12.75">
      <c r="A18" s="6"/>
      <c r="B18" s="7"/>
    </row>
    <row r="19" spans="1:2" ht="25.5">
      <c r="A19" s="8" t="s">
        <v>325</v>
      </c>
      <c r="B19" s="9">
        <f>+Sheet1!B106+Sheet1!B108</f>
        <v>263.27</v>
      </c>
    </row>
    <row r="20" spans="1:2" ht="12.75">
      <c r="A20" s="6"/>
      <c r="B20" s="7"/>
    </row>
    <row r="21" spans="1:2" ht="12.75">
      <c r="A21" s="14" t="s">
        <v>316</v>
      </c>
      <c r="B21" s="15">
        <f>+B19+B17+B16</f>
        <v>438.06</v>
      </c>
    </row>
    <row r="22" spans="1:2" ht="12.75">
      <c r="A22" s="6"/>
      <c r="B22" s="7"/>
    </row>
    <row r="23" spans="1:2" ht="12.75">
      <c r="A23" s="16" t="s">
        <v>312</v>
      </c>
      <c r="B23" s="9">
        <f>+Sheet1!B120</f>
        <v>176.6</v>
      </c>
    </row>
    <row r="24" spans="1:2" ht="25.5">
      <c r="A24" s="16" t="s">
        <v>313</v>
      </c>
      <c r="B24" s="9">
        <f>+Sheet1!B153-Sheet1!B152</f>
        <v>4.519999999999996</v>
      </c>
    </row>
    <row r="25" spans="1:2" ht="12.75">
      <c r="A25" s="16" t="s">
        <v>145</v>
      </c>
      <c r="B25" s="9">
        <f>-Sheet1!B174</f>
        <v>-23.62</v>
      </c>
    </row>
    <row r="26" spans="1:2" ht="12.75">
      <c r="A26" s="16" t="s">
        <v>314</v>
      </c>
      <c r="B26" s="9">
        <f>+Sheet1!B188</f>
        <v>1.14</v>
      </c>
    </row>
    <row r="27" spans="1:2" ht="25.5">
      <c r="A27" s="17" t="s">
        <v>315</v>
      </c>
      <c r="B27" s="11">
        <f>+B23+B24+B25+B26</f>
        <v>158.64</v>
      </c>
    </row>
    <row r="28" spans="1:2" ht="12.75">
      <c r="A28" s="6"/>
      <c r="B28" s="7"/>
    </row>
    <row r="29" spans="1:2" ht="26.25" thickBot="1">
      <c r="A29" s="12" t="s">
        <v>326</v>
      </c>
      <c r="B29" s="13">
        <f>+B27+B21</f>
        <v>596.7</v>
      </c>
    </row>
    <row r="30" ht="14.25" thickBot="1" thickTop="1"/>
    <row r="31" spans="1:2" ht="27" thickBot="1" thickTop="1">
      <c r="A31" s="18" t="s">
        <v>327</v>
      </c>
      <c r="B31" s="22">
        <f>+B13/B21</f>
        <v>0.158887312101083</v>
      </c>
    </row>
    <row r="32" ht="14.25" thickBot="1" thickTop="1"/>
    <row r="33" spans="1:2" ht="13.5" thickTop="1">
      <c r="A33" s="36" t="s">
        <v>341</v>
      </c>
      <c r="B33" s="37"/>
    </row>
    <row r="34" spans="1:2" ht="25.5">
      <c r="A34" s="8" t="s">
        <v>328</v>
      </c>
      <c r="B34" s="9">
        <v>762</v>
      </c>
    </row>
    <row r="35" spans="1:2" ht="12.75">
      <c r="A35" s="8" t="s">
        <v>346</v>
      </c>
      <c r="B35" s="9">
        <f>+Sheet1!B44</f>
        <v>512.66</v>
      </c>
    </row>
    <row r="36" spans="1:2" ht="12.75">
      <c r="A36" s="8" t="s">
        <v>69</v>
      </c>
      <c r="B36" s="9">
        <f>+Sheet1!B61+Sheet1!B75</f>
        <v>52.269999999999996</v>
      </c>
    </row>
    <row r="37" spans="1:2" ht="12.75">
      <c r="A37" s="8" t="s">
        <v>329</v>
      </c>
      <c r="B37" s="9">
        <f>+Sheet1!B16</f>
        <v>2</v>
      </c>
    </row>
    <row r="38" spans="1:2" ht="12.75">
      <c r="A38" s="6"/>
      <c r="B38" s="7"/>
    </row>
    <row r="39" spans="1:2" ht="12.75">
      <c r="A39" s="5" t="s">
        <v>342</v>
      </c>
      <c r="B39" s="3"/>
    </row>
    <row r="40" spans="1:2" ht="12.75">
      <c r="A40" s="4" t="s">
        <v>343</v>
      </c>
      <c r="B40" s="25">
        <f>(+B34+B35)/($B$34+$B$35+$B$36+$B$37)</f>
        <v>0.959162634600769</v>
      </c>
    </row>
    <row r="41" spans="1:2" ht="12.75">
      <c r="A41" s="4" t="s">
        <v>344</v>
      </c>
      <c r="B41" s="25">
        <f>(B36)/($B$34+$B$35+$B$36+$B$37)</f>
        <v>0.03933239523526446</v>
      </c>
    </row>
    <row r="42" spans="1:2" ht="12.75">
      <c r="A42" s="4" t="s">
        <v>345</v>
      </c>
      <c r="B42" s="25">
        <f>(B37)/($B$34+$B$35+$B$36+$B$37)</f>
        <v>0.0015049701639664995</v>
      </c>
    </row>
    <row r="43" spans="1:2" ht="12.75">
      <c r="A43" s="6"/>
      <c r="B43" s="7"/>
    </row>
    <row r="44" spans="1:2" ht="12.75">
      <c r="A44" s="6"/>
      <c r="B44" s="7"/>
    </row>
    <row r="45" spans="1:2" ht="12" customHeight="1">
      <c r="A45" s="8" t="s">
        <v>330</v>
      </c>
      <c r="B45" s="9">
        <v>0.76</v>
      </c>
    </row>
    <row r="46" spans="1:2" ht="12.75">
      <c r="A46" s="8" t="s">
        <v>331</v>
      </c>
      <c r="B46" s="23">
        <v>0.075</v>
      </c>
    </row>
    <row r="47" spans="1:2" ht="25.5">
      <c r="A47" s="8" t="s">
        <v>332</v>
      </c>
      <c r="B47" s="23">
        <v>0.025</v>
      </c>
    </row>
    <row r="48" spans="1:2" ht="12.75">
      <c r="A48" s="6"/>
      <c r="B48" s="7"/>
    </row>
    <row r="49" spans="1:2" ht="12.75">
      <c r="A49" s="19" t="s">
        <v>333</v>
      </c>
      <c r="B49" s="24">
        <f>+B46+(B45*B47)</f>
        <v>0.094</v>
      </c>
    </row>
    <row r="50" spans="1:2" ht="12.75">
      <c r="A50" s="19" t="s">
        <v>334</v>
      </c>
      <c r="B50" s="24">
        <f>+Sheet2!B100/EVA!B36</f>
        <v>0.2712837191505644</v>
      </c>
    </row>
    <row r="51" spans="1:2" ht="12.75">
      <c r="A51" s="19" t="s">
        <v>335</v>
      </c>
      <c r="B51" s="20">
        <f>+Sheet2!B137/B37</f>
        <v>0.12</v>
      </c>
    </row>
    <row r="52" spans="1:2" ht="12.75">
      <c r="A52" s="6"/>
      <c r="B52" s="7"/>
    </row>
    <row r="53" spans="1:2" ht="26.25" thickBot="1">
      <c r="A53" s="12" t="s">
        <v>336</v>
      </c>
      <c r="B53" s="26">
        <f>(+B49*B40)+(B50*B41)+(B51*B42)</f>
        <v>0.10101212253467075</v>
      </c>
    </row>
    <row r="54" ht="14.25" thickBot="1" thickTop="1"/>
    <row r="55" spans="1:2" ht="14.25" thickBot="1" thickTop="1">
      <c r="A55" s="18" t="s">
        <v>337</v>
      </c>
      <c r="B55" s="27">
        <f>+B31-B53</f>
        <v>0.05787518956641226</v>
      </c>
    </row>
    <row r="56" ht="14.25" thickBot="1" thickTop="1"/>
    <row r="57" spans="1:2" ht="27" thickBot="1" thickTop="1">
      <c r="A57" s="18" t="s">
        <v>338</v>
      </c>
      <c r="B57" s="28">
        <f>+B55*B21</f>
        <v>25.352805541462555</v>
      </c>
    </row>
    <row r="58" ht="14.25" thickBot="1" thickTop="1"/>
    <row r="59" spans="1:2" ht="14.25" thickBot="1" thickTop="1">
      <c r="A59" s="18" t="s">
        <v>339</v>
      </c>
      <c r="B59" s="28">
        <f>+B34-B35-Sheet1!B15</f>
        <v>219.57000000000002</v>
      </c>
    </row>
    <row r="60" ht="14.25" thickBot="1" thickTop="1"/>
    <row r="61" spans="1:2" ht="27" thickBot="1" thickTop="1">
      <c r="A61" s="21" t="s">
        <v>340</v>
      </c>
      <c r="B61" s="29">
        <f>+B59/(B57*100)</f>
        <v>0.08660579975691853</v>
      </c>
    </row>
    <row r="62" ht="13.5" thickTop="1"/>
    <row r="63" ht="12.75">
      <c r="A63" s="32" t="s">
        <v>500</v>
      </c>
    </row>
    <row r="64" spans="1:2" ht="12.75">
      <c r="A64" s="32" t="s">
        <v>501</v>
      </c>
      <c r="B64" s="30">
        <f>Sheet2!B93-Sheet2!B104-Sheet2!B21</f>
        <v>52.31</v>
      </c>
    </row>
    <row r="66" spans="1:2" ht="12.75">
      <c r="A66" s="32" t="s">
        <v>502</v>
      </c>
      <c r="B66" s="33">
        <f>+B64-(B53*B29)</f>
        <v>-7.96393351643804</v>
      </c>
    </row>
    <row r="67" spans="1:2" ht="12.75">
      <c r="A67" s="32" t="s">
        <v>503</v>
      </c>
      <c r="B67" s="31">
        <f>+B59/(B66*100)</f>
        <v>-0.27570546583141897</v>
      </c>
    </row>
  </sheetData>
  <mergeCells count="4">
    <mergeCell ref="A1:B1"/>
    <mergeCell ref="A15:B15"/>
    <mergeCell ref="A33:B33"/>
    <mergeCell ref="A7:B7"/>
  </mergeCells>
  <conditionalFormatting sqref="A23:A27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workbookViewId="0" topLeftCell="A11">
      <selection activeCell="A1" sqref="A1:E201"/>
    </sheetView>
  </sheetViews>
  <sheetFormatPr defaultColWidth="9.140625" defaultRowHeight="12.75"/>
  <cols>
    <col min="1" max="1" width="34.421875" style="0" customWidth="1"/>
  </cols>
  <sheetData>
    <row r="1" spans="2:7" ht="12.75">
      <c r="B1">
        <v>200103</v>
      </c>
      <c r="C1">
        <v>200003</v>
      </c>
      <c r="D1">
        <v>199903</v>
      </c>
      <c r="E1">
        <v>199803</v>
      </c>
      <c r="F1">
        <v>199703</v>
      </c>
      <c r="G1">
        <v>199603</v>
      </c>
    </row>
    <row r="2" ht="12.75">
      <c r="A2" t="s">
        <v>0</v>
      </c>
    </row>
    <row r="4" ht="12.75">
      <c r="A4" t="s">
        <v>1</v>
      </c>
    </row>
    <row r="5" spans="1:7" ht="12.75">
      <c r="A5" t="s">
        <v>2</v>
      </c>
      <c r="B5">
        <v>45</v>
      </c>
      <c r="C5">
        <v>45</v>
      </c>
      <c r="D5">
        <v>45</v>
      </c>
      <c r="E5">
        <v>15</v>
      </c>
      <c r="F5">
        <v>16</v>
      </c>
      <c r="G5">
        <v>16</v>
      </c>
    </row>
    <row r="6" spans="1:7" ht="12.75">
      <c r="A6" t="s">
        <v>3</v>
      </c>
      <c r="B6">
        <v>5</v>
      </c>
      <c r="C6">
        <v>5</v>
      </c>
      <c r="D6">
        <v>5</v>
      </c>
      <c r="E6">
        <v>5</v>
      </c>
      <c r="F6">
        <v>0</v>
      </c>
      <c r="G6">
        <v>0</v>
      </c>
    </row>
    <row r="7" spans="1:7" ht="12.7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2.75">
      <c r="A8" t="s">
        <v>5</v>
      </c>
      <c r="B8">
        <v>29.77</v>
      </c>
      <c r="C8">
        <v>29.77</v>
      </c>
      <c r="D8">
        <v>22.33</v>
      </c>
      <c r="E8">
        <v>14.89</v>
      </c>
      <c r="F8">
        <v>15.28</v>
      </c>
      <c r="G8">
        <v>15.28</v>
      </c>
    </row>
    <row r="9" spans="1:7" ht="12.75">
      <c r="A9" t="s">
        <v>6</v>
      </c>
      <c r="B9">
        <v>29.77</v>
      </c>
      <c r="C9">
        <v>29.77</v>
      </c>
      <c r="D9">
        <v>22.33</v>
      </c>
      <c r="E9">
        <v>14.89</v>
      </c>
      <c r="F9">
        <v>15.28</v>
      </c>
      <c r="G9">
        <v>15.28</v>
      </c>
    </row>
    <row r="10" spans="1:7" ht="12.75">
      <c r="A10" t="s">
        <v>7</v>
      </c>
      <c r="B10">
        <v>29.77</v>
      </c>
      <c r="C10">
        <v>29.77</v>
      </c>
      <c r="D10">
        <v>22.33</v>
      </c>
      <c r="E10">
        <v>14.89</v>
      </c>
      <c r="F10">
        <v>15.28</v>
      </c>
      <c r="G10">
        <v>15.28</v>
      </c>
    </row>
    <row r="11" spans="1:7" ht="12.75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2.75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2.7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2.7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2.75">
      <c r="A15" t="s">
        <v>12</v>
      </c>
      <c r="B15">
        <v>29.77</v>
      </c>
      <c r="C15">
        <v>29.77</v>
      </c>
      <c r="D15">
        <v>22.33</v>
      </c>
      <c r="E15">
        <v>14.89</v>
      </c>
      <c r="F15">
        <v>15.28</v>
      </c>
      <c r="G15">
        <v>15.28</v>
      </c>
    </row>
    <row r="16" spans="1:7" ht="12.75">
      <c r="A16" t="s">
        <v>13</v>
      </c>
      <c r="B16">
        <v>2</v>
      </c>
      <c r="C16">
        <v>2</v>
      </c>
      <c r="D16">
        <v>2</v>
      </c>
      <c r="E16">
        <v>0</v>
      </c>
      <c r="F16">
        <v>0</v>
      </c>
      <c r="G16">
        <v>0</v>
      </c>
    </row>
    <row r="17" spans="1:7" ht="12.75">
      <c r="A17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2.75">
      <c r="A18" t="s">
        <v>15</v>
      </c>
      <c r="B18">
        <v>31.77</v>
      </c>
      <c r="C18">
        <v>31.77</v>
      </c>
      <c r="D18">
        <v>24.33</v>
      </c>
      <c r="E18">
        <v>14.89</v>
      </c>
      <c r="F18">
        <v>15.28</v>
      </c>
      <c r="G18">
        <v>15.28</v>
      </c>
    </row>
    <row r="19" spans="1:7" ht="12.75">
      <c r="A19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2.75">
      <c r="A20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2.75">
      <c r="A21" t="s">
        <v>18</v>
      </c>
      <c r="B21">
        <v>7.44</v>
      </c>
      <c r="C21">
        <v>7.44</v>
      </c>
      <c r="D21">
        <v>7.44</v>
      </c>
      <c r="E21">
        <v>7.44</v>
      </c>
      <c r="F21">
        <v>14.83</v>
      </c>
      <c r="G21">
        <v>14.83</v>
      </c>
    </row>
    <row r="23" ht="12.75">
      <c r="A23" t="s">
        <v>19</v>
      </c>
    </row>
    <row r="24" spans="1:7" ht="12.75">
      <c r="A24" t="s">
        <v>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12.75">
      <c r="A25" t="s">
        <v>21</v>
      </c>
      <c r="B25">
        <v>29.24</v>
      </c>
      <c r="C25">
        <v>25.14</v>
      </c>
      <c r="D25">
        <v>0.14</v>
      </c>
      <c r="E25">
        <v>0.14</v>
      </c>
      <c r="F25">
        <v>24.69</v>
      </c>
      <c r="G25">
        <v>43.28</v>
      </c>
    </row>
    <row r="26" spans="1:7" ht="12.75">
      <c r="A26" t="s">
        <v>22</v>
      </c>
      <c r="B26">
        <v>0</v>
      </c>
      <c r="C26">
        <v>0</v>
      </c>
      <c r="D26">
        <v>0</v>
      </c>
      <c r="E26">
        <v>0</v>
      </c>
      <c r="F26">
        <v>3.23</v>
      </c>
      <c r="G26">
        <v>4.1</v>
      </c>
    </row>
    <row r="27" spans="1:7" ht="12.75">
      <c r="A27" t="s">
        <v>23</v>
      </c>
      <c r="B27">
        <v>2.73</v>
      </c>
      <c r="C27">
        <v>5.99</v>
      </c>
      <c r="D27">
        <v>2.75</v>
      </c>
      <c r="E27">
        <v>2.04</v>
      </c>
      <c r="F27">
        <v>3.34</v>
      </c>
      <c r="G27">
        <v>5.17</v>
      </c>
    </row>
    <row r="28" spans="1:7" ht="12.75">
      <c r="A28" t="s">
        <v>24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2.75">
      <c r="A29" t="s">
        <v>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2.75">
      <c r="A30" t="s">
        <v>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2.75">
      <c r="A31" t="s">
        <v>27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2.75">
      <c r="A32" t="s">
        <v>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2.75">
      <c r="A33" t="s">
        <v>29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2.75">
      <c r="A34" t="s">
        <v>30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2.75">
      <c r="A35" t="s">
        <v>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2.75">
      <c r="A36" t="s">
        <v>32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2.75">
      <c r="A37" t="s">
        <v>33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2.75">
      <c r="A38" t="s">
        <v>34</v>
      </c>
      <c r="B38">
        <v>354.55</v>
      </c>
      <c r="C38">
        <v>367.38</v>
      </c>
      <c r="D38">
        <v>2.67</v>
      </c>
      <c r="E38">
        <v>2.67</v>
      </c>
      <c r="F38">
        <v>3.26</v>
      </c>
      <c r="G38">
        <v>3.26</v>
      </c>
    </row>
    <row r="39" spans="1:7" ht="12.75">
      <c r="A39" t="s">
        <v>35</v>
      </c>
      <c r="B39">
        <v>100</v>
      </c>
      <c r="C39">
        <v>65</v>
      </c>
      <c r="D39">
        <v>45</v>
      </c>
      <c r="E39">
        <v>35</v>
      </c>
      <c r="F39">
        <v>187.49</v>
      </c>
      <c r="G39">
        <v>125.45</v>
      </c>
    </row>
    <row r="40" spans="1:7" ht="12.75">
      <c r="A40" t="s">
        <v>36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12.75">
      <c r="A41" t="s">
        <v>37</v>
      </c>
      <c r="B41">
        <v>26.14</v>
      </c>
      <c r="C41">
        <v>12.26</v>
      </c>
      <c r="D41">
        <v>13.38</v>
      </c>
      <c r="E41">
        <v>11.22</v>
      </c>
      <c r="F41">
        <v>0</v>
      </c>
      <c r="G41">
        <v>0</v>
      </c>
    </row>
    <row r="42" spans="1:7" ht="12.75">
      <c r="A42" t="s">
        <v>38</v>
      </c>
      <c r="B42">
        <v>512.66</v>
      </c>
      <c r="C42">
        <v>475.77</v>
      </c>
      <c r="D42">
        <v>63.94</v>
      </c>
      <c r="E42">
        <v>51.07</v>
      </c>
      <c r="F42">
        <v>222.01</v>
      </c>
      <c r="G42">
        <v>181.26</v>
      </c>
    </row>
    <row r="43" spans="1:7" ht="12.75">
      <c r="A43" t="s">
        <v>39</v>
      </c>
      <c r="B43">
        <v>0</v>
      </c>
      <c r="C43">
        <v>0</v>
      </c>
      <c r="D43">
        <v>0</v>
      </c>
      <c r="E43">
        <v>0</v>
      </c>
      <c r="F43">
        <v>129.85</v>
      </c>
      <c r="G43">
        <v>0</v>
      </c>
    </row>
    <row r="44" spans="1:7" ht="12.75">
      <c r="A44" t="s">
        <v>40</v>
      </c>
      <c r="B44">
        <v>512.66</v>
      </c>
      <c r="C44">
        <v>475.77</v>
      </c>
      <c r="D44">
        <v>63.94</v>
      </c>
      <c r="E44">
        <v>51.07</v>
      </c>
      <c r="F44">
        <v>351.86</v>
      </c>
      <c r="G44">
        <v>181.26</v>
      </c>
    </row>
    <row r="46" spans="1:7" ht="12.75">
      <c r="A46" t="s">
        <v>41</v>
      </c>
      <c r="B46">
        <v>544.43</v>
      </c>
      <c r="C46">
        <v>507.54</v>
      </c>
      <c r="D46">
        <v>88.27</v>
      </c>
      <c r="E46">
        <v>65.96</v>
      </c>
      <c r="F46">
        <v>367.14</v>
      </c>
      <c r="G46">
        <v>196.54</v>
      </c>
    </row>
    <row r="48" ht="12.75">
      <c r="A48" t="s">
        <v>42</v>
      </c>
    </row>
    <row r="49" spans="1:7" ht="12.75">
      <c r="A49" t="s">
        <v>43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ht="12.75">
      <c r="A50" t="s">
        <v>44</v>
      </c>
      <c r="B50">
        <v>0</v>
      </c>
      <c r="C50">
        <v>7</v>
      </c>
      <c r="D50">
        <v>7</v>
      </c>
      <c r="E50">
        <v>0</v>
      </c>
      <c r="F50">
        <v>6</v>
      </c>
      <c r="G50">
        <v>9</v>
      </c>
    </row>
    <row r="51" spans="1:7" ht="12.75">
      <c r="A51" t="s">
        <v>45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12.75">
      <c r="A52" t="s">
        <v>46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12.75">
      <c r="A53" t="s">
        <v>47</v>
      </c>
      <c r="B53">
        <v>22.8</v>
      </c>
      <c r="C53">
        <v>66.8</v>
      </c>
      <c r="D53">
        <v>40.77</v>
      </c>
      <c r="E53">
        <v>5.78</v>
      </c>
      <c r="F53">
        <v>51.12</v>
      </c>
      <c r="G53">
        <v>66.97</v>
      </c>
    </row>
    <row r="54" spans="1:7" ht="12.75">
      <c r="A54" t="s">
        <v>48</v>
      </c>
      <c r="B54">
        <v>5.73</v>
      </c>
      <c r="C54">
        <v>10.25</v>
      </c>
      <c r="D54">
        <v>11.57</v>
      </c>
      <c r="E54">
        <v>7.52</v>
      </c>
      <c r="F54">
        <v>51.28</v>
      </c>
      <c r="G54">
        <v>5.78</v>
      </c>
    </row>
    <row r="55" spans="1:7" ht="12.75">
      <c r="A55" t="s">
        <v>49</v>
      </c>
      <c r="B55">
        <v>0</v>
      </c>
      <c r="C55">
        <v>0</v>
      </c>
      <c r="D55">
        <v>0</v>
      </c>
      <c r="E55">
        <v>0</v>
      </c>
      <c r="F55">
        <v>0</v>
      </c>
      <c r="G55">
        <v>0.2</v>
      </c>
    </row>
    <row r="56" spans="1:7" ht="12.75">
      <c r="A56" t="s">
        <v>50</v>
      </c>
      <c r="B56">
        <v>0</v>
      </c>
      <c r="C56">
        <v>0</v>
      </c>
      <c r="D56">
        <v>0</v>
      </c>
      <c r="E56">
        <v>0.09</v>
      </c>
      <c r="F56">
        <v>23.58</v>
      </c>
      <c r="G56">
        <v>6.04</v>
      </c>
    </row>
    <row r="57" spans="1:7" ht="12.75">
      <c r="A57" t="s">
        <v>51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12.75">
      <c r="A58" t="s">
        <v>52</v>
      </c>
      <c r="B58">
        <v>0</v>
      </c>
      <c r="C58">
        <v>0</v>
      </c>
      <c r="D58">
        <v>0</v>
      </c>
      <c r="E58">
        <v>0</v>
      </c>
      <c r="F58">
        <v>140.92</v>
      </c>
      <c r="G58">
        <v>171.94</v>
      </c>
    </row>
    <row r="59" spans="1:7" ht="12.75">
      <c r="A59" t="s">
        <v>53</v>
      </c>
      <c r="B59">
        <v>4.34</v>
      </c>
      <c r="C59">
        <v>5.8</v>
      </c>
      <c r="D59">
        <v>41.42</v>
      </c>
      <c r="E59">
        <v>36.02</v>
      </c>
      <c r="F59">
        <v>0</v>
      </c>
      <c r="G59">
        <v>0</v>
      </c>
    </row>
    <row r="60" spans="1:7" ht="12.75">
      <c r="A60" t="s">
        <v>54</v>
      </c>
      <c r="B60">
        <v>0.18</v>
      </c>
      <c r="C60">
        <v>0.33</v>
      </c>
      <c r="D60">
        <v>0.02</v>
      </c>
      <c r="E60">
        <v>0.32</v>
      </c>
      <c r="F60">
        <v>0.19</v>
      </c>
      <c r="G60">
        <v>0</v>
      </c>
    </row>
    <row r="61" spans="1:7" ht="12.75">
      <c r="A61" t="s">
        <v>55</v>
      </c>
      <c r="B61">
        <v>33.05</v>
      </c>
      <c r="C61">
        <v>90.18</v>
      </c>
      <c r="D61">
        <v>100.78</v>
      </c>
      <c r="E61">
        <v>49.73</v>
      </c>
      <c r="F61">
        <v>273.09</v>
      </c>
      <c r="G61">
        <v>259.93</v>
      </c>
    </row>
    <row r="63" ht="12.75">
      <c r="A63" t="s">
        <v>56</v>
      </c>
    </row>
    <row r="64" spans="1:7" ht="12.75">
      <c r="A64" t="s">
        <v>57</v>
      </c>
      <c r="B64">
        <v>0</v>
      </c>
      <c r="C64">
        <v>0.63</v>
      </c>
      <c r="D64">
        <v>0</v>
      </c>
      <c r="E64">
        <v>0</v>
      </c>
      <c r="F64">
        <v>0</v>
      </c>
      <c r="G64">
        <v>0</v>
      </c>
    </row>
    <row r="65" spans="1:7" ht="12.75">
      <c r="A65" t="s">
        <v>58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12.75">
      <c r="A66" t="s">
        <v>59</v>
      </c>
      <c r="B66">
        <v>0</v>
      </c>
      <c r="C66">
        <v>0</v>
      </c>
      <c r="D66">
        <v>0</v>
      </c>
      <c r="E66">
        <v>0</v>
      </c>
      <c r="F66">
        <v>8.8</v>
      </c>
      <c r="G66">
        <v>11.25</v>
      </c>
    </row>
    <row r="67" spans="1:7" ht="12.75">
      <c r="A67" t="s">
        <v>60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ht="12.75">
      <c r="A68" t="s">
        <v>61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 ht="12.75">
      <c r="A69" t="s">
        <v>62</v>
      </c>
      <c r="B69">
        <v>8.46</v>
      </c>
      <c r="C69">
        <v>0</v>
      </c>
      <c r="D69">
        <v>0.09</v>
      </c>
      <c r="E69">
        <v>0.09</v>
      </c>
      <c r="F69">
        <v>0.9</v>
      </c>
      <c r="G69">
        <v>0.43</v>
      </c>
    </row>
    <row r="70" spans="1:7" ht="12.75">
      <c r="A70" t="s">
        <v>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ht="12.75">
      <c r="A71" t="s">
        <v>64</v>
      </c>
      <c r="B71">
        <v>10.65</v>
      </c>
      <c r="C71">
        <v>104.02</v>
      </c>
      <c r="D71">
        <v>38.11</v>
      </c>
      <c r="E71">
        <v>29</v>
      </c>
      <c r="F71">
        <v>14.12</v>
      </c>
      <c r="G71">
        <v>13.15</v>
      </c>
    </row>
    <row r="72" spans="1:7" ht="12.75">
      <c r="A72" t="s">
        <v>65</v>
      </c>
      <c r="B72">
        <v>0</v>
      </c>
      <c r="C72">
        <v>35</v>
      </c>
      <c r="D72">
        <v>0</v>
      </c>
      <c r="E72">
        <v>0</v>
      </c>
      <c r="F72">
        <v>0</v>
      </c>
      <c r="G72">
        <v>0</v>
      </c>
    </row>
    <row r="73" spans="1:7" ht="12.75">
      <c r="A73" t="s">
        <v>66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ht="12.75">
      <c r="A74" t="s">
        <v>67</v>
      </c>
      <c r="B74">
        <v>0.11</v>
      </c>
      <c r="C74">
        <v>0.07</v>
      </c>
      <c r="D74">
        <v>1.05</v>
      </c>
      <c r="E74">
        <v>1.07</v>
      </c>
      <c r="F74">
        <v>0.34</v>
      </c>
      <c r="G74">
        <v>1.9</v>
      </c>
    </row>
    <row r="75" spans="1:7" ht="12.75">
      <c r="A75" t="s">
        <v>68</v>
      </c>
      <c r="B75">
        <v>19.22</v>
      </c>
      <c r="C75">
        <v>139.72</v>
      </c>
      <c r="D75">
        <v>39.25</v>
      </c>
      <c r="E75">
        <v>30.16</v>
      </c>
      <c r="F75">
        <v>24.16</v>
      </c>
      <c r="G75">
        <v>26.73</v>
      </c>
    </row>
    <row r="77" spans="1:7" ht="12.75">
      <c r="A77" t="s">
        <v>69</v>
      </c>
      <c r="B77">
        <v>52.27</v>
      </c>
      <c r="C77">
        <v>229.9</v>
      </c>
      <c r="D77">
        <v>140.03</v>
      </c>
      <c r="E77">
        <v>79.89</v>
      </c>
      <c r="F77">
        <v>297.25</v>
      </c>
      <c r="G77">
        <v>286.66</v>
      </c>
    </row>
    <row r="79" spans="1:7" ht="12.75">
      <c r="A79" t="s">
        <v>70</v>
      </c>
      <c r="B79">
        <v>596.7</v>
      </c>
      <c r="C79">
        <v>737.44</v>
      </c>
      <c r="D79">
        <v>228.3</v>
      </c>
      <c r="E79">
        <v>145.85</v>
      </c>
      <c r="F79">
        <v>664.39</v>
      </c>
      <c r="G79">
        <v>483.2</v>
      </c>
    </row>
    <row r="81" ht="12.75">
      <c r="A81" t="s">
        <v>71</v>
      </c>
    </row>
    <row r="83" ht="12.75">
      <c r="A83" t="s">
        <v>72</v>
      </c>
    </row>
    <row r="84" spans="1:7" ht="12.75">
      <c r="A84" t="s">
        <v>73</v>
      </c>
      <c r="B84">
        <v>6.01</v>
      </c>
      <c r="C84">
        <v>31</v>
      </c>
      <c r="D84">
        <v>5.25</v>
      </c>
      <c r="E84">
        <v>0</v>
      </c>
      <c r="F84">
        <v>0</v>
      </c>
      <c r="G84">
        <v>0.01</v>
      </c>
    </row>
    <row r="85" spans="1:7" ht="12.75">
      <c r="A85" t="s">
        <v>74</v>
      </c>
      <c r="B85">
        <v>3.42</v>
      </c>
      <c r="C85">
        <v>2.85</v>
      </c>
      <c r="D85">
        <v>2.89</v>
      </c>
      <c r="E85">
        <v>3.02</v>
      </c>
      <c r="F85">
        <v>15.45</v>
      </c>
      <c r="G85">
        <v>1.84</v>
      </c>
    </row>
    <row r="86" spans="1:7" ht="12.75">
      <c r="A86" t="s">
        <v>75</v>
      </c>
      <c r="B86">
        <v>0.83</v>
      </c>
      <c r="C86">
        <v>0.83</v>
      </c>
      <c r="D86">
        <v>0.83</v>
      </c>
      <c r="E86">
        <v>0.83</v>
      </c>
      <c r="F86">
        <v>1.18</v>
      </c>
      <c r="G86">
        <v>0.72</v>
      </c>
    </row>
    <row r="87" spans="1:7" ht="12.75">
      <c r="A87" t="s">
        <v>76</v>
      </c>
      <c r="B87">
        <v>0</v>
      </c>
      <c r="C87">
        <v>0</v>
      </c>
      <c r="D87">
        <v>0</v>
      </c>
      <c r="E87">
        <v>0</v>
      </c>
      <c r="F87">
        <v>0.4</v>
      </c>
      <c r="G87">
        <v>0</v>
      </c>
    </row>
    <row r="88" spans="1:7" ht="12.75">
      <c r="A88" t="s">
        <v>77</v>
      </c>
      <c r="B88">
        <v>73.62</v>
      </c>
      <c r="C88">
        <v>62.26</v>
      </c>
      <c r="D88">
        <v>34.62</v>
      </c>
      <c r="E88">
        <v>6.09</v>
      </c>
      <c r="F88">
        <v>86.11</v>
      </c>
      <c r="G88">
        <v>16.94</v>
      </c>
    </row>
    <row r="89" spans="1:7" ht="12.75">
      <c r="A89" t="s">
        <v>78</v>
      </c>
      <c r="B89">
        <v>148.77</v>
      </c>
      <c r="C89">
        <v>117.87</v>
      </c>
      <c r="D89">
        <v>67.76</v>
      </c>
      <c r="E89">
        <v>36.37</v>
      </c>
      <c r="F89">
        <v>272.5</v>
      </c>
      <c r="G89">
        <v>143.72</v>
      </c>
    </row>
    <row r="90" spans="1:7" ht="12.75">
      <c r="A90" t="s">
        <v>79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ht="12.75">
      <c r="A91" t="s">
        <v>80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</row>
    <row r="92" spans="1:7" ht="12.75">
      <c r="A92" t="s">
        <v>81</v>
      </c>
      <c r="B92">
        <v>7.33</v>
      </c>
      <c r="C92">
        <v>5.94</v>
      </c>
      <c r="D92">
        <v>5.63</v>
      </c>
      <c r="E92">
        <v>3.96</v>
      </c>
      <c r="F92">
        <v>12.13</v>
      </c>
      <c r="G92">
        <v>8.9</v>
      </c>
    </row>
    <row r="93" spans="1:7" ht="12.75">
      <c r="A93" t="s">
        <v>82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ht="12.75">
      <c r="A94" t="s">
        <v>83</v>
      </c>
      <c r="B94">
        <v>22.73</v>
      </c>
      <c r="C94">
        <v>21.4</v>
      </c>
      <c r="D94">
        <v>14.41</v>
      </c>
      <c r="E94">
        <v>7.14</v>
      </c>
      <c r="F94">
        <v>19.17</v>
      </c>
      <c r="G94">
        <v>14.11</v>
      </c>
    </row>
    <row r="95" spans="1:7" ht="12.75">
      <c r="A95" t="s">
        <v>84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 ht="12.75">
      <c r="A96" t="s">
        <v>85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</row>
    <row r="97" spans="1:7" ht="12.75">
      <c r="A97" t="s">
        <v>86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ht="12.75">
      <c r="A98" t="s">
        <v>87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</row>
    <row r="99" spans="1:7" ht="12.75">
      <c r="A99" t="s">
        <v>88</v>
      </c>
      <c r="B99">
        <v>10.75</v>
      </c>
      <c r="C99">
        <v>10</v>
      </c>
      <c r="D99">
        <v>0</v>
      </c>
      <c r="E99">
        <v>0</v>
      </c>
      <c r="F99">
        <v>0.31</v>
      </c>
      <c r="G99">
        <v>0.76</v>
      </c>
    </row>
    <row r="100" spans="1:7" ht="12.75">
      <c r="A100" t="s">
        <v>89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ht="12.75">
      <c r="A101" t="s">
        <v>90</v>
      </c>
      <c r="B101">
        <v>273.46</v>
      </c>
      <c r="C101">
        <v>252.15</v>
      </c>
      <c r="D101">
        <v>131.39</v>
      </c>
      <c r="E101">
        <v>57.41</v>
      </c>
      <c r="F101">
        <v>407.25</v>
      </c>
      <c r="G101">
        <v>187</v>
      </c>
    </row>
    <row r="102" spans="1:7" ht="12.75">
      <c r="A102" t="s">
        <v>91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</row>
    <row r="104" spans="1:7" ht="12.75">
      <c r="A104" t="s">
        <v>92</v>
      </c>
      <c r="B104">
        <v>34.89</v>
      </c>
      <c r="C104">
        <v>22.33</v>
      </c>
      <c r="D104">
        <v>12.6</v>
      </c>
      <c r="E104">
        <v>8.26</v>
      </c>
      <c r="F104">
        <v>125.37</v>
      </c>
      <c r="G104">
        <v>77.44</v>
      </c>
    </row>
    <row r="106" spans="1:7" ht="12.75">
      <c r="A106" t="s">
        <v>93</v>
      </c>
      <c r="B106">
        <v>238.57</v>
      </c>
      <c r="C106">
        <v>229.82</v>
      </c>
      <c r="D106">
        <v>118.79</v>
      </c>
      <c r="E106">
        <v>49.15</v>
      </c>
      <c r="F106">
        <v>281.88</v>
      </c>
      <c r="G106">
        <v>109.56</v>
      </c>
    </row>
    <row r="108" spans="1:7" ht="12.75">
      <c r="A108" t="s">
        <v>94</v>
      </c>
      <c r="B108">
        <v>24.7</v>
      </c>
      <c r="C108">
        <v>24.93</v>
      </c>
      <c r="D108">
        <v>23.29</v>
      </c>
      <c r="E108">
        <v>12.64</v>
      </c>
      <c r="F108">
        <v>21.06</v>
      </c>
      <c r="G108">
        <v>13.85</v>
      </c>
    </row>
    <row r="110" ht="12.75">
      <c r="A110" t="s">
        <v>95</v>
      </c>
    </row>
    <row r="111" spans="1:7" ht="12.75">
      <c r="A111" t="s">
        <v>96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</row>
    <row r="112" spans="1:7" ht="12.75">
      <c r="A112" t="s">
        <v>97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</row>
    <row r="113" spans="1:7" ht="12.75">
      <c r="A113" t="s">
        <v>98</v>
      </c>
      <c r="B113">
        <v>0.41</v>
      </c>
      <c r="C113">
        <v>0.41</v>
      </c>
      <c r="D113">
        <v>0.32</v>
      </c>
      <c r="E113">
        <v>0.16</v>
      </c>
      <c r="F113">
        <v>0</v>
      </c>
      <c r="G113">
        <v>0</v>
      </c>
    </row>
    <row r="114" spans="1:7" ht="12.75">
      <c r="A114" t="s">
        <v>99</v>
      </c>
      <c r="B114">
        <v>66.59</v>
      </c>
      <c r="C114">
        <v>9.41</v>
      </c>
      <c r="D114">
        <v>7.41</v>
      </c>
      <c r="E114">
        <v>1.03</v>
      </c>
      <c r="F114">
        <v>57.29</v>
      </c>
      <c r="G114">
        <v>53.9</v>
      </c>
    </row>
    <row r="115" spans="1:7" ht="12.75">
      <c r="A115" t="s">
        <v>100</v>
      </c>
      <c r="B115">
        <v>0</v>
      </c>
      <c r="C115">
        <v>0.05</v>
      </c>
      <c r="D115">
        <v>0.05</v>
      </c>
      <c r="E115">
        <v>0.05</v>
      </c>
      <c r="F115">
        <v>0</v>
      </c>
      <c r="G115">
        <v>0</v>
      </c>
    </row>
    <row r="116" spans="1:7" ht="12.75">
      <c r="A116" t="s">
        <v>101</v>
      </c>
      <c r="B116">
        <v>0</v>
      </c>
      <c r="C116">
        <v>0</v>
      </c>
      <c r="D116">
        <v>0</v>
      </c>
      <c r="E116">
        <v>0</v>
      </c>
      <c r="F116">
        <v>0.25</v>
      </c>
      <c r="G116">
        <v>0.25</v>
      </c>
    </row>
    <row r="117" spans="1:7" ht="12.75">
      <c r="A117" t="s">
        <v>102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</row>
    <row r="118" spans="1:7" ht="12.75">
      <c r="A118" t="s">
        <v>103</v>
      </c>
      <c r="B118">
        <v>95.4</v>
      </c>
      <c r="C118">
        <v>0</v>
      </c>
      <c r="D118">
        <v>0</v>
      </c>
      <c r="E118">
        <v>0</v>
      </c>
      <c r="F118">
        <v>0.38</v>
      </c>
      <c r="G118">
        <v>0.38</v>
      </c>
    </row>
    <row r="119" spans="1:7" ht="12.75">
      <c r="A119" t="s">
        <v>104</v>
      </c>
      <c r="B119">
        <v>14.2</v>
      </c>
      <c r="C119">
        <v>0.23</v>
      </c>
      <c r="D119">
        <v>0.27</v>
      </c>
      <c r="E119">
        <v>0.28</v>
      </c>
      <c r="F119">
        <v>0</v>
      </c>
      <c r="G119">
        <v>0</v>
      </c>
    </row>
    <row r="120" spans="1:7" ht="12.75">
      <c r="A120" t="s">
        <v>105</v>
      </c>
      <c r="B120">
        <v>176.6</v>
      </c>
      <c r="C120">
        <v>10.1</v>
      </c>
      <c r="D120">
        <v>8.05</v>
      </c>
      <c r="E120">
        <v>1.52</v>
      </c>
      <c r="F120">
        <v>57.92</v>
      </c>
      <c r="G120">
        <v>54.53</v>
      </c>
    </row>
    <row r="121" spans="1:7" ht="12.75">
      <c r="A121" t="s">
        <v>106</v>
      </c>
      <c r="B121">
        <v>0</v>
      </c>
      <c r="C121">
        <v>0</v>
      </c>
      <c r="D121">
        <v>0</v>
      </c>
      <c r="E121">
        <v>0</v>
      </c>
      <c r="F121">
        <v>43.39</v>
      </c>
      <c r="G121">
        <v>40</v>
      </c>
    </row>
    <row r="122" spans="1:7" ht="12.75">
      <c r="A122" t="s">
        <v>107</v>
      </c>
      <c r="B122">
        <v>1.49</v>
      </c>
      <c r="C122">
        <v>1.27</v>
      </c>
      <c r="D122">
        <v>0.83</v>
      </c>
      <c r="E122">
        <v>0.8</v>
      </c>
      <c r="F122">
        <v>0</v>
      </c>
      <c r="G122">
        <v>0</v>
      </c>
    </row>
    <row r="124" ht="12.75">
      <c r="A124" t="s">
        <v>108</v>
      </c>
    </row>
    <row r="126" ht="12.75">
      <c r="A126" t="s">
        <v>109</v>
      </c>
    </row>
    <row r="127" spans="1:7" ht="12.75">
      <c r="A127" t="s">
        <v>110</v>
      </c>
      <c r="B127">
        <v>20.54</v>
      </c>
      <c r="C127">
        <v>19.84</v>
      </c>
      <c r="D127">
        <v>13.79</v>
      </c>
      <c r="E127">
        <v>10.03</v>
      </c>
      <c r="F127">
        <v>96.73</v>
      </c>
      <c r="G127">
        <v>97.65</v>
      </c>
    </row>
    <row r="128" spans="1:7" ht="12.75">
      <c r="A128" t="s">
        <v>111</v>
      </c>
      <c r="B128">
        <v>15.9</v>
      </c>
      <c r="C128">
        <v>10.11</v>
      </c>
      <c r="D128">
        <v>6.79</v>
      </c>
      <c r="E128">
        <v>5.39</v>
      </c>
      <c r="F128">
        <v>10.04</v>
      </c>
      <c r="G128">
        <v>13.14</v>
      </c>
    </row>
    <row r="129" spans="1:7" ht="12.75">
      <c r="A129" t="s">
        <v>112</v>
      </c>
      <c r="B129">
        <v>39.9</v>
      </c>
      <c r="C129">
        <v>32.81</v>
      </c>
      <c r="D129">
        <v>37.05</v>
      </c>
      <c r="E129">
        <v>26.78</v>
      </c>
      <c r="F129">
        <v>44.76</v>
      </c>
      <c r="G129">
        <v>73.17</v>
      </c>
    </row>
    <row r="130" spans="1:7" ht="12.75">
      <c r="A130" t="s">
        <v>113</v>
      </c>
      <c r="B130">
        <v>7.4</v>
      </c>
      <c r="C130">
        <v>7.94</v>
      </c>
      <c r="D130">
        <v>4.97</v>
      </c>
      <c r="E130">
        <v>5.48</v>
      </c>
      <c r="F130">
        <v>5.42</v>
      </c>
      <c r="G130">
        <v>4.74</v>
      </c>
    </row>
    <row r="131" spans="1:7" ht="12.75">
      <c r="A131" t="s">
        <v>114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</row>
    <row r="132" spans="1:7" ht="12.75">
      <c r="A132" t="s">
        <v>115</v>
      </c>
      <c r="B132">
        <v>0</v>
      </c>
      <c r="C132">
        <v>0</v>
      </c>
      <c r="D132">
        <v>0</v>
      </c>
      <c r="E132">
        <v>0</v>
      </c>
      <c r="F132">
        <v>26</v>
      </c>
      <c r="G132">
        <v>45</v>
      </c>
    </row>
    <row r="133" spans="1:7" ht="12.75">
      <c r="A133" t="s">
        <v>116</v>
      </c>
      <c r="B133">
        <v>83.74</v>
      </c>
      <c r="C133">
        <v>70.7</v>
      </c>
      <c r="D133">
        <v>62.6</v>
      </c>
      <c r="E133">
        <v>47.68</v>
      </c>
      <c r="F133">
        <v>182.95</v>
      </c>
      <c r="G133">
        <v>233.7</v>
      </c>
    </row>
    <row r="135" ht="12.75">
      <c r="A135" t="s">
        <v>117</v>
      </c>
    </row>
    <row r="136" spans="1:7" ht="12.75">
      <c r="A136" t="s">
        <v>118</v>
      </c>
      <c r="B136">
        <v>7.22</v>
      </c>
      <c r="C136">
        <v>6.51</v>
      </c>
      <c r="D136">
        <v>6.75</v>
      </c>
      <c r="E136">
        <v>3.62</v>
      </c>
      <c r="F136">
        <v>71.84</v>
      </c>
      <c r="G136">
        <v>42.15</v>
      </c>
    </row>
    <row r="137" spans="1:7" ht="12.75">
      <c r="A137" t="s">
        <v>119</v>
      </c>
      <c r="B137">
        <v>46.78</v>
      </c>
      <c r="C137">
        <v>54.61</v>
      </c>
      <c r="D137">
        <v>40.84</v>
      </c>
      <c r="E137">
        <v>48.18</v>
      </c>
      <c r="F137">
        <v>161.98</v>
      </c>
      <c r="G137">
        <v>201.67</v>
      </c>
    </row>
    <row r="138" spans="1:7" ht="12.75">
      <c r="A138" t="s">
        <v>120</v>
      </c>
      <c r="B138">
        <v>-2.39</v>
      </c>
      <c r="C138">
        <v>-1.99</v>
      </c>
      <c r="D138">
        <v>-1.58</v>
      </c>
      <c r="E138">
        <v>0</v>
      </c>
      <c r="F138">
        <v>-9.7</v>
      </c>
      <c r="G138">
        <v>-4.35</v>
      </c>
    </row>
    <row r="139" spans="1:7" ht="12.75">
      <c r="A139" t="s">
        <v>121</v>
      </c>
      <c r="B139">
        <v>51.61</v>
      </c>
      <c r="C139">
        <v>59.13</v>
      </c>
      <c r="D139">
        <v>46.01</v>
      </c>
      <c r="E139">
        <v>51.8</v>
      </c>
      <c r="F139">
        <v>224.12</v>
      </c>
      <c r="G139">
        <v>239.47</v>
      </c>
    </row>
    <row r="141" spans="1:7" ht="12.75">
      <c r="A141" t="s">
        <v>122</v>
      </c>
      <c r="B141">
        <v>41.87</v>
      </c>
      <c r="C141">
        <v>378.66</v>
      </c>
      <c r="D141">
        <v>6.84</v>
      </c>
      <c r="E141">
        <v>4.06</v>
      </c>
      <c r="F141">
        <v>24.97</v>
      </c>
      <c r="G141">
        <v>23.11</v>
      </c>
    </row>
    <row r="143" ht="12.75">
      <c r="A143" t="s">
        <v>123</v>
      </c>
    </row>
    <row r="144" spans="1:7" ht="12.75">
      <c r="A144" t="s">
        <v>124</v>
      </c>
      <c r="B144">
        <v>0</v>
      </c>
      <c r="C144">
        <v>0</v>
      </c>
      <c r="D144">
        <v>0</v>
      </c>
      <c r="E144">
        <v>0</v>
      </c>
      <c r="F144">
        <v>0.07</v>
      </c>
      <c r="G144">
        <v>0.2</v>
      </c>
    </row>
    <row r="145" spans="1:7" ht="12.75">
      <c r="A145" t="s">
        <v>125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126</v>
      </c>
      <c r="B146">
        <v>3.45</v>
      </c>
      <c r="C146">
        <v>6.58</v>
      </c>
      <c r="D146">
        <v>3.24</v>
      </c>
      <c r="E146">
        <v>1.69</v>
      </c>
      <c r="F146">
        <v>3.75</v>
      </c>
      <c r="G146">
        <v>4.81</v>
      </c>
    </row>
    <row r="147" spans="1:7" ht="12.75">
      <c r="A147" t="s">
        <v>127</v>
      </c>
      <c r="B147">
        <v>0</v>
      </c>
      <c r="C147">
        <v>0</v>
      </c>
      <c r="D147">
        <v>0</v>
      </c>
      <c r="E147">
        <v>0</v>
      </c>
      <c r="F147">
        <v>22.4</v>
      </c>
      <c r="G147">
        <v>17.16</v>
      </c>
    </row>
    <row r="148" spans="1:7" ht="12.75">
      <c r="A148" t="s">
        <v>128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129</v>
      </c>
      <c r="B149">
        <v>0</v>
      </c>
      <c r="C149">
        <v>0</v>
      </c>
      <c r="D149">
        <v>0</v>
      </c>
      <c r="E149">
        <v>0</v>
      </c>
      <c r="F149">
        <v>-0.93</v>
      </c>
      <c r="G149">
        <v>-0.75</v>
      </c>
    </row>
    <row r="150" spans="1:7" ht="12.75">
      <c r="A150" t="s">
        <v>130</v>
      </c>
      <c r="B150">
        <v>0.58</v>
      </c>
      <c r="C150">
        <v>0</v>
      </c>
      <c r="D150">
        <v>0.02</v>
      </c>
      <c r="E150">
        <v>3.04</v>
      </c>
      <c r="F150">
        <v>15.67</v>
      </c>
      <c r="G150">
        <v>10.84</v>
      </c>
    </row>
    <row r="151" spans="1:7" ht="12.75">
      <c r="A151" t="s">
        <v>131</v>
      </c>
      <c r="B151">
        <v>0.49</v>
      </c>
      <c r="C151">
        <v>2.08</v>
      </c>
      <c r="D151">
        <v>0.08</v>
      </c>
      <c r="E151">
        <v>0.08</v>
      </c>
      <c r="F151">
        <v>0</v>
      </c>
      <c r="G151">
        <v>0</v>
      </c>
    </row>
    <row r="152" spans="1:7" ht="12.75">
      <c r="A152" t="s">
        <v>132</v>
      </c>
      <c r="B152">
        <v>70.51</v>
      </c>
      <c r="C152">
        <v>53.65</v>
      </c>
      <c r="D152">
        <v>16.49</v>
      </c>
      <c r="E152">
        <v>18.09</v>
      </c>
      <c r="F152">
        <v>67.26</v>
      </c>
      <c r="G152">
        <v>40.4</v>
      </c>
    </row>
    <row r="153" spans="1:7" ht="12.75">
      <c r="A153" t="s">
        <v>133</v>
      </c>
      <c r="B153">
        <v>75.03</v>
      </c>
      <c r="C153">
        <v>62.31</v>
      </c>
      <c r="D153">
        <v>19.83</v>
      </c>
      <c r="E153">
        <v>22.9</v>
      </c>
      <c r="F153">
        <v>108.22</v>
      </c>
      <c r="G153">
        <v>72.66</v>
      </c>
    </row>
    <row r="155" ht="12.75">
      <c r="A155" t="s">
        <v>134</v>
      </c>
    </row>
    <row r="157" ht="12.75">
      <c r="A157" t="s">
        <v>135</v>
      </c>
    </row>
    <row r="158" spans="1:7" ht="12.75">
      <c r="A158" t="s">
        <v>136</v>
      </c>
      <c r="B158">
        <v>71.88</v>
      </c>
      <c r="C158">
        <v>91.74</v>
      </c>
      <c r="D158">
        <v>55.28</v>
      </c>
      <c r="E158">
        <v>38.42</v>
      </c>
      <c r="F158">
        <v>108.23</v>
      </c>
      <c r="G158">
        <v>68.04</v>
      </c>
    </row>
    <row r="159" spans="1:7" ht="12.75">
      <c r="A159" t="s">
        <v>137</v>
      </c>
      <c r="B159">
        <v>0</v>
      </c>
      <c r="C159">
        <v>0</v>
      </c>
      <c r="D159">
        <v>0</v>
      </c>
      <c r="E159">
        <v>0</v>
      </c>
      <c r="F159">
        <v>6.83</v>
      </c>
      <c r="G159">
        <v>85.52</v>
      </c>
    </row>
    <row r="160" spans="1:7" ht="12.75">
      <c r="A160" t="s">
        <v>138</v>
      </c>
      <c r="B160">
        <v>0</v>
      </c>
      <c r="C160">
        <v>0</v>
      </c>
      <c r="D160">
        <v>0</v>
      </c>
      <c r="E160">
        <v>0</v>
      </c>
      <c r="F160">
        <v>41.06</v>
      </c>
      <c r="G160">
        <v>40.11</v>
      </c>
    </row>
    <row r="161" spans="1:7" ht="12.75">
      <c r="A161" t="s">
        <v>139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 ht="12.75">
      <c r="A162" t="s">
        <v>140</v>
      </c>
      <c r="B162">
        <v>0</v>
      </c>
      <c r="C162">
        <v>0</v>
      </c>
      <c r="D162">
        <v>0</v>
      </c>
      <c r="E162">
        <v>0</v>
      </c>
      <c r="F162">
        <v>0.08</v>
      </c>
      <c r="G162">
        <v>0.07</v>
      </c>
    </row>
    <row r="163" spans="1:7" ht="12.75">
      <c r="A163" t="s">
        <v>141</v>
      </c>
      <c r="B163">
        <v>0</v>
      </c>
      <c r="C163">
        <v>0</v>
      </c>
      <c r="D163">
        <v>0</v>
      </c>
      <c r="E163">
        <v>2</v>
      </c>
      <c r="F163">
        <v>0</v>
      </c>
      <c r="G163">
        <v>0</v>
      </c>
    </row>
    <row r="164" spans="1:7" ht="12.75">
      <c r="A164" t="s">
        <v>142</v>
      </c>
      <c r="B164">
        <v>1.06</v>
      </c>
      <c r="C164">
        <v>2.14</v>
      </c>
      <c r="D164">
        <v>0.88</v>
      </c>
      <c r="E164">
        <v>0.12</v>
      </c>
      <c r="F164">
        <v>3.1</v>
      </c>
      <c r="G164">
        <v>3.28</v>
      </c>
    </row>
    <row r="165" spans="1:7" ht="12.75">
      <c r="A165" t="s">
        <v>143</v>
      </c>
      <c r="B165">
        <v>0</v>
      </c>
      <c r="C165">
        <v>0</v>
      </c>
      <c r="D165">
        <v>0</v>
      </c>
      <c r="E165">
        <v>0</v>
      </c>
      <c r="F165">
        <v>63.34</v>
      </c>
      <c r="G165">
        <v>53.62</v>
      </c>
    </row>
    <row r="166" spans="1:7" ht="12.75">
      <c r="A166" t="s">
        <v>144</v>
      </c>
      <c r="B166">
        <v>72.94</v>
      </c>
      <c r="C166">
        <v>93.88</v>
      </c>
      <c r="D166">
        <v>56.16</v>
      </c>
      <c r="E166">
        <v>40.54</v>
      </c>
      <c r="F166">
        <v>222.64</v>
      </c>
      <c r="G166">
        <v>250.64</v>
      </c>
    </row>
    <row r="168" ht="12.75">
      <c r="A168" t="s">
        <v>145</v>
      </c>
    </row>
    <row r="169" spans="1:7" ht="12.75">
      <c r="A169" t="s">
        <v>146</v>
      </c>
      <c r="B169">
        <v>1.85</v>
      </c>
      <c r="C169">
        <v>2.29</v>
      </c>
      <c r="D169">
        <v>0.14</v>
      </c>
      <c r="E169">
        <v>0.37</v>
      </c>
      <c r="F169">
        <v>0.38</v>
      </c>
      <c r="G169">
        <v>0</v>
      </c>
    </row>
    <row r="170" spans="1:7" ht="12.75">
      <c r="A170" t="s">
        <v>147</v>
      </c>
      <c r="B170">
        <v>3.67</v>
      </c>
      <c r="C170">
        <v>3.06</v>
      </c>
      <c r="D170">
        <v>2.85</v>
      </c>
      <c r="E170">
        <v>2.36</v>
      </c>
      <c r="F170">
        <v>9.4</v>
      </c>
      <c r="G170">
        <v>8.63</v>
      </c>
    </row>
    <row r="171" spans="1:7" ht="12.75">
      <c r="A171" t="s">
        <v>148</v>
      </c>
      <c r="B171">
        <v>18.1</v>
      </c>
      <c r="C171">
        <v>14.03</v>
      </c>
      <c r="D171">
        <v>1.31</v>
      </c>
      <c r="E171">
        <v>3.72</v>
      </c>
      <c r="F171">
        <v>3.82</v>
      </c>
      <c r="G171">
        <v>3.82</v>
      </c>
    </row>
    <row r="172" spans="1:7" ht="12.75">
      <c r="A172" t="s">
        <v>149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ht="12.75">
      <c r="A173" t="s">
        <v>150</v>
      </c>
      <c r="B173">
        <v>0</v>
      </c>
      <c r="C173">
        <v>0</v>
      </c>
      <c r="D173">
        <v>0</v>
      </c>
      <c r="E173">
        <v>0</v>
      </c>
      <c r="F173">
        <v>0.49</v>
      </c>
      <c r="G173">
        <v>0.59</v>
      </c>
    </row>
    <row r="174" spans="1:7" ht="12.75">
      <c r="A174" t="s">
        <v>151</v>
      </c>
      <c r="B174">
        <v>23.62</v>
      </c>
      <c r="C174">
        <v>19.38</v>
      </c>
      <c r="D174">
        <v>4.3</v>
      </c>
      <c r="E174">
        <v>6.45</v>
      </c>
      <c r="F174">
        <v>14.09</v>
      </c>
      <c r="G174">
        <v>13.04</v>
      </c>
    </row>
    <row r="176" spans="1:7" ht="12.75">
      <c r="A176" t="s">
        <v>152</v>
      </c>
      <c r="B176">
        <v>155.69</v>
      </c>
      <c r="C176">
        <v>457.54</v>
      </c>
      <c r="D176">
        <v>74.82</v>
      </c>
      <c r="E176">
        <v>79.45</v>
      </c>
      <c r="F176">
        <v>303.53</v>
      </c>
      <c r="G176">
        <v>305.26</v>
      </c>
    </row>
    <row r="178" ht="12.75">
      <c r="A178" t="s">
        <v>153</v>
      </c>
    </row>
    <row r="179" spans="1:7" ht="12.75">
      <c r="A179" t="s">
        <v>154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 ht="12.75">
      <c r="A180" t="s">
        <v>155</v>
      </c>
      <c r="B180">
        <v>0</v>
      </c>
      <c r="C180">
        <v>0</v>
      </c>
      <c r="D180">
        <v>2.22</v>
      </c>
      <c r="E180">
        <v>0.11</v>
      </c>
      <c r="F180">
        <v>0</v>
      </c>
      <c r="G180">
        <v>0</v>
      </c>
    </row>
    <row r="181" spans="1:7" ht="12.75">
      <c r="A181" t="s">
        <v>156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ht="12.75">
      <c r="A182" t="s">
        <v>157</v>
      </c>
      <c r="B182">
        <v>0</v>
      </c>
      <c r="C182">
        <v>0.54</v>
      </c>
      <c r="D182">
        <v>1.13</v>
      </c>
      <c r="E182">
        <v>2.98</v>
      </c>
      <c r="F182">
        <v>0</v>
      </c>
      <c r="G182">
        <v>0</v>
      </c>
    </row>
    <row r="183" spans="1:7" ht="12.75">
      <c r="A183" t="s">
        <v>158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</row>
    <row r="184" spans="1:7" ht="12.75">
      <c r="A184" t="s">
        <v>159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</row>
    <row r="185" spans="1:7" ht="12.75">
      <c r="A185" t="s">
        <v>160</v>
      </c>
      <c r="B185">
        <v>1.14</v>
      </c>
      <c r="C185">
        <v>14.51</v>
      </c>
      <c r="D185">
        <v>0</v>
      </c>
      <c r="E185">
        <v>0</v>
      </c>
      <c r="F185">
        <v>0</v>
      </c>
      <c r="G185">
        <v>0</v>
      </c>
    </row>
    <row r="186" spans="1:7" ht="12.75">
      <c r="A186" t="s">
        <v>161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</row>
    <row r="187" spans="1:7" ht="12.75">
      <c r="A187" t="s">
        <v>162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</row>
    <row r="188" spans="1:7" ht="12.75">
      <c r="A188" t="s">
        <v>163</v>
      </c>
      <c r="B188">
        <v>1.14</v>
      </c>
      <c r="C188">
        <v>15.05</v>
      </c>
      <c r="D188">
        <v>3.35</v>
      </c>
      <c r="E188">
        <v>3.09</v>
      </c>
      <c r="F188">
        <v>0</v>
      </c>
      <c r="G188">
        <v>0</v>
      </c>
    </row>
    <row r="190" spans="1:7" ht="12.75">
      <c r="A190" t="s">
        <v>164</v>
      </c>
      <c r="B190">
        <v>596.7</v>
      </c>
      <c r="C190">
        <v>737.44</v>
      </c>
      <c r="D190">
        <v>228.3</v>
      </c>
      <c r="E190">
        <v>145.85</v>
      </c>
      <c r="F190">
        <v>664.39</v>
      </c>
      <c r="G190">
        <v>483.2</v>
      </c>
    </row>
    <row r="192" ht="12.75">
      <c r="A192" t="s">
        <v>165</v>
      </c>
    </row>
    <row r="193" spans="1:7" ht="12.75">
      <c r="A193" t="s">
        <v>166</v>
      </c>
      <c r="B193">
        <v>1.18</v>
      </c>
      <c r="C193">
        <v>4.08</v>
      </c>
      <c r="D193">
        <v>0</v>
      </c>
      <c r="E193">
        <v>0</v>
      </c>
      <c r="F193">
        <v>1.64</v>
      </c>
      <c r="G193">
        <v>0.48</v>
      </c>
    </row>
    <row r="194" spans="1:7" ht="12.75">
      <c r="A194" t="s">
        <v>167</v>
      </c>
      <c r="B194">
        <v>83.86</v>
      </c>
      <c r="C194">
        <v>2.96</v>
      </c>
      <c r="D194">
        <v>0</v>
      </c>
      <c r="E194">
        <v>0</v>
      </c>
      <c r="F194">
        <v>13.6</v>
      </c>
      <c r="G194">
        <v>16.42</v>
      </c>
    </row>
    <row r="195" spans="1:7" ht="12.75">
      <c r="A195" t="s">
        <v>168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1:7" ht="12.75">
      <c r="A196" t="s">
        <v>169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ht="12.75">
      <c r="A197" t="s">
        <v>170</v>
      </c>
      <c r="B197">
        <v>0</v>
      </c>
      <c r="C197">
        <v>0.15</v>
      </c>
      <c r="D197">
        <v>0</v>
      </c>
      <c r="E197">
        <v>0</v>
      </c>
      <c r="F197">
        <v>0</v>
      </c>
      <c r="G197">
        <v>0</v>
      </c>
    </row>
    <row r="198" spans="1:7" ht="12.75">
      <c r="A198" t="s">
        <v>171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ht="12.75">
      <c r="A199" t="s">
        <v>172</v>
      </c>
      <c r="B199">
        <v>2.88</v>
      </c>
      <c r="C199">
        <v>2.74</v>
      </c>
      <c r="D199">
        <v>0</v>
      </c>
      <c r="E199">
        <v>0</v>
      </c>
      <c r="F199">
        <v>0</v>
      </c>
      <c r="G199">
        <v>0</v>
      </c>
    </row>
    <row r="200" spans="1:7" ht="12.75">
      <c r="A200" t="s">
        <v>173</v>
      </c>
      <c r="B200">
        <v>0.01</v>
      </c>
      <c r="C200">
        <v>0</v>
      </c>
      <c r="D200">
        <v>0</v>
      </c>
      <c r="E200">
        <v>0</v>
      </c>
      <c r="F200">
        <v>15.41</v>
      </c>
      <c r="G200">
        <v>12.21</v>
      </c>
    </row>
    <row r="201" spans="1:7" ht="12.75">
      <c r="A201" t="s">
        <v>174</v>
      </c>
      <c r="B201">
        <v>87.93</v>
      </c>
      <c r="C201">
        <v>9.93</v>
      </c>
      <c r="D201">
        <v>3.93</v>
      </c>
      <c r="E201">
        <v>2.32</v>
      </c>
      <c r="F201">
        <v>30.65</v>
      </c>
      <c r="G201">
        <v>29.11</v>
      </c>
    </row>
  </sheetData>
  <printOptions/>
  <pageMargins left="0.75" right="0.75" top="1" bottom="1" header="0.5" footer="0.5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0"/>
  <sheetViews>
    <sheetView workbookViewId="0" topLeftCell="A1">
      <selection activeCell="F1" sqref="F1:G16384"/>
    </sheetView>
  </sheetViews>
  <sheetFormatPr defaultColWidth="9.140625" defaultRowHeight="12.75"/>
  <cols>
    <col min="1" max="1" width="45.8515625" style="0" bestFit="1" customWidth="1"/>
  </cols>
  <sheetData>
    <row r="1" spans="2:5" ht="12.75">
      <c r="B1">
        <v>200103</v>
      </c>
      <c r="C1">
        <v>200003</v>
      </c>
      <c r="D1">
        <v>199903</v>
      </c>
      <c r="E1">
        <v>199803</v>
      </c>
    </row>
    <row r="2" ht="12.75">
      <c r="A2" t="s">
        <v>175</v>
      </c>
    </row>
    <row r="4" ht="12.75">
      <c r="A4" t="s">
        <v>176</v>
      </c>
    </row>
    <row r="5" spans="1:5" ht="12.75">
      <c r="A5" t="s">
        <v>177</v>
      </c>
      <c r="B5">
        <v>502.3</v>
      </c>
      <c r="C5">
        <v>475.7</v>
      </c>
      <c r="D5">
        <v>358.4</v>
      </c>
      <c r="E5">
        <v>303.58</v>
      </c>
    </row>
    <row r="6" spans="1:5" ht="12.75">
      <c r="A6" t="s">
        <v>178</v>
      </c>
      <c r="B6">
        <v>0</v>
      </c>
      <c r="C6">
        <v>0</v>
      </c>
      <c r="D6">
        <v>0</v>
      </c>
      <c r="E6">
        <v>0</v>
      </c>
    </row>
    <row r="7" spans="1:5" ht="12.75">
      <c r="A7" t="s">
        <v>179</v>
      </c>
      <c r="B7">
        <v>0</v>
      </c>
      <c r="C7">
        <v>0</v>
      </c>
      <c r="D7">
        <v>0</v>
      </c>
      <c r="E7">
        <v>0</v>
      </c>
    </row>
    <row r="8" spans="1:5" ht="12.75">
      <c r="A8" t="s">
        <v>180</v>
      </c>
      <c r="B8">
        <v>502.3</v>
      </c>
      <c r="C8">
        <v>475.7</v>
      </c>
      <c r="D8">
        <v>358.4</v>
      </c>
      <c r="E8">
        <v>303.58</v>
      </c>
    </row>
    <row r="10" ht="12.75">
      <c r="A10" t="s">
        <v>181</v>
      </c>
    </row>
    <row r="11" spans="1:5" ht="12.75">
      <c r="A11" t="s">
        <v>182</v>
      </c>
      <c r="B11">
        <v>6.73</v>
      </c>
      <c r="C11">
        <v>0.04</v>
      </c>
      <c r="D11">
        <v>0.02</v>
      </c>
      <c r="E11">
        <v>0.01</v>
      </c>
    </row>
    <row r="12" spans="1:5" ht="12.75">
      <c r="A12" t="s">
        <v>183</v>
      </c>
      <c r="B12">
        <v>11.15</v>
      </c>
      <c r="C12">
        <v>4.59</v>
      </c>
      <c r="D12">
        <v>3.28</v>
      </c>
      <c r="E12">
        <v>0.86</v>
      </c>
    </row>
    <row r="13" spans="1:5" ht="12.75">
      <c r="A13" t="s">
        <v>184</v>
      </c>
      <c r="B13">
        <v>6.49</v>
      </c>
      <c r="C13">
        <v>2.05</v>
      </c>
      <c r="D13">
        <v>3.04</v>
      </c>
      <c r="E13">
        <v>2.02</v>
      </c>
    </row>
    <row r="14" spans="1:5" ht="12.75">
      <c r="A14" t="s">
        <v>185</v>
      </c>
      <c r="B14">
        <v>0</v>
      </c>
      <c r="C14">
        <v>0</v>
      </c>
      <c r="D14">
        <v>0</v>
      </c>
      <c r="E14">
        <v>0</v>
      </c>
    </row>
    <row r="15" spans="1:5" ht="12.75">
      <c r="A15" t="s">
        <v>186</v>
      </c>
      <c r="B15">
        <v>4.26</v>
      </c>
      <c r="C15">
        <v>0</v>
      </c>
      <c r="D15">
        <v>0</v>
      </c>
      <c r="E15">
        <v>0.17</v>
      </c>
    </row>
    <row r="16" spans="1:5" ht="12.75">
      <c r="A16" t="s">
        <v>187</v>
      </c>
      <c r="B16">
        <v>0.46</v>
      </c>
      <c r="C16">
        <v>0.24</v>
      </c>
      <c r="D16">
        <v>0.08</v>
      </c>
      <c r="E16">
        <v>0.29</v>
      </c>
    </row>
    <row r="17" spans="1:5" ht="12.75">
      <c r="A17" t="s">
        <v>188</v>
      </c>
      <c r="B17">
        <v>0.06</v>
      </c>
      <c r="C17">
        <v>0.03</v>
      </c>
      <c r="D17">
        <v>0</v>
      </c>
      <c r="E17">
        <v>0</v>
      </c>
    </row>
    <row r="18" spans="1:5" ht="12.75">
      <c r="A18" t="s">
        <v>189</v>
      </c>
      <c r="B18">
        <v>0.98</v>
      </c>
      <c r="C18">
        <v>1.23</v>
      </c>
      <c r="D18">
        <v>0</v>
      </c>
      <c r="E18">
        <v>0</v>
      </c>
    </row>
    <row r="19" spans="1:5" ht="12.75">
      <c r="A19" t="s">
        <v>190</v>
      </c>
      <c r="B19">
        <v>0</v>
      </c>
      <c r="C19">
        <v>0</v>
      </c>
      <c r="D19">
        <v>0</v>
      </c>
      <c r="E19">
        <v>0</v>
      </c>
    </row>
    <row r="20" spans="1:5" ht="12.75">
      <c r="A20" t="s">
        <v>191</v>
      </c>
      <c r="B20">
        <v>2.56</v>
      </c>
      <c r="C20">
        <v>2.47</v>
      </c>
      <c r="D20">
        <v>1.03</v>
      </c>
      <c r="E20">
        <v>1.02</v>
      </c>
    </row>
    <row r="21" spans="1:5" ht="12.75">
      <c r="A21" t="s">
        <v>192</v>
      </c>
      <c r="B21">
        <v>32.69</v>
      </c>
      <c r="C21">
        <v>10.65</v>
      </c>
      <c r="D21">
        <v>7.45</v>
      </c>
      <c r="E21">
        <v>4.37</v>
      </c>
    </row>
    <row r="23" ht="12.75">
      <c r="A23" t="s">
        <v>193</v>
      </c>
    </row>
    <row r="24" spans="1:5" ht="12.75">
      <c r="A24" t="s">
        <v>194</v>
      </c>
      <c r="B24">
        <v>15.9</v>
      </c>
      <c r="C24">
        <v>10.11</v>
      </c>
      <c r="D24">
        <v>6.79</v>
      </c>
      <c r="E24">
        <v>5.39</v>
      </c>
    </row>
    <row r="25" spans="1:5" ht="12.75">
      <c r="A25" t="s">
        <v>195</v>
      </c>
      <c r="B25">
        <v>39.9</v>
      </c>
      <c r="C25">
        <v>32.81</v>
      </c>
      <c r="D25">
        <v>37.04</v>
      </c>
      <c r="E25">
        <v>26.78</v>
      </c>
    </row>
    <row r="26" spans="1:5" ht="12.75">
      <c r="A26" t="s">
        <v>196</v>
      </c>
      <c r="B26">
        <v>0</v>
      </c>
      <c r="C26">
        <v>0</v>
      </c>
      <c r="D26">
        <v>0</v>
      </c>
      <c r="E26">
        <v>0</v>
      </c>
    </row>
    <row r="27" spans="1:5" ht="12.75">
      <c r="A27" t="s">
        <v>197</v>
      </c>
      <c r="B27">
        <v>10.11</v>
      </c>
      <c r="C27">
        <v>6.79</v>
      </c>
      <c r="D27">
        <v>5.39</v>
      </c>
      <c r="E27">
        <v>6.88</v>
      </c>
    </row>
    <row r="28" spans="1:5" ht="12.75">
      <c r="A28" t="s">
        <v>198</v>
      </c>
      <c r="B28">
        <v>32.81</v>
      </c>
      <c r="C28">
        <v>37.05</v>
      </c>
      <c r="D28">
        <v>26.78</v>
      </c>
      <c r="E28">
        <v>32.05</v>
      </c>
    </row>
    <row r="29" spans="1:5" ht="12.75">
      <c r="A29" t="s">
        <v>199</v>
      </c>
      <c r="B29">
        <v>0</v>
      </c>
      <c r="C29">
        <v>0</v>
      </c>
      <c r="D29">
        <v>0</v>
      </c>
      <c r="E29">
        <v>0</v>
      </c>
    </row>
    <row r="30" spans="1:5" ht="12.75">
      <c r="A30" t="s">
        <v>200</v>
      </c>
      <c r="B30">
        <v>12.88</v>
      </c>
      <c r="C30">
        <v>-0.92</v>
      </c>
      <c r="D30">
        <v>11.66</v>
      </c>
      <c r="E30">
        <v>-6.76</v>
      </c>
    </row>
    <row r="32" spans="1:5" ht="12.75">
      <c r="A32" t="s">
        <v>201</v>
      </c>
      <c r="B32">
        <v>547.87</v>
      </c>
      <c r="C32">
        <v>485.43</v>
      </c>
      <c r="D32">
        <v>377.51</v>
      </c>
      <c r="E32">
        <v>301.19</v>
      </c>
    </row>
    <row r="34" ht="12.75">
      <c r="A34" t="s">
        <v>202</v>
      </c>
    </row>
    <row r="36" ht="12.75">
      <c r="A36" t="s">
        <v>203</v>
      </c>
    </row>
    <row r="37" spans="1:5" ht="12.75">
      <c r="A37" t="s">
        <v>204</v>
      </c>
      <c r="B37">
        <v>19.84</v>
      </c>
      <c r="C37">
        <v>13.79</v>
      </c>
      <c r="D37">
        <v>10.03</v>
      </c>
      <c r="E37">
        <v>10.03</v>
      </c>
    </row>
    <row r="38" spans="1:5" ht="12.75">
      <c r="A38" t="s">
        <v>205</v>
      </c>
      <c r="B38">
        <v>194.82</v>
      </c>
      <c r="C38">
        <v>197.15</v>
      </c>
      <c r="D38">
        <v>151.42</v>
      </c>
      <c r="E38">
        <v>125.78</v>
      </c>
    </row>
    <row r="39" spans="1:5" ht="12.75">
      <c r="A39" t="s">
        <v>206</v>
      </c>
      <c r="B39">
        <v>62.57</v>
      </c>
      <c r="C39">
        <v>55.6</v>
      </c>
      <c r="D39">
        <v>52.41</v>
      </c>
      <c r="E39">
        <v>30.66</v>
      </c>
    </row>
    <row r="40" spans="1:5" ht="12.75">
      <c r="A40" t="s">
        <v>207</v>
      </c>
      <c r="B40">
        <v>0</v>
      </c>
      <c r="C40">
        <v>0</v>
      </c>
      <c r="D40">
        <v>0</v>
      </c>
      <c r="E40">
        <v>0</v>
      </c>
    </row>
    <row r="41" spans="1:5" ht="12.75">
      <c r="A41" t="s">
        <v>208</v>
      </c>
      <c r="B41">
        <v>20.54</v>
      </c>
      <c r="C41">
        <v>19.84</v>
      </c>
      <c r="D41">
        <v>13.79</v>
      </c>
      <c r="E41">
        <v>10.03</v>
      </c>
    </row>
    <row r="42" spans="1:5" ht="12.75">
      <c r="A42" t="s">
        <v>209</v>
      </c>
      <c r="B42">
        <v>256.69</v>
      </c>
      <c r="C42">
        <v>246.7</v>
      </c>
      <c r="D42">
        <v>200.07</v>
      </c>
      <c r="E42">
        <v>156.44</v>
      </c>
    </row>
    <row r="44" spans="1:5" ht="12.75">
      <c r="A44" t="s">
        <v>210</v>
      </c>
      <c r="B44">
        <v>30.93</v>
      </c>
      <c r="C44">
        <v>29.48</v>
      </c>
      <c r="D44">
        <v>20.36</v>
      </c>
      <c r="E44">
        <v>18.42</v>
      </c>
    </row>
    <row r="46" spans="1:5" ht="12.75">
      <c r="A46" t="s">
        <v>211</v>
      </c>
      <c r="B46">
        <v>8.65</v>
      </c>
      <c r="C46">
        <v>6.19</v>
      </c>
      <c r="D46">
        <v>3.57</v>
      </c>
      <c r="E46">
        <v>3.05</v>
      </c>
    </row>
    <row r="48" ht="12.75">
      <c r="A48" t="s">
        <v>212</v>
      </c>
    </row>
    <row r="49" spans="1:5" ht="12.75">
      <c r="A49" t="s">
        <v>213</v>
      </c>
      <c r="B49">
        <v>0</v>
      </c>
      <c r="C49">
        <v>0</v>
      </c>
      <c r="D49">
        <v>0</v>
      </c>
      <c r="E49">
        <v>0</v>
      </c>
    </row>
    <row r="50" spans="1:5" ht="12.75">
      <c r="A50" t="s">
        <v>214</v>
      </c>
      <c r="B50">
        <v>0</v>
      </c>
      <c r="C50">
        <v>0</v>
      </c>
      <c r="D50">
        <v>0</v>
      </c>
      <c r="E50">
        <v>0</v>
      </c>
    </row>
    <row r="51" spans="1:5" ht="12.75">
      <c r="A51" t="s">
        <v>215</v>
      </c>
      <c r="B51">
        <v>12.62</v>
      </c>
      <c r="C51">
        <v>9.28</v>
      </c>
      <c r="D51">
        <v>0</v>
      </c>
      <c r="E51">
        <v>0</v>
      </c>
    </row>
    <row r="52" spans="1:5" ht="12.75">
      <c r="A52" t="s">
        <v>216</v>
      </c>
      <c r="B52">
        <v>2.72</v>
      </c>
      <c r="C52">
        <v>1.4</v>
      </c>
      <c r="D52">
        <v>1.66</v>
      </c>
      <c r="E52">
        <v>1.74</v>
      </c>
    </row>
    <row r="53" spans="1:5" ht="12.75">
      <c r="A53" t="s">
        <v>217</v>
      </c>
      <c r="B53">
        <v>3.25</v>
      </c>
      <c r="C53">
        <v>2</v>
      </c>
      <c r="D53">
        <v>1.37</v>
      </c>
      <c r="E53">
        <v>1.14</v>
      </c>
    </row>
    <row r="54" spans="1:5" ht="12.75">
      <c r="A54" t="s">
        <v>218</v>
      </c>
      <c r="B54">
        <v>0</v>
      </c>
      <c r="C54">
        <v>0</v>
      </c>
      <c r="D54">
        <v>0</v>
      </c>
      <c r="E54">
        <v>0</v>
      </c>
    </row>
    <row r="55" spans="1:5" ht="12.75">
      <c r="A55" t="s">
        <v>219</v>
      </c>
      <c r="B55">
        <v>0</v>
      </c>
      <c r="C55">
        <v>0</v>
      </c>
      <c r="D55">
        <v>6.28</v>
      </c>
      <c r="E55">
        <v>3.62</v>
      </c>
    </row>
    <row r="56" spans="1:5" ht="12.75">
      <c r="A56" t="s">
        <v>220</v>
      </c>
      <c r="B56">
        <v>18.59</v>
      </c>
      <c r="C56">
        <v>12.68</v>
      </c>
      <c r="D56">
        <v>9.31</v>
      </c>
      <c r="E56">
        <v>6.5</v>
      </c>
    </row>
    <row r="58" ht="12.75">
      <c r="A58" t="s">
        <v>221</v>
      </c>
    </row>
    <row r="59" spans="1:5" ht="12.75">
      <c r="A59" t="s">
        <v>222</v>
      </c>
      <c r="B59">
        <v>36.55</v>
      </c>
      <c r="C59">
        <v>31.28</v>
      </c>
      <c r="D59">
        <v>26.88</v>
      </c>
      <c r="E59">
        <v>21.67</v>
      </c>
    </row>
    <row r="60" spans="1:5" ht="12.75">
      <c r="A60" t="s">
        <v>223</v>
      </c>
      <c r="B60">
        <v>3.44</v>
      </c>
      <c r="C60">
        <v>2.43</v>
      </c>
      <c r="D60">
        <v>3.04</v>
      </c>
      <c r="E60">
        <v>2.53</v>
      </c>
    </row>
    <row r="61" spans="1:5" ht="12.75">
      <c r="A61" t="s">
        <v>224</v>
      </c>
      <c r="B61">
        <v>2.54</v>
      </c>
      <c r="C61">
        <v>2.03</v>
      </c>
      <c r="D61">
        <v>2.17</v>
      </c>
      <c r="E61">
        <v>1.89</v>
      </c>
    </row>
    <row r="62" spans="1:5" ht="12.75">
      <c r="A62" t="s">
        <v>225</v>
      </c>
      <c r="B62">
        <v>0</v>
      </c>
      <c r="C62">
        <v>0</v>
      </c>
      <c r="D62">
        <v>0</v>
      </c>
      <c r="E62">
        <v>0</v>
      </c>
    </row>
    <row r="63" spans="1:5" ht="12.75">
      <c r="A63" t="s">
        <v>226</v>
      </c>
      <c r="B63">
        <v>0</v>
      </c>
      <c r="C63">
        <v>0</v>
      </c>
      <c r="D63">
        <v>0</v>
      </c>
      <c r="E63">
        <v>0</v>
      </c>
    </row>
    <row r="64" spans="1:5" ht="12.75">
      <c r="A64" t="s">
        <v>227</v>
      </c>
      <c r="B64">
        <v>42.53</v>
      </c>
      <c r="C64">
        <v>35.74</v>
      </c>
      <c r="D64">
        <v>32.09</v>
      </c>
      <c r="E64">
        <v>26.09</v>
      </c>
    </row>
    <row r="66" ht="12.75">
      <c r="A66" t="s">
        <v>228</v>
      </c>
    </row>
    <row r="67" spans="1:5" ht="12.75">
      <c r="A67" t="s">
        <v>229</v>
      </c>
      <c r="B67">
        <v>11.62</v>
      </c>
      <c r="C67">
        <v>13.04</v>
      </c>
      <c r="D67">
        <v>3.86</v>
      </c>
      <c r="E67">
        <v>4.77</v>
      </c>
    </row>
    <row r="68" spans="1:5" ht="12.75">
      <c r="A68" t="s">
        <v>230</v>
      </c>
      <c r="B68">
        <v>33.6</v>
      </c>
      <c r="C68">
        <v>30.63</v>
      </c>
      <c r="D68">
        <v>26.97</v>
      </c>
      <c r="E68">
        <v>22.06</v>
      </c>
    </row>
    <row r="69" spans="1:5" ht="12.75">
      <c r="A69" t="s">
        <v>231</v>
      </c>
      <c r="B69">
        <v>0</v>
      </c>
      <c r="C69">
        <v>0</v>
      </c>
      <c r="D69">
        <v>0</v>
      </c>
      <c r="E69">
        <v>0</v>
      </c>
    </row>
    <row r="70" spans="1:5" ht="12.75">
      <c r="A70" t="s">
        <v>232</v>
      </c>
      <c r="B70">
        <v>0.95</v>
      </c>
      <c r="C70">
        <v>1.2</v>
      </c>
      <c r="D70">
        <v>1.73</v>
      </c>
      <c r="E70">
        <v>1.32</v>
      </c>
    </row>
    <row r="71" spans="1:5" ht="12.75">
      <c r="A71" t="s">
        <v>233</v>
      </c>
      <c r="B71">
        <v>1.03</v>
      </c>
      <c r="C71">
        <v>0.74</v>
      </c>
      <c r="D71">
        <v>0.76</v>
      </c>
      <c r="E71">
        <v>0.62</v>
      </c>
    </row>
    <row r="72" spans="1:5" ht="12.75">
      <c r="A72" t="s">
        <v>234</v>
      </c>
      <c r="B72">
        <v>0</v>
      </c>
      <c r="C72">
        <v>0</v>
      </c>
      <c r="D72">
        <v>0</v>
      </c>
      <c r="E72">
        <v>3.02</v>
      </c>
    </row>
    <row r="73" spans="1:5" ht="12.75">
      <c r="A73" t="s">
        <v>235</v>
      </c>
      <c r="B73">
        <v>8.44</v>
      </c>
      <c r="C73">
        <v>6.9</v>
      </c>
      <c r="D73">
        <v>5.52</v>
      </c>
      <c r="E73">
        <v>4.27</v>
      </c>
    </row>
    <row r="74" spans="1:5" ht="12.75">
      <c r="A74" t="s">
        <v>236</v>
      </c>
      <c r="B74">
        <v>0</v>
      </c>
      <c r="C74">
        <v>0</v>
      </c>
      <c r="D74">
        <v>0</v>
      </c>
      <c r="E74">
        <v>0</v>
      </c>
    </row>
    <row r="75" spans="1:5" ht="12.75">
      <c r="A75" t="s">
        <v>237</v>
      </c>
      <c r="B75">
        <v>0</v>
      </c>
      <c r="C75">
        <v>0</v>
      </c>
      <c r="D75">
        <v>0</v>
      </c>
      <c r="E75">
        <v>0</v>
      </c>
    </row>
    <row r="76" spans="1:5" ht="12.75">
      <c r="A76" t="s">
        <v>238</v>
      </c>
      <c r="B76">
        <v>0</v>
      </c>
      <c r="C76">
        <v>0</v>
      </c>
      <c r="D76">
        <v>0</v>
      </c>
      <c r="E76">
        <v>1.19</v>
      </c>
    </row>
    <row r="77" spans="1:5" ht="12.75">
      <c r="A77" t="s">
        <v>239</v>
      </c>
      <c r="B77">
        <v>0.17</v>
      </c>
      <c r="C77">
        <v>0.17</v>
      </c>
      <c r="D77">
        <v>0.11</v>
      </c>
      <c r="E77">
        <v>0.1</v>
      </c>
    </row>
    <row r="78" spans="1:5" ht="12.75">
      <c r="A78" t="s">
        <v>240</v>
      </c>
      <c r="B78">
        <v>7.72</v>
      </c>
      <c r="C78">
        <v>3.89</v>
      </c>
      <c r="D78">
        <v>3.49</v>
      </c>
      <c r="E78">
        <v>1.82</v>
      </c>
    </row>
    <row r="79" spans="1:5" ht="12.75">
      <c r="A79" t="s">
        <v>241</v>
      </c>
      <c r="B79">
        <v>0</v>
      </c>
      <c r="C79">
        <v>0</v>
      </c>
      <c r="D79">
        <v>0</v>
      </c>
      <c r="E79">
        <v>0</v>
      </c>
    </row>
    <row r="80" spans="1:5" ht="12.75">
      <c r="A80" t="s">
        <v>242</v>
      </c>
      <c r="B80">
        <v>63.53</v>
      </c>
      <c r="C80">
        <v>56.57</v>
      </c>
      <c r="D80">
        <v>42.44</v>
      </c>
      <c r="E80">
        <v>39.17</v>
      </c>
    </row>
    <row r="82" ht="12.75">
      <c r="A82" t="s">
        <v>243</v>
      </c>
    </row>
    <row r="83" spans="1:5" ht="12.75">
      <c r="A83" t="s">
        <v>244</v>
      </c>
      <c r="B83">
        <v>0.98</v>
      </c>
      <c r="C83">
        <v>0.14</v>
      </c>
      <c r="D83">
        <v>0.17</v>
      </c>
      <c r="E83">
        <v>0.05</v>
      </c>
    </row>
    <row r="84" spans="1:5" ht="12.75">
      <c r="A84" t="s">
        <v>245</v>
      </c>
      <c r="B84">
        <v>2.5</v>
      </c>
      <c r="C84">
        <v>0</v>
      </c>
      <c r="D84">
        <v>0</v>
      </c>
      <c r="E84">
        <v>0</v>
      </c>
    </row>
    <row r="85" spans="1:5" ht="12.75">
      <c r="A85" t="s">
        <v>246</v>
      </c>
      <c r="B85">
        <v>0</v>
      </c>
      <c r="C85">
        <v>0</v>
      </c>
      <c r="D85">
        <v>0</v>
      </c>
      <c r="E85">
        <v>0</v>
      </c>
    </row>
    <row r="86" spans="1:5" ht="12.75">
      <c r="A86" t="s">
        <v>247</v>
      </c>
      <c r="B86">
        <v>1.39</v>
      </c>
      <c r="C86">
        <v>0.5</v>
      </c>
      <c r="D86">
        <v>0.06</v>
      </c>
      <c r="E86">
        <v>0.23</v>
      </c>
    </row>
    <row r="87" spans="1:5" ht="12.75">
      <c r="A87" t="s">
        <v>248</v>
      </c>
      <c r="B87">
        <v>1.97</v>
      </c>
      <c r="C87">
        <v>3.81</v>
      </c>
      <c r="D87">
        <v>2.22</v>
      </c>
      <c r="E87">
        <v>2.06</v>
      </c>
    </row>
    <row r="88" spans="1:5" ht="12.75">
      <c r="A88" t="s">
        <v>249</v>
      </c>
      <c r="B88">
        <v>20.78</v>
      </c>
      <c r="C88">
        <v>17.26</v>
      </c>
      <c r="D88">
        <v>18.02</v>
      </c>
      <c r="E88">
        <v>10.56</v>
      </c>
    </row>
    <row r="89" spans="1:5" ht="12.75">
      <c r="A89" t="s">
        <v>250</v>
      </c>
      <c r="B89">
        <v>27.62</v>
      </c>
      <c r="C89">
        <v>21.71</v>
      </c>
      <c r="D89">
        <v>20.47</v>
      </c>
      <c r="E89">
        <v>12.9</v>
      </c>
    </row>
    <row r="91" spans="1:5" ht="12.75">
      <c r="A91" t="s">
        <v>251</v>
      </c>
      <c r="B91">
        <v>0</v>
      </c>
      <c r="C91">
        <v>0</v>
      </c>
      <c r="D91">
        <v>0</v>
      </c>
      <c r="E91">
        <v>0</v>
      </c>
    </row>
    <row r="93" spans="1:5" ht="12.75">
      <c r="A93" t="s">
        <v>252</v>
      </c>
      <c r="B93">
        <v>99.33</v>
      </c>
      <c r="C93">
        <v>76.36</v>
      </c>
      <c r="D93">
        <v>49.2</v>
      </c>
      <c r="E93">
        <v>38.62</v>
      </c>
    </row>
    <row r="95" ht="12.75">
      <c r="A95" t="s">
        <v>253</v>
      </c>
    </row>
    <row r="96" spans="1:5" ht="12.75">
      <c r="A96" t="s">
        <v>254</v>
      </c>
      <c r="B96">
        <v>0.73</v>
      </c>
      <c r="C96">
        <v>1.02</v>
      </c>
      <c r="D96">
        <v>0.29</v>
      </c>
      <c r="E96">
        <v>0.17</v>
      </c>
    </row>
    <row r="97" spans="1:5" ht="12.75">
      <c r="A97" t="s">
        <v>255</v>
      </c>
      <c r="B97">
        <v>6.14</v>
      </c>
      <c r="C97">
        <v>7.36</v>
      </c>
      <c r="D97">
        <v>0.78</v>
      </c>
      <c r="E97">
        <v>0.24</v>
      </c>
    </row>
    <row r="98" spans="1:5" ht="12.75">
      <c r="A98" t="s">
        <v>256</v>
      </c>
      <c r="B98">
        <v>5.53</v>
      </c>
      <c r="C98">
        <v>11.28</v>
      </c>
      <c r="D98">
        <v>6.07</v>
      </c>
      <c r="E98">
        <v>8.2</v>
      </c>
    </row>
    <row r="99" spans="1:5" ht="12.75">
      <c r="A99" t="s">
        <v>257</v>
      </c>
      <c r="B99">
        <v>1.78</v>
      </c>
      <c r="C99">
        <v>1.61</v>
      </c>
      <c r="D99">
        <v>1.41</v>
      </c>
      <c r="E99">
        <v>5.88</v>
      </c>
    </row>
    <row r="100" spans="1:5" ht="12.75">
      <c r="A100" t="s">
        <v>258</v>
      </c>
      <c r="B100">
        <v>14.18</v>
      </c>
      <c r="C100">
        <v>21.27</v>
      </c>
      <c r="D100">
        <v>8.55</v>
      </c>
      <c r="E100">
        <v>14.49</v>
      </c>
    </row>
    <row r="102" spans="1:5" ht="12.75">
      <c r="A102" t="s">
        <v>259</v>
      </c>
      <c r="B102">
        <v>85.15</v>
      </c>
      <c r="C102">
        <v>55.09</v>
      </c>
      <c r="D102">
        <v>40.65</v>
      </c>
      <c r="E102">
        <v>24.13</v>
      </c>
    </row>
    <row r="104" spans="1:5" ht="12.75">
      <c r="A104" t="s">
        <v>260</v>
      </c>
      <c r="B104">
        <v>14.33</v>
      </c>
      <c r="C104">
        <v>9.86</v>
      </c>
      <c r="D104">
        <v>4.4</v>
      </c>
      <c r="E104">
        <v>3.68</v>
      </c>
    </row>
    <row r="106" spans="1:5" ht="12.75">
      <c r="A106" t="s">
        <v>261</v>
      </c>
      <c r="B106">
        <v>70.82</v>
      </c>
      <c r="C106">
        <v>45.23</v>
      </c>
      <c r="D106">
        <v>36.25</v>
      </c>
      <c r="E106">
        <v>20.45</v>
      </c>
    </row>
    <row r="108" spans="1:5" ht="12.75">
      <c r="A108" t="s">
        <v>262</v>
      </c>
      <c r="B108">
        <v>5.25</v>
      </c>
      <c r="C108">
        <v>7.54</v>
      </c>
      <c r="D108">
        <v>5</v>
      </c>
      <c r="E108">
        <v>3.5</v>
      </c>
    </row>
    <row r="110" spans="1:5" ht="12.75">
      <c r="A110" t="s">
        <v>263</v>
      </c>
      <c r="B110">
        <v>65.57</v>
      </c>
      <c r="C110">
        <v>37.69</v>
      </c>
      <c r="D110">
        <v>31.25</v>
      </c>
      <c r="E110">
        <v>16.95</v>
      </c>
    </row>
    <row r="112" ht="12.75">
      <c r="A112" t="s">
        <v>264</v>
      </c>
    </row>
    <row r="113" spans="1:5" ht="12.75">
      <c r="A113" t="s">
        <v>265</v>
      </c>
      <c r="B113">
        <v>0</v>
      </c>
      <c r="C113">
        <v>0</v>
      </c>
      <c r="D113">
        <v>0</v>
      </c>
      <c r="E113">
        <v>0</v>
      </c>
    </row>
    <row r="114" spans="1:5" ht="12.75">
      <c r="A114" t="s">
        <v>266</v>
      </c>
      <c r="B114">
        <v>0</v>
      </c>
      <c r="C114">
        <v>0</v>
      </c>
      <c r="D114">
        <v>0</v>
      </c>
      <c r="E114">
        <v>0</v>
      </c>
    </row>
    <row r="115" spans="1:5" ht="12.75">
      <c r="A115" t="s">
        <v>267</v>
      </c>
      <c r="B115">
        <v>0</v>
      </c>
      <c r="C115">
        <v>0</v>
      </c>
      <c r="D115">
        <v>0</v>
      </c>
      <c r="E115">
        <v>0</v>
      </c>
    </row>
    <row r="116" spans="1:5" ht="12.75">
      <c r="A116" t="s">
        <v>268</v>
      </c>
      <c r="B116">
        <v>0</v>
      </c>
      <c r="C116">
        <v>0</v>
      </c>
      <c r="D116">
        <v>-0.89</v>
      </c>
      <c r="E116">
        <v>3.52</v>
      </c>
    </row>
    <row r="117" spans="1:5" ht="12.75">
      <c r="A117" t="s">
        <v>269</v>
      </c>
      <c r="B117">
        <v>0</v>
      </c>
      <c r="C117">
        <v>0</v>
      </c>
      <c r="D117">
        <v>0</v>
      </c>
      <c r="E117">
        <v>0</v>
      </c>
    </row>
    <row r="118" spans="1:5" ht="12.75">
      <c r="A118" t="s">
        <v>270</v>
      </c>
      <c r="B118">
        <v>0</v>
      </c>
      <c r="C118">
        <v>0</v>
      </c>
      <c r="D118">
        <v>-0.89</v>
      </c>
      <c r="E118">
        <v>3.52</v>
      </c>
    </row>
    <row r="120" spans="1:5" ht="12.75">
      <c r="A120" t="s">
        <v>271</v>
      </c>
      <c r="B120">
        <v>12.26</v>
      </c>
      <c r="C120">
        <v>13.38</v>
      </c>
      <c r="D120">
        <v>11.22</v>
      </c>
      <c r="E120">
        <v>9</v>
      </c>
    </row>
    <row r="122" ht="12.75">
      <c r="A122" t="s">
        <v>272</v>
      </c>
    </row>
    <row r="123" spans="1:5" ht="12.75">
      <c r="A123" t="s">
        <v>273</v>
      </c>
      <c r="B123">
        <v>0</v>
      </c>
      <c r="C123">
        <v>0</v>
      </c>
      <c r="D123">
        <v>0</v>
      </c>
      <c r="E123">
        <v>0</v>
      </c>
    </row>
    <row r="124" spans="1:5" ht="12.75">
      <c r="A124" t="s">
        <v>274</v>
      </c>
      <c r="B124">
        <v>1.07</v>
      </c>
      <c r="C124">
        <v>3.24</v>
      </c>
      <c r="D124">
        <v>2.75</v>
      </c>
      <c r="E124">
        <v>0.5</v>
      </c>
    </row>
    <row r="125" spans="1:5" ht="12.75">
      <c r="A125" t="s">
        <v>275</v>
      </c>
      <c r="B125">
        <v>30.67</v>
      </c>
      <c r="C125">
        <v>20</v>
      </c>
      <c r="D125">
        <v>15.4</v>
      </c>
      <c r="E125">
        <v>13.66</v>
      </c>
    </row>
    <row r="126" spans="1:5" ht="12.75">
      <c r="A126" t="s">
        <v>276</v>
      </c>
      <c r="B126">
        <v>0</v>
      </c>
      <c r="C126">
        <v>0</v>
      </c>
      <c r="D126">
        <v>0</v>
      </c>
      <c r="E126">
        <v>0</v>
      </c>
    </row>
    <row r="127" spans="1:5" ht="12.75">
      <c r="A127" t="s">
        <v>277</v>
      </c>
      <c r="B127">
        <v>0</v>
      </c>
      <c r="C127">
        <v>0</v>
      </c>
      <c r="D127">
        <v>0</v>
      </c>
      <c r="E127">
        <v>0</v>
      </c>
    </row>
    <row r="128" spans="1:5" ht="12.75">
      <c r="A128" t="s">
        <v>278</v>
      </c>
      <c r="B128">
        <v>17.86</v>
      </c>
      <c r="C128">
        <v>13.79</v>
      </c>
      <c r="D128">
        <v>8.93</v>
      </c>
      <c r="E128">
        <v>3.72</v>
      </c>
    </row>
    <row r="129" spans="1:5" ht="12.75">
      <c r="A129" t="s">
        <v>279</v>
      </c>
      <c r="B129">
        <v>0.24</v>
      </c>
      <c r="C129">
        <v>0.24</v>
      </c>
      <c r="D129">
        <v>0.19</v>
      </c>
      <c r="E129">
        <v>0</v>
      </c>
    </row>
    <row r="130" spans="1:5" ht="12.75">
      <c r="A130" t="s">
        <v>280</v>
      </c>
      <c r="B130">
        <v>1.85</v>
      </c>
      <c r="C130">
        <v>1.54</v>
      </c>
      <c r="D130">
        <v>0.93</v>
      </c>
      <c r="E130">
        <v>0.37</v>
      </c>
    </row>
    <row r="131" spans="1:5" ht="12.75">
      <c r="A131" t="s">
        <v>281</v>
      </c>
      <c r="B131">
        <v>51.69</v>
      </c>
      <c r="C131">
        <v>38.81</v>
      </c>
      <c r="D131">
        <v>28.2</v>
      </c>
      <c r="E131">
        <v>18.25</v>
      </c>
    </row>
    <row r="133" spans="1:5" ht="12.75">
      <c r="A133" t="s">
        <v>282</v>
      </c>
      <c r="B133">
        <v>26.14</v>
      </c>
      <c r="C133">
        <v>12.26</v>
      </c>
      <c r="D133">
        <v>13.38</v>
      </c>
      <c r="E133">
        <v>11.22</v>
      </c>
    </row>
    <row r="135" spans="1:5" ht="12.75">
      <c r="A135" t="s">
        <v>283</v>
      </c>
      <c r="B135">
        <v>17.86</v>
      </c>
      <c r="C135">
        <v>13.79</v>
      </c>
      <c r="D135">
        <v>8.93</v>
      </c>
      <c r="E135">
        <v>3.72</v>
      </c>
    </row>
    <row r="137" spans="1:5" ht="12.75">
      <c r="A137" t="s">
        <v>284</v>
      </c>
      <c r="B137">
        <v>0.24</v>
      </c>
      <c r="C137">
        <v>0.24</v>
      </c>
      <c r="D137">
        <v>0.19</v>
      </c>
      <c r="E137">
        <v>0</v>
      </c>
    </row>
    <row r="139" spans="1:5" ht="12.75">
      <c r="A139" t="s">
        <v>280</v>
      </c>
      <c r="B139">
        <v>1.85</v>
      </c>
      <c r="C139">
        <v>1.54</v>
      </c>
      <c r="D139">
        <v>0.93</v>
      </c>
      <c r="E139">
        <v>0.37</v>
      </c>
    </row>
    <row r="141" spans="1:5" ht="12.75">
      <c r="A141" t="s">
        <v>285</v>
      </c>
      <c r="B141">
        <v>60</v>
      </c>
      <c r="C141">
        <v>60</v>
      </c>
      <c r="D141">
        <v>40</v>
      </c>
      <c r="E141">
        <v>25</v>
      </c>
    </row>
    <row r="143" spans="1:5" ht="12.75">
      <c r="A143" t="s">
        <v>286</v>
      </c>
      <c r="B143">
        <v>10.66</v>
      </c>
      <c r="C143">
        <v>6.03</v>
      </c>
      <c r="D143">
        <v>13.49</v>
      </c>
      <c r="E143">
        <v>11.13</v>
      </c>
    </row>
    <row r="145" spans="1:5" ht="12.75">
      <c r="A145" t="s">
        <v>287</v>
      </c>
      <c r="B145">
        <v>91.1</v>
      </c>
      <c r="C145">
        <v>84.91</v>
      </c>
      <c r="D145">
        <v>38.63</v>
      </c>
      <c r="E145">
        <v>44.3</v>
      </c>
    </row>
    <row r="147" ht="12.75">
      <c r="A147" t="s">
        <v>288</v>
      </c>
    </row>
    <row r="148" spans="1:5" ht="12.75">
      <c r="A148" t="s">
        <v>289</v>
      </c>
      <c r="B148">
        <v>-0.98</v>
      </c>
      <c r="C148">
        <v>-0.14</v>
      </c>
      <c r="D148">
        <v>-0.17</v>
      </c>
      <c r="E148">
        <v>-0.05</v>
      </c>
    </row>
    <row r="149" spans="1:5" ht="12.75">
      <c r="A149" t="s">
        <v>290</v>
      </c>
      <c r="B149">
        <v>1.76</v>
      </c>
      <c r="C149">
        <v>0</v>
      </c>
      <c r="D149">
        <v>0</v>
      </c>
      <c r="E149">
        <v>0.17</v>
      </c>
    </row>
    <row r="150" spans="1:5" ht="12.75">
      <c r="A150" t="s">
        <v>291</v>
      </c>
      <c r="B150">
        <v>0</v>
      </c>
      <c r="C150">
        <v>0</v>
      </c>
      <c r="D150">
        <v>0</v>
      </c>
      <c r="E150">
        <v>0</v>
      </c>
    </row>
    <row r="151" spans="1:5" ht="12.75">
      <c r="A151" t="s">
        <v>292</v>
      </c>
      <c r="B151">
        <v>0</v>
      </c>
      <c r="C151">
        <v>0</v>
      </c>
      <c r="D151">
        <v>0</v>
      </c>
      <c r="E151">
        <v>0</v>
      </c>
    </row>
    <row r="152" spans="1:5" ht="12.75">
      <c r="A152" t="s">
        <v>293</v>
      </c>
      <c r="B152">
        <v>0</v>
      </c>
      <c r="C152">
        <v>0</v>
      </c>
      <c r="D152">
        <v>0</v>
      </c>
      <c r="E152">
        <v>0</v>
      </c>
    </row>
    <row r="153" spans="1:5" ht="12.75">
      <c r="A153" t="s">
        <v>294</v>
      </c>
      <c r="B153">
        <v>0</v>
      </c>
      <c r="C153">
        <v>0</v>
      </c>
      <c r="D153">
        <v>0</v>
      </c>
      <c r="E153">
        <v>0</v>
      </c>
    </row>
    <row r="154" spans="1:5" ht="12.75">
      <c r="A154" t="s">
        <v>295</v>
      </c>
      <c r="B154">
        <v>0.78</v>
      </c>
      <c r="C154">
        <v>-0.14</v>
      </c>
      <c r="D154">
        <v>-0.17</v>
      </c>
      <c r="E154">
        <v>0.12</v>
      </c>
    </row>
    <row r="155" spans="1:5" ht="12.75">
      <c r="A155" t="s">
        <v>296</v>
      </c>
      <c r="B155">
        <v>0.06</v>
      </c>
      <c r="C155">
        <v>0.02</v>
      </c>
      <c r="D155">
        <v>0.02</v>
      </c>
      <c r="E155">
        <v>0.02</v>
      </c>
    </row>
    <row r="156" spans="1:5" ht="12.75">
      <c r="A156" t="s">
        <v>297</v>
      </c>
      <c r="B156">
        <v>0.72</v>
      </c>
      <c r="C156">
        <v>-0.12</v>
      </c>
      <c r="D156">
        <v>-0.15</v>
      </c>
      <c r="E156">
        <v>0.1</v>
      </c>
    </row>
    <row r="160" spans="1:2" ht="12.75">
      <c r="A160" s="30" t="s">
        <v>499</v>
      </c>
      <c r="B160" s="31">
        <f>+B108/B106</f>
        <v>0.07413160124258684</v>
      </c>
    </row>
  </sheetData>
  <printOptions/>
  <pageMargins left="0.75" right="0.75" top="1" bottom="1" header="0.5" footer="0.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A1" sqref="A1:K252"/>
    </sheetView>
  </sheetViews>
  <sheetFormatPr defaultColWidth="9.140625" defaultRowHeight="12.75"/>
  <sheetData>
    <row r="1" spans="1:12" ht="12.75">
      <c r="A1" t="s">
        <v>298</v>
      </c>
      <c r="B1" t="s">
        <v>299</v>
      </c>
      <c r="C1" t="s">
        <v>300</v>
      </c>
      <c r="D1" t="s">
        <v>301</v>
      </c>
      <c r="E1" t="s">
        <v>302</v>
      </c>
      <c r="F1" t="s">
        <v>303</v>
      </c>
      <c r="G1" t="s">
        <v>304</v>
      </c>
      <c r="H1" t="s">
        <v>305</v>
      </c>
      <c r="I1" t="s">
        <v>306</v>
      </c>
      <c r="J1" t="s">
        <v>307</v>
      </c>
      <c r="K1" t="s">
        <v>308</v>
      </c>
      <c r="L1">
        <f>AVERAGE(I2:I245)</f>
        <v>658.9685245901638</v>
      </c>
    </row>
    <row r="2" spans="1:9" ht="12.75">
      <c r="A2" t="s">
        <v>347</v>
      </c>
      <c r="B2">
        <v>125.1</v>
      </c>
      <c r="C2">
        <v>126</v>
      </c>
      <c r="D2">
        <v>124.5</v>
      </c>
      <c r="E2">
        <v>125.2</v>
      </c>
      <c r="F2">
        <v>15996</v>
      </c>
      <c r="G2">
        <v>236</v>
      </c>
      <c r="H2">
        <v>2005.64</v>
      </c>
      <c r="I2">
        <v>745.44</v>
      </c>
    </row>
    <row r="3" spans="1:9" ht="12.75">
      <c r="A3" t="s">
        <v>348</v>
      </c>
      <c r="B3">
        <v>124</v>
      </c>
      <c r="C3">
        <v>125.75</v>
      </c>
      <c r="D3">
        <v>124</v>
      </c>
      <c r="E3">
        <v>125.15</v>
      </c>
      <c r="F3">
        <v>7397</v>
      </c>
      <c r="G3">
        <v>121</v>
      </c>
      <c r="H3">
        <v>924.23</v>
      </c>
      <c r="I3">
        <v>745.14</v>
      </c>
    </row>
    <row r="4" spans="1:9" ht="12.75">
      <c r="A4" s="1">
        <v>37593</v>
      </c>
      <c r="B4">
        <v>126.5</v>
      </c>
      <c r="C4">
        <v>126.95</v>
      </c>
      <c r="D4">
        <v>123.8</v>
      </c>
      <c r="E4">
        <v>124.25</v>
      </c>
      <c r="F4">
        <v>12567</v>
      </c>
      <c r="G4">
        <v>155</v>
      </c>
      <c r="H4">
        <v>1567.83</v>
      </c>
      <c r="I4">
        <v>739.78</v>
      </c>
    </row>
    <row r="5" spans="1:9" ht="12.75">
      <c r="A5" s="1">
        <v>37563</v>
      </c>
      <c r="B5">
        <v>127</v>
      </c>
      <c r="C5">
        <v>128</v>
      </c>
      <c r="D5">
        <v>125</v>
      </c>
      <c r="E5">
        <v>126.2</v>
      </c>
      <c r="F5">
        <v>11997</v>
      </c>
      <c r="G5">
        <v>226</v>
      </c>
      <c r="H5">
        <v>1513.05</v>
      </c>
      <c r="I5">
        <v>751.39</v>
      </c>
    </row>
    <row r="6" spans="1:9" ht="12.75">
      <c r="A6" s="1">
        <v>37471</v>
      </c>
      <c r="B6">
        <v>125.5</v>
      </c>
      <c r="C6">
        <v>126.9</v>
      </c>
      <c r="D6">
        <v>123.55</v>
      </c>
      <c r="E6">
        <v>124.15</v>
      </c>
      <c r="F6">
        <v>11076</v>
      </c>
      <c r="G6">
        <v>132</v>
      </c>
      <c r="H6">
        <v>1384.64</v>
      </c>
      <c r="I6">
        <v>739.19</v>
      </c>
    </row>
    <row r="7" spans="1:9" ht="12.75">
      <c r="A7" s="1">
        <v>37440</v>
      </c>
      <c r="B7">
        <v>124.5</v>
      </c>
      <c r="C7">
        <v>126</v>
      </c>
      <c r="D7">
        <v>124.5</v>
      </c>
      <c r="E7">
        <v>125.3</v>
      </c>
      <c r="F7">
        <v>5166</v>
      </c>
      <c r="G7">
        <v>114</v>
      </c>
      <c r="H7">
        <v>648.1</v>
      </c>
      <c r="I7">
        <v>746.04</v>
      </c>
    </row>
    <row r="8" spans="1:9" ht="12.75">
      <c r="A8" s="1">
        <v>37410</v>
      </c>
      <c r="B8">
        <v>126.7</v>
      </c>
      <c r="C8">
        <v>127</v>
      </c>
      <c r="D8">
        <v>124.55</v>
      </c>
      <c r="E8">
        <v>125.25</v>
      </c>
      <c r="F8">
        <v>10645</v>
      </c>
      <c r="G8">
        <v>152</v>
      </c>
      <c r="H8">
        <v>1338.43</v>
      </c>
      <c r="I8">
        <v>745.74</v>
      </c>
    </row>
    <row r="9" spans="1:9" ht="12.75">
      <c r="A9" s="1">
        <v>37379</v>
      </c>
      <c r="B9">
        <v>126</v>
      </c>
      <c r="C9">
        <v>126.5</v>
      </c>
      <c r="D9">
        <v>125.1</v>
      </c>
      <c r="E9">
        <v>125.45</v>
      </c>
      <c r="F9">
        <v>12238</v>
      </c>
      <c r="G9">
        <v>150</v>
      </c>
      <c r="H9">
        <v>1539.04</v>
      </c>
      <c r="I9">
        <v>746.93</v>
      </c>
    </row>
    <row r="10" spans="1:9" ht="12.75">
      <c r="A10" s="1">
        <v>37349</v>
      </c>
      <c r="B10">
        <v>125.5</v>
      </c>
      <c r="C10">
        <v>127.5</v>
      </c>
      <c r="D10">
        <v>124.65</v>
      </c>
      <c r="E10">
        <v>125.6</v>
      </c>
      <c r="F10">
        <v>14600</v>
      </c>
      <c r="G10">
        <v>173</v>
      </c>
      <c r="H10">
        <v>1833.47</v>
      </c>
      <c r="I10">
        <v>747.82</v>
      </c>
    </row>
    <row r="11" spans="1:9" ht="12.75">
      <c r="A11" s="1">
        <v>37259</v>
      </c>
      <c r="B11">
        <v>126.45</v>
      </c>
      <c r="C11">
        <v>126.45</v>
      </c>
      <c r="D11">
        <v>122.1</v>
      </c>
      <c r="E11">
        <v>124.95</v>
      </c>
      <c r="F11">
        <v>11362</v>
      </c>
      <c r="G11">
        <v>238</v>
      </c>
      <c r="H11">
        <v>1410.68</v>
      </c>
      <c r="I11">
        <v>743.95</v>
      </c>
    </row>
    <row r="12" spans="1:9" ht="12.75">
      <c r="A12" t="s">
        <v>349</v>
      </c>
      <c r="B12">
        <v>130</v>
      </c>
      <c r="C12">
        <v>133.8</v>
      </c>
      <c r="D12">
        <v>122</v>
      </c>
      <c r="E12">
        <v>123.8</v>
      </c>
      <c r="F12">
        <v>56953</v>
      </c>
      <c r="G12">
        <v>767</v>
      </c>
      <c r="H12">
        <v>7324.17</v>
      </c>
      <c r="I12">
        <v>737.11</v>
      </c>
    </row>
    <row r="13" spans="1:9" ht="12.75">
      <c r="A13" t="s">
        <v>350</v>
      </c>
      <c r="B13">
        <v>136</v>
      </c>
      <c r="C13">
        <v>136.5</v>
      </c>
      <c r="D13">
        <v>128.1</v>
      </c>
      <c r="E13">
        <v>129.3</v>
      </c>
      <c r="F13">
        <v>44440</v>
      </c>
      <c r="G13">
        <v>659</v>
      </c>
      <c r="H13">
        <v>5846.71</v>
      </c>
      <c r="I13">
        <v>769.85</v>
      </c>
    </row>
    <row r="14" spans="1:9" ht="12.75">
      <c r="A14" t="s">
        <v>351</v>
      </c>
      <c r="B14">
        <v>127</v>
      </c>
      <c r="C14">
        <v>135</v>
      </c>
      <c r="D14">
        <v>127</v>
      </c>
      <c r="E14">
        <v>133.25</v>
      </c>
      <c r="F14">
        <v>95599</v>
      </c>
      <c r="G14">
        <v>1307</v>
      </c>
      <c r="H14">
        <v>12652.91</v>
      </c>
      <c r="I14">
        <v>793.37</v>
      </c>
    </row>
    <row r="15" spans="1:9" ht="12.75">
      <c r="A15" t="s">
        <v>352</v>
      </c>
      <c r="B15">
        <v>124</v>
      </c>
      <c r="C15">
        <v>126.25</v>
      </c>
      <c r="D15">
        <v>124</v>
      </c>
      <c r="E15">
        <v>125.85</v>
      </c>
      <c r="F15">
        <v>17269</v>
      </c>
      <c r="G15">
        <v>243</v>
      </c>
      <c r="H15">
        <v>2172.04</v>
      </c>
      <c r="I15">
        <v>749.31</v>
      </c>
    </row>
    <row r="16" spans="1:9" ht="12.75">
      <c r="A16" t="s">
        <v>353</v>
      </c>
      <c r="B16">
        <v>125.5</v>
      </c>
      <c r="C16">
        <v>125.5</v>
      </c>
      <c r="D16">
        <v>123.55</v>
      </c>
      <c r="E16">
        <v>124.7</v>
      </c>
      <c r="F16">
        <v>10025</v>
      </c>
      <c r="G16">
        <v>159</v>
      </c>
      <c r="H16">
        <v>1250.3</v>
      </c>
      <c r="I16">
        <v>742.46</v>
      </c>
    </row>
    <row r="17" spans="1:9" ht="12.75">
      <c r="A17" t="s">
        <v>354</v>
      </c>
      <c r="B17">
        <v>127</v>
      </c>
      <c r="C17">
        <v>127</v>
      </c>
      <c r="D17">
        <v>123</v>
      </c>
      <c r="E17">
        <v>123.9</v>
      </c>
      <c r="F17">
        <v>19914</v>
      </c>
      <c r="G17">
        <v>286</v>
      </c>
      <c r="H17">
        <v>2491.92</v>
      </c>
      <c r="I17">
        <v>737.7</v>
      </c>
    </row>
    <row r="18" spans="1:9" ht="12.75">
      <c r="A18" t="s">
        <v>355</v>
      </c>
      <c r="B18">
        <v>124.05</v>
      </c>
      <c r="C18">
        <v>126.1</v>
      </c>
      <c r="D18">
        <v>123.3</v>
      </c>
      <c r="E18">
        <v>125.8</v>
      </c>
      <c r="F18">
        <v>25894</v>
      </c>
      <c r="G18">
        <v>170</v>
      </c>
      <c r="H18">
        <v>3253.63</v>
      </c>
      <c r="I18">
        <v>749.01</v>
      </c>
    </row>
    <row r="19" spans="1:9" ht="12.75">
      <c r="A19" t="s">
        <v>356</v>
      </c>
      <c r="B19">
        <v>125</v>
      </c>
      <c r="C19">
        <v>126.25</v>
      </c>
      <c r="D19">
        <v>124.4</v>
      </c>
      <c r="E19">
        <v>125.95</v>
      </c>
      <c r="F19">
        <v>19259</v>
      </c>
      <c r="G19">
        <v>191</v>
      </c>
      <c r="H19">
        <v>2420.29</v>
      </c>
      <c r="I19">
        <v>749.91</v>
      </c>
    </row>
    <row r="20" spans="1:9" ht="12.75">
      <c r="A20" t="s">
        <v>357</v>
      </c>
      <c r="B20">
        <v>126.5</v>
      </c>
      <c r="C20">
        <v>129</v>
      </c>
      <c r="D20">
        <v>125</v>
      </c>
      <c r="E20">
        <v>125.2</v>
      </c>
      <c r="F20">
        <v>14400</v>
      </c>
      <c r="G20">
        <v>249</v>
      </c>
      <c r="H20">
        <v>1816.18</v>
      </c>
      <c r="I20">
        <v>745.44</v>
      </c>
    </row>
    <row r="21" spans="1:9" ht="12.75">
      <c r="A21" t="s">
        <v>358</v>
      </c>
      <c r="B21">
        <v>124.9</v>
      </c>
      <c r="C21">
        <v>126.5</v>
      </c>
      <c r="D21">
        <v>123.6</v>
      </c>
      <c r="E21">
        <v>125.9</v>
      </c>
      <c r="F21">
        <v>15932</v>
      </c>
      <c r="G21">
        <v>178</v>
      </c>
      <c r="H21">
        <v>1993.05</v>
      </c>
      <c r="I21">
        <v>749.61</v>
      </c>
    </row>
    <row r="22" spans="1:9" ht="12.75">
      <c r="A22" t="s">
        <v>359</v>
      </c>
      <c r="B22">
        <v>125.8</v>
      </c>
      <c r="C22">
        <v>125.8</v>
      </c>
      <c r="D22">
        <v>124</v>
      </c>
      <c r="E22">
        <v>124.35</v>
      </c>
      <c r="F22">
        <v>8353</v>
      </c>
      <c r="G22">
        <v>168</v>
      </c>
      <c r="H22">
        <v>1039.74</v>
      </c>
      <c r="I22">
        <v>740.38</v>
      </c>
    </row>
    <row r="23" spans="1:9" ht="12.75">
      <c r="A23" t="s">
        <v>360</v>
      </c>
      <c r="B23">
        <v>125</v>
      </c>
      <c r="C23">
        <v>126.4</v>
      </c>
      <c r="D23">
        <v>124.5</v>
      </c>
      <c r="E23">
        <v>125.8</v>
      </c>
      <c r="F23">
        <v>16348</v>
      </c>
      <c r="G23">
        <v>135</v>
      </c>
      <c r="H23">
        <v>2054.89</v>
      </c>
      <c r="I23">
        <v>749.01</v>
      </c>
    </row>
    <row r="24" spans="1:9" ht="12.75">
      <c r="A24" s="1">
        <v>37592</v>
      </c>
      <c r="B24">
        <v>125.05</v>
      </c>
      <c r="C24">
        <v>126</v>
      </c>
      <c r="D24">
        <v>123.75</v>
      </c>
      <c r="E24">
        <v>124.6</v>
      </c>
      <c r="F24">
        <v>12343</v>
      </c>
      <c r="G24">
        <v>189</v>
      </c>
      <c r="H24">
        <v>1540.9</v>
      </c>
      <c r="I24">
        <v>741.87</v>
      </c>
    </row>
    <row r="25" spans="1:9" ht="12.75">
      <c r="A25" s="1">
        <v>37562</v>
      </c>
      <c r="B25">
        <v>129</v>
      </c>
      <c r="C25">
        <v>129</v>
      </c>
      <c r="D25">
        <v>125.2</v>
      </c>
      <c r="E25">
        <v>125.8</v>
      </c>
      <c r="F25">
        <v>19620</v>
      </c>
      <c r="G25">
        <v>160</v>
      </c>
      <c r="H25">
        <v>2471.63</v>
      </c>
      <c r="I25">
        <v>749.01</v>
      </c>
    </row>
    <row r="26" spans="1:9" ht="12.75">
      <c r="A26" s="1">
        <v>37470</v>
      </c>
      <c r="B26">
        <v>123</v>
      </c>
      <c r="C26">
        <v>126.25</v>
      </c>
      <c r="D26">
        <v>123</v>
      </c>
      <c r="E26">
        <v>125.85</v>
      </c>
      <c r="F26">
        <v>15244</v>
      </c>
      <c r="G26">
        <v>159</v>
      </c>
      <c r="H26">
        <v>1908.22</v>
      </c>
      <c r="I26">
        <v>749.31</v>
      </c>
    </row>
    <row r="27" spans="1:9" ht="12.75">
      <c r="A27" s="1">
        <v>37439</v>
      </c>
      <c r="B27">
        <v>125.2</v>
      </c>
      <c r="C27">
        <v>127.9</v>
      </c>
      <c r="D27">
        <v>123.7</v>
      </c>
      <c r="E27">
        <v>124.1</v>
      </c>
      <c r="F27">
        <v>14145</v>
      </c>
      <c r="G27">
        <v>233</v>
      </c>
      <c r="H27">
        <v>1772.28</v>
      </c>
      <c r="I27">
        <v>738.89</v>
      </c>
    </row>
    <row r="28" spans="1:9" ht="12.75">
      <c r="A28" s="1">
        <v>37409</v>
      </c>
      <c r="B28">
        <v>125</v>
      </c>
      <c r="C28">
        <v>130.4</v>
      </c>
      <c r="D28">
        <v>125</v>
      </c>
      <c r="E28">
        <v>125.95</v>
      </c>
      <c r="F28">
        <v>33962</v>
      </c>
      <c r="G28">
        <v>569</v>
      </c>
      <c r="H28">
        <v>4325.4</v>
      </c>
      <c r="I28">
        <v>749.91</v>
      </c>
    </row>
    <row r="29" spans="1:9" ht="12.75">
      <c r="A29" s="1">
        <v>37378</v>
      </c>
      <c r="B29">
        <v>125</v>
      </c>
      <c r="C29">
        <v>125.6</v>
      </c>
      <c r="D29">
        <v>121.35</v>
      </c>
      <c r="E29">
        <v>121.8</v>
      </c>
      <c r="F29">
        <v>26522</v>
      </c>
      <c r="G29">
        <v>247</v>
      </c>
      <c r="H29">
        <v>3247.92</v>
      </c>
      <c r="I29">
        <v>725.2</v>
      </c>
    </row>
    <row r="30" spans="1:9" ht="12.75">
      <c r="A30" s="1">
        <v>37348</v>
      </c>
      <c r="B30">
        <v>125.6</v>
      </c>
      <c r="C30">
        <v>126.7</v>
      </c>
      <c r="D30">
        <v>125</v>
      </c>
      <c r="E30">
        <v>125.9</v>
      </c>
      <c r="F30">
        <v>10400</v>
      </c>
      <c r="G30">
        <v>115</v>
      </c>
      <c r="H30">
        <v>1306.31</v>
      </c>
      <c r="I30">
        <v>749.61</v>
      </c>
    </row>
    <row r="31" spans="1:9" ht="12.75">
      <c r="A31" s="1">
        <v>37258</v>
      </c>
      <c r="B31">
        <v>126.7</v>
      </c>
      <c r="C31">
        <v>127</v>
      </c>
      <c r="D31">
        <v>125.15</v>
      </c>
      <c r="E31">
        <v>125.75</v>
      </c>
      <c r="F31">
        <v>7295</v>
      </c>
      <c r="G31">
        <v>108</v>
      </c>
      <c r="H31">
        <v>918.57</v>
      </c>
      <c r="I31">
        <v>748.72</v>
      </c>
    </row>
    <row r="32" spans="1:9" ht="12.75">
      <c r="A32" t="s">
        <v>361</v>
      </c>
      <c r="B32">
        <v>126.75</v>
      </c>
      <c r="C32">
        <v>127</v>
      </c>
      <c r="D32">
        <v>126.05</v>
      </c>
      <c r="E32">
        <v>126.85</v>
      </c>
      <c r="F32">
        <v>16487</v>
      </c>
      <c r="G32">
        <v>77</v>
      </c>
      <c r="H32">
        <v>2088.32</v>
      </c>
      <c r="I32">
        <v>755.26</v>
      </c>
    </row>
    <row r="33" spans="1:9" ht="12.75">
      <c r="A33" t="s">
        <v>362</v>
      </c>
      <c r="B33">
        <v>125</v>
      </c>
      <c r="C33">
        <v>129</v>
      </c>
      <c r="D33">
        <v>125</v>
      </c>
      <c r="E33">
        <v>126.65</v>
      </c>
      <c r="F33">
        <v>18175</v>
      </c>
      <c r="G33">
        <v>136</v>
      </c>
      <c r="H33">
        <v>2289.2</v>
      </c>
      <c r="I33">
        <v>754.07</v>
      </c>
    </row>
    <row r="34" spans="1:9" ht="12.75">
      <c r="A34" t="s">
        <v>363</v>
      </c>
      <c r="B34">
        <v>125.25</v>
      </c>
      <c r="C34">
        <v>128.35</v>
      </c>
      <c r="D34">
        <v>124.05</v>
      </c>
      <c r="E34">
        <v>127.7</v>
      </c>
      <c r="F34">
        <v>16463</v>
      </c>
      <c r="G34">
        <v>203</v>
      </c>
      <c r="H34">
        <v>2070.9</v>
      </c>
      <c r="I34">
        <v>760.33</v>
      </c>
    </row>
    <row r="35" spans="1:9" ht="12.75">
      <c r="A35" t="s">
        <v>364</v>
      </c>
      <c r="B35">
        <v>127.5</v>
      </c>
      <c r="C35">
        <v>128</v>
      </c>
      <c r="D35">
        <v>126.05</v>
      </c>
      <c r="E35">
        <v>126.4</v>
      </c>
      <c r="F35">
        <v>5571</v>
      </c>
      <c r="G35">
        <v>94</v>
      </c>
      <c r="H35">
        <v>705.56</v>
      </c>
      <c r="I35">
        <v>752.59</v>
      </c>
    </row>
    <row r="36" spans="1:9" ht="12.75">
      <c r="A36" t="s">
        <v>365</v>
      </c>
      <c r="B36">
        <v>125.55</v>
      </c>
      <c r="C36">
        <v>127.5</v>
      </c>
      <c r="D36">
        <v>124.75</v>
      </c>
      <c r="E36">
        <v>126.4</v>
      </c>
      <c r="F36">
        <v>11563</v>
      </c>
      <c r="G36">
        <v>196</v>
      </c>
      <c r="H36">
        <v>1455.72</v>
      </c>
      <c r="I36">
        <v>752.59</v>
      </c>
    </row>
    <row r="37" spans="1:9" ht="12.75">
      <c r="A37" t="s">
        <v>366</v>
      </c>
      <c r="B37">
        <v>129.1</v>
      </c>
      <c r="C37">
        <v>129.1</v>
      </c>
      <c r="D37">
        <v>121</v>
      </c>
      <c r="E37">
        <v>126.65</v>
      </c>
      <c r="F37">
        <v>46322</v>
      </c>
      <c r="G37">
        <v>438</v>
      </c>
      <c r="H37">
        <v>5826.97</v>
      </c>
      <c r="I37">
        <v>754.07</v>
      </c>
    </row>
    <row r="38" spans="1:9" ht="12.75">
      <c r="A38" t="s">
        <v>367</v>
      </c>
      <c r="B38">
        <v>131</v>
      </c>
      <c r="C38">
        <v>131.85</v>
      </c>
      <c r="D38">
        <v>129</v>
      </c>
      <c r="E38">
        <v>129.95</v>
      </c>
      <c r="F38">
        <v>49024</v>
      </c>
      <c r="G38">
        <v>366</v>
      </c>
      <c r="H38">
        <v>6373.57</v>
      </c>
      <c r="I38">
        <v>773.72</v>
      </c>
    </row>
    <row r="39" spans="1:9" ht="12.75">
      <c r="A39" t="s">
        <v>368</v>
      </c>
      <c r="B39">
        <v>130.45</v>
      </c>
      <c r="C39">
        <v>132</v>
      </c>
      <c r="D39">
        <v>129.05</v>
      </c>
      <c r="E39">
        <v>129.85</v>
      </c>
      <c r="F39">
        <v>10603</v>
      </c>
      <c r="G39">
        <v>160</v>
      </c>
      <c r="H39">
        <v>1379.58</v>
      </c>
      <c r="I39">
        <v>773.13</v>
      </c>
    </row>
    <row r="40" spans="1:9" ht="12.75">
      <c r="A40" t="s">
        <v>369</v>
      </c>
      <c r="B40">
        <v>126.1</v>
      </c>
      <c r="C40">
        <v>131</v>
      </c>
      <c r="D40">
        <v>126.1</v>
      </c>
      <c r="E40">
        <v>130.05</v>
      </c>
      <c r="F40">
        <v>19101</v>
      </c>
      <c r="G40">
        <v>238</v>
      </c>
      <c r="H40">
        <v>2471.61</v>
      </c>
      <c r="I40">
        <v>774.32</v>
      </c>
    </row>
    <row r="41" spans="1:9" ht="12.75">
      <c r="A41" t="s">
        <v>370</v>
      </c>
      <c r="B41">
        <v>129</v>
      </c>
      <c r="C41">
        <v>130</v>
      </c>
      <c r="D41">
        <v>127</v>
      </c>
      <c r="E41">
        <v>127.15</v>
      </c>
      <c r="F41">
        <v>12261</v>
      </c>
      <c r="G41">
        <v>182</v>
      </c>
      <c r="H41">
        <v>1573.54</v>
      </c>
      <c r="I41">
        <v>757.05</v>
      </c>
    </row>
    <row r="42" spans="1:9" ht="12.75">
      <c r="A42" t="s">
        <v>371</v>
      </c>
      <c r="B42">
        <v>126.6</v>
      </c>
      <c r="C42">
        <v>129</v>
      </c>
      <c r="D42">
        <v>125</v>
      </c>
      <c r="E42">
        <v>128.25</v>
      </c>
      <c r="F42">
        <v>19429</v>
      </c>
      <c r="G42">
        <v>210</v>
      </c>
      <c r="H42">
        <v>2476.38</v>
      </c>
      <c r="I42">
        <v>763.6</v>
      </c>
    </row>
    <row r="43" spans="1:9" ht="12.75">
      <c r="A43" t="s">
        <v>372</v>
      </c>
      <c r="B43">
        <v>124</v>
      </c>
      <c r="C43">
        <v>130.9</v>
      </c>
      <c r="D43">
        <v>124</v>
      </c>
      <c r="E43">
        <v>128.15</v>
      </c>
      <c r="F43">
        <v>4610</v>
      </c>
      <c r="G43">
        <v>107</v>
      </c>
      <c r="H43">
        <v>591.73</v>
      </c>
      <c r="I43">
        <v>763.01</v>
      </c>
    </row>
    <row r="44" spans="1:9" ht="12.75">
      <c r="A44" t="s">
        <v>373</v>
      </c>
      <c r="B44">
        <v>126</v>
      </c>
      <c r="C44">
        <v>132.85</v>
      </c>
      <c r="D44">
        <v>126</v>
      </c>
      <c r="E44">
        <v>130.05</v>
      </c>
      <c r="F44">
        <v>6293</v>
      </c>
      <c r="G44">
        <v>124</v>
      </c>
      <c r="H44">
        <v>817.78</v>
      </c>
      <c r="I44">
        <v>774.32</v>
      </c>
    </row>
    <row r="45" spans="1:9" ht="12.75">
      <c r="A45" t="s">
        <v>374</v>
      </c>
      <c r="B45">
        <v>132.9</v>
      </c>
      <c r="C45">
        <v>132.9</v>
      </c>
      <c r="D45">
        <v>128.75</v>
      </c>
      <c r="E45">
        <v>130.95</v>
      </c>
      <c r="F45">
        <v>22867</v>
      </c>
      <c r="G45">
        <v>248</v>
      </c>
      <c r="H45">
        <v>2978.88</v>
      </c>
      <c r="I45">
        <v>779.68</v>
      </c>
    </row>
    <row r="46" spans="1:9" ht="12.75">
      <c r="A46" s="1">
        <v>37561</v>
      </c>
      <c r="B46">
        <v>129.75</v>
      </c>
      <c r="C46">
        <v>131</v>
      </c>
      <c r="D46">
        <v>128.35</v>
      </c>
      <c r="E46">
        <v>130.2</v>
      </c>
      <c r="F46">
        <v>25310</v>
      </c>
      <c r="G46">
        <v>260</v>
      </c>
      <c r="H46">
        <v>3278.2</v>
      </c>
      <c r="I46">
        <v>775.21</v>
      </c>
    </row>
    <row r="47" spans="1:9" ht="12.75">
      <c r="A47" s="1">
        <v>37530</v>
      </c>
      <c r="B47">
        <v>130</v>
      </c>
      <c r="C47">
        <v>132</v>
      </c>
      <c r="D47">
        <v>126.35</v>
      </c>
      <c r="E47">
        <v>129.7</v>
      </c>
      <c r="F47">
        <v>26572</v>
      </c>
      <c r="G47">
        <v>297</v>
      </c>
      <c r="H47">
        <v>3415.05</v>
      </c>
      <c r="I47">
        <v>772.23</v>
      </c>
    </row>
    <row r="48" spans="1:9" ht="12.75">
      <c r="A48" s="1">
        <v>37500</v>
      </c>
      <c r="B48">
        <v>127</v>
      </c>
      <c r="C48">
        <v>129.6</v>
      </c>
      <c r="D48">
        <v>126.55</v>
      </c>
      <c r="E48">
        <v>128.35</v>
      </c>
      <c r="F48">
        <v>12083</v>
      </c>
      <c r="G48">
        <v>163</v>
      </c>
      <c r="H48">
        <v>1543.24</v>
      </c>
      <c r="I48">
        <v>764.2</v>
      </c>
    </row>
    <row r="49" spans="1:9" ht="12.75">
      <c r="A49" s="1">
        <v>37469</v>
      </c>
      <c r="B49">
        <v>127.3</v>
      </c>
      <c r="C49">
        <v>129.8</v>
      </c>
      <c r="D49">
        <v>126.1</v>
      </c>
      <c r="E49">
        <v>127.35</v>
      </c>
      <c r="F49">
        <v>20601</v>
      </c>
      <c r="G49">
        <v>263</v>
      </c>
      <c r="H49">
        <v>2622.35</v>
      </c>
      <c r="I49">
        <v>758.24</v>
      </c>
    </row>
    <row r="50" spans="1:9" ht="12.75">
      <c r="A50" s="1">
        <v>37438</v>
      </c>
      <c r="B50">
        <v>130</v>
      </c>
      <c r="C50">
        <v>132</v>
      </c>
      <c r="D50">
        <v>129.2</v>
      </c>
      <c r="E50">
        <v>130.35</v>
      </c>
      <c r="F50">
        <v>8658</v>
      </c>
      <c r="G50">
        <v>168</v>
      </c>
      <c r="H50">
        <v>1127.51</v>
      </c>
      <c r="I50">
        <v>776.1</v>
      </c>
    </row>
    <row r="51" spans="1:9" ht="12.75">
      <c r="A51" s="1">
        <v>37347</v>
      </c>
      <c r="B51">
        <v>131.95</v>
      </c>
      <c r="C51">
        <v>131.95</v>
      </c>
      <c r="D51">
        <v>128.9</v>
      </c>
      <c r="E51">
        <v>129.9</v>
      </c>
      <c r="F51">
        <v>12289</v>
      </c>
      <c r="G51">
        <v>217</v>
      </c>
      <c r="H51">
        <v>1593.96</v>
      </c>
      <c r="I51">
        <v>773.42</v>
      </c>
    </row>
    <row r="52" spans="1:9" ht="12.75">
      <c r="A52" s="1">
        <v>37316</v>
      </c>
      <c r="B52">
        <v>130.8</v>
      </c>
      <c r="C52">
        <v>133</v>
      </c>
      <c r="D52">
        <v>129</v>
      </c>
      <c r="E52">
        <v>130.2</v>
      </c>
      <c r="F52">
        <v>12858</v>
      </c>
      <c r="G52">
        <v>220</v>
      </c>
      <c r="H52">
        <v>1674.38</v>
      </c>
      <c r="I52">
        <v>775.21</v>
      </c>
    </row>
    <row r="53" spans="1:9" ht="12.75">
      <c r="A53" s="1">
        <v>37288</v>
      </c>
      <c r="B53">
        <v>129.5</v>
      </c>
      <c r="C53">
        <v>130.4</v>
      </c>
      <c r="D53">
        <v>127.05</v>
      </c>
      <c r="E53">
        <v>129.6</v>
      </c>
      <c r="F53">
        <v>18482</v>
      </c>
      <c r="G53">
        <v>201</v>
      </c>
      <c r="H53">
        <v>2387.84</v>
      </c>
      <c r="I53">
        <v>771.64</v>
      </c>
    </row>
    <row r="54" spans="1:9" ht="12.75">
      <c r="A54" s="1">
        <v>37257</v>
      </c>
      <c r="B54">
        <v>130</v>
      </c>
      <c r="C54">
        <v>132</v>
      </c>
      <c r="D54">
        <v>125.25</v>
      </c>
      <c r="E54">
        <v>126.6</v>
      </c>
      <c r="F54">
        <v>15067</v>
      </c>
      <c r="G54">
        <v>255</v>
      </c>
      <c r="H54">
        <v>1942.97</v>
      </c>
      <c r="I54">
        <v>753.78</v>
      </c>
    </row>
    <row r="55" spans="1:9" ht="12.75">
      <c r="A55" t="s">
        <v>375</v>
      </c>
      <c r="B55">
        <v>124.4</v>
      </c>
      <c r="C55">
        <v>129.85</v>
      </c>
      <c r="D55">
        <v>124</v>
      </c>
      <c r="E55">
        <v>128.15</v>
      </c>
      <c r="F55">
        <v>9598</v>
      </c>
      <c r="G55">
        <v>177</v>
      </c>
      <c r="H55">
        <v>1217.32</v>
      </c>
      <c r="I55">
        <v>763.01</v>
      </c>
    </row>
    <row r="56" spans="1:9" ht="12.75">
      <c r="A56" t="s">
        <v>376</v>
      </c>
      <c r="B56">
        <v>120</v>
      </c>
      <c r="C56">
        <v>123.5</v>
      </c>
      <c r="D56">
        <v>119.4</v>
      </c>
      <c r="E56">
        <v>122.4</v>
      </c>
      <c r="F56">
        <v>12559</v>
      </c>
      <c r="G56">
        <v>228</v>
      </c>
      <c r="H56">
        <v>1524.61</v>
      </c>
      <c r="I56">
        <v>728.77</v>
      </c>
    </row>
    <row r="57" spans="1:9" ht="12.75">
      <c r="A57" t="s">
        <v>377</v>
      </c>
      <c r="B57">
        <v>120</v>
      </c>
      <c r="C57">
        <v>123</v>
      </c>
      <c r="D57">
        <v>119</v>
      </c>
      <c r="E57">
        <v>122.1</v>
      </c>
      <c r="F57">
        <v>35336</v>
      </c>
      <c r="G57">
        <v>251</v>
      </c>
      <c r="H57">
        <v>4294.44</v>
      </c>
      <c r="I57">
        <v>726.98</v>
      </c>
    </row>
    <row r="58" spans="1:9" ht="12.75">
      <c r="A58" t="s">
        <v>378</v>
      </c>
      <c r="B58">
        <v>120</v>
      </c>
      <c r="C58">
        <v>122.75</v>
      </c>
      <c r="D58">
        <v>120</v>
      </c>
      <c r="E58">
        <v>121.9</v>
      </c>
      <c r="F58">
        <v>21911</v>
      </c>
      <c r="G58">
        <v>221</v>
      </c>
      <c r="H58">
        <v>2668.11</v>
      </c>
      <c r="I58">
        <v>725.79</v>
      </c>
    </row>
    <row r="59" spans="1:9" ht="12.75">
      <c r="A59" t="s">
        <v>379</v>
      </c>
      <c r="B59">
        <v>126.1</v>
      </c>
      <c r="C59">
        <v>126.1</v>
      </c>
      <c r="D59">
        <v>115</v>
      </c>
      <c r="E59">
        <v>120.45</v>
      </c>
      <c r="F59">
        <v>34294</v>
      </c>
      <c r="G59">
        <v>553</v>
      </c>
      <c r="H59">
        <v>4072.43</v>
      </c>
      <c r="I59">
        <v>717.16</v>
      </c>
    </row>
    <row r="60" spans="1:9" ht="12.75">
      <c r="A60" t="s">
        <v>380</v>
      </c>
      <c r="B60">
        <v>125.2</v>
      </c>
      <c r="C60">
        <v>128.5</v>
      </c>
      <c r="D60">
        <v>125.1</v>
      </c>
      <c r="E60">
        <v>128</v>
      </c>
      <c r="F60">
        <v>41264</v>
      </c>
      <c r="G60">
        <v>434</v>
      </c>
      <c r="H60">
        <v>5256.83</v>
      </c>
      <c r="I60">
        <v>762.11</v>
      </c>
    </row>
    <row r="61" spans="1:9" ht="12.75">
      <c r="A61" t="s">
        <v>381</v>
      </c>
      <c r="B61">
        <v>129.9</v>
      </c>
      <c r="C61">
        <v>130</v>
      </c>
      <c r="D61">
        <v>126</v>
      </c>
      <c r="E61">
        <v>129.6</v>
      </c>
      <c r="F61">
        <v>38925</v>
      </c>
      <c r="G61">
        <v>499</v>
      </c>
      <c r="H61">
        <v>5015.88</v>
      </c>
      <c r="I61">
        <v>771.64</v>
      </c>
    </row>
    <row r="62" spans="1:9" ht="12.75">
      <c r="A62" t="s">
        <v>382</v>
      </c>
      <c r="B62">
        <v>130.95</v>
      </c>
      <c r="C62">
        <v>132</v>
      </c>
      <c r="D62">
        <v>128.2</v>
      </c>
      <c r="E62">
        <v>130.7</v>
      </c>
      <c r="F62">
        <v>44877</v>
      </c>
      <c r="G62">
        <v>422</v>
      </c>
      <c r="H62">
        <v>5852.76</v>
      </c>
      <c r="I62">
        <v>778.19</v>
      </c>
    </row>
    <row r="63" spans="1:9" ht="12.75">
      <c r="A63" t="s">
        <v>383</v>
      </c>
      <c r="B63">
        <v>135</v>
      </c>
      <c r="C63">
        <v>136.9</v>
      </c>
      <c r="D63">
        <v>127.2</v>
      </c>
      <c r="E63">
        <v>132.65</v>
      </c>
      <c r="F63">
        <v>41640</v>
      </c>
      <c r="G63">
        <v>511</v>
      </c>
      <c r="H63">
        <v>5478.62</v>
      </c>
      <c r="I63">
        <v>789.8</v>
      </c>
    </row>
    <row r="64" spans="1:9" ht="12.75">
      <c r="A64" t="s">
        <v>384</v>
      </c>
      <c r="B64">
        <v>132</v>
      </c>
      <c r="C64">
        <v>134.85</v>
      </c>
      <c r="D64">
        <v>131.5</v>
      </c>
      <c r="E64">
        <v>131.85</v>
      </c>
      <c r="F64">
        <v>28197</v>
      </c>
      <c r="G64">
        <v>445</v>
      </c>
      <c r="H64">
        <v>3734.89</v>
      </c>
      <c r="I64">
        <v>785.03</v>
      </c>
    </row>
    <row r="65" spans="1:9" ht="12.75">
      <c r="A65" t="s">
        <v>385</v>
      </c>
      <c r="B65">
        <v>135.9</v>
      </c>
      <c r="C65">
        <v>140.5</v>
      </c>
      <c r="D65">
        <v>125.1</v>
      </c>
      <c r="E65">
        <v>131.3</v>
      </c>
      <c r="F65">
        <v>149021</v>
      </c>
      <c r="G65">
        <v>1568</v>
      </c>
      <c r="H65">
        <v>19960.92</v>
      </c>
      <c r="I65">
        <v>781.76</v>
      </c>
    </row>
    <row r="66" spans="1:9" ht="12.75">
      <c r="A66" s="1">
        <v>37237</v>
      </c>
      <c r="B66">
        <v>130</v>
      </c>
      <c r="C66">
        <v>136.4</v>
      </c>
      <c r="D66">
        <v>130</v>
      </c>
      <c r="E66">
        <v>132</v>
      </c>
      <c r="F66">
        <v>64927</v>
      </c>
      <c r="G66">
        <v>615</v>
      </c>
      <c r="H66">
        <v>8678.19</v>
      </c>
      <c r="I66">
        <v>785.93</v>
      </c>
    </row>
    <row r="67" spans="1:9" ht="12.75">
      <c r="A67" s="1">
        <v>37207</v>
      </c>
      <c r="B67">
        <v>130</v>
      </c>
      <c r="C67">
        <v>134</v>
      </c>
      <c r="D67">
        <v>129.2</v>
      </c>
      <c r="E67">
        <v>130.35</v>
      </c>
      <c r="F67">
        <v>48984</v>
      </c>
      <c r="G67">
        <v>532</v>
      </c>
      <c r="H67">
        <v>6453.35</v>
      </c>
      <c r="I67">
        <v>776.1</v>
      </c>
    </row>
    <row r="68" spans="1:9" ht="12.75">
      <c r="A68" s="1">
        <v>37176</v>
      </c>
      <c r="B68">
        <v>128</v>
      </c>
      <c r="C68">
        <v>131</v>
      </c>
      <c r="D68">
        <v>126.45</v>
      </c>
      <c r="E68">
        <v>130.25</v>
      </c>
      <c r="F68">
        <v>37660</v>
      </c>
      <c r="G68">
        <v>417</v>
      </c>
      <c r="H68">
        <v>4860.75</v>
      </c>
      <c r="I68">
        <v>775.51</v>
      </c>
    </row>
    <row r="69" spans="1:9" ht="12.75">
      <c r="A69" s="1">
        <v>37084</v>
      </c>
      <c r="B69">
        <v>129.9</v>
      </c>
      <c r="C69">
        <v>131.4</v>
      </c>
      <c r="D69">
        <v>125.1</v>
      </c>
      <c r="E69">
        <v>128.3</v>
      </c>
      <c r="F69">
        <v>46159</v>
      </c>
      <c r="G69">
        <v>589</v>
      </c>
      <c r="H69">
        <v>5967.04</v>
      </c>
      <c r="I69">
        <v>763.9</v>
      </c>
    </row>
    <row r="70" spans="1:9" ht="12.75">
      <c r="A70" s="1">
        <v>37054</v>
      </c>
      <c r="B70">
        <v>128</v>
      </c>
      <c r="C70">
        <v>130.9</v>
      </c>
      <c r="D70">
        <v>127.5</v>
      </c>
      <c r="E70">
        <v>129.4</v>
      </c>
      <c r="F70">
        <v>26215</v>
      </c>
      <c r="G70">
        <v>356</v>
      </c>
      <c r="H70">
        <v>3384.05</v>
      </c>
      <c r="I70">
        <v>770.45</v>
      </c>
    </row>
    <row r="71" spans="1:9" ht="12.75">
      <c r="A71" s="1">
        <v>37023</v>
      </c>
      <c r="B71">
        <v>131.5</v>
      </c>
      <c r="C71">
        <v>131.5</v>
      </c>
      <c r="D71">
        <v>127</v>
      </c>
      <c r="E71">
        <v>127.7</v>
      </c>
      <c r="F71">
        <v>22229</v>
      </c>
      <c r="G71">
        <v>377</v>
      </c>
      <c r="H71">
        <v>2858.08</v>
      </c>
      <c r="I71">
        <v>760.33</v>
      </c>
    </row>
    <row r="72" spans="1:9" ht="12.75">
      <c r="A72" s="1">
        <v>36993</v>
      </c>
      <c r="B72">
        <v>129.45</v>
      </c>
      <c r="C72">
        <v>134</v>
      </c>
      <c r="D72">
        <v>128</v>
      </c>
      <c r="E72">
        <v>128.5</v>
      </c>
      <c r="F72">
        <v>19862</v>
      </c>
      <c r="G72">
        <v>318</v>
      </c>
      <c r="H72">
        <v>2569.99</v>
      </c>
      <c r="I72">
        <v>765.09</v>
      </c>
    </row>
    <row r="73" spans="1:9" ht="12.75">
      <c r="A73" s="1">
        <v>36962</v>
      </c>
      <c r="B73">
        <v>125.95</v>
      </c>
      <c r="C73">
        <v>132</v>
      </c>
      <c r="D73">
        <v>125.95</v>
      </c>
      <c r="E73">
        <v>128.4</v>
      </c>
      <c r="F73">
        <v>25467</v>
      </c>
      <c r="G73">
        <v>452</v>
      </c>
      <c r="H73">
        <v>3302.36</v>
      </c>
      <c r="I73">
        <v>764.49</v>
      </c>
    </row>
    <row r="74" spans="1:9" ht="12.75">
      <c r="A74" t="s">
        <v>386</v>
      </c>
      <c r="B74">
        <v>125</v>
      </c>
      <c r="C74">
        <v>126.8</v>
      </c>
      <c r="D74">
        <v>121</v>
      </c>
      <c r="E74">
        <v>125.2</v>
      </c>
      <c r="F74">
        <v>21528</v>
      </c>
      <c r="G74">
        <v>380</v>
      </c>
      <c r="H74">
        <v>2683.2</v>
      </c>
      <c r="I74">
        <v>745.44</v>
      </c>
    </row>
    <row r="75" spans="1:9" ht="12.75">
      <c r="A75" t="s">
        <v>387</v>
      </c>
      <c r="B75">
        <v>133</v>
      </c>
      <c r="C75">
        <v>133.95</v>
      </c>
      <c r="D75">
        <v>125.35</v>
      </c>
      <c r="E75">
        <v>125.85</v>
      </c>
      <c r="F75">
        <v>33778</v>
      </c>
      <c r="G75">
        <v>500</v>
      </c>
      <c r="H75">
        <v>4340.33</v>
      </c>
      <c r="I75">
        <v>749.31</v>
      </c>
    </row>
    <row r="76" spans="1:9" ht="12.75">
      <c r="A76" t="s">
        <v>388</v>
      </c>
      <c r="B76">
        <v>132</v>
      </c>
      <c r="C76">
        <v>137</v>
      </c>
      <c r="D76">
        <v>131</v>
      </c>
      <c r="E76">
        <v>131.9</v>
      </c>
      <c r="F76">
        <v>91312</v>
      </c>
      <c r="G76">
        <v>1171</v>
      </c>
      <c r="H76">
        <v>12203.26</v>
      </c>
      <c r="I76">
        <v>785.33</v>
      </c>
    </row>
    <row r="77" spans="1:9" ht="12.75">
      <c r="A77" t="s">
        <v>389</v>
      </c>
      <c r="B77">
        <v>121.9</v>
      </c>
      <c r="C77">
        <v>131.8</v>
      </c>
      <c r="D77">
        <v>119.35</v>
      </c>
      <c r="E77">
        <v>130.3</v>
      </c>
      <c r="F77">
        <v>112128</v>
      </c>
      <c r="G77">
        <v>1244</v>
      </c>
      <c r="H77">
        <v>14267.67</v>
      </c>
      <c r="I77">
        <v>775.81</v>
      </c>
    </row>
    <row r="78" spans="1:9" ht="12.75">
      <c r="A78" t="s">
        <v>390</v>
      </c>
      <c r="B78">
        <v>120</v>
      </c>
      <c r="C78">
        <v>122</v>
      </c>
      <c r="D78">
        <v>118</v>
      </c>
      <c r="E78">
        <v>119.75</v>
      </c>
      <c r="F78">
        <v>26955</v>
      </c>
      <c r="G78">
        <v>344</v>
      </c>
      <c r="H78">
        <v>3237.4</v>
      </c>
      <c r="I78">
        <v>712.99</v>
      </c>
    </row>
    <row r="79" spans="1:9" ht="12.75">
      <c r="A79" t="s">
        <v>391</v>
      </c>
      <c r="B79">
        <v>122</v>
      </c>
      <c r="C79">
        <v>122</v>
      </c>
      <c r="D79">
        <v>118</v>
      </c>
      <c r="E79">
        <v>119.9</v>
      </c>
      <c r="F79">
        <v>39223</v>
      </c>
      <c r="G79">
        <v>416</v>
      </c>
      <c r="H79">
        <v>4682.51</v>
      </c>
      <c r="I79">
        <v>713.88</v>
      </c>
    </row>
    <row r="80" spans="1:9" ht="12.75">
      <c r="A80" t="s">
        <v>392</v>
      </c>
      <c r="B80">
        <v>120.25</v>
      </c>
      <c r="C80">
        <v>121.25</v>
      </c>
      <c r="D80">
        <v>118.5</v>
      </c>
      <c r="E80">
        <v>120.35</v>
      </c>
      <c r="F80">
        <v>16760</v>
      </c>
      <c r="G80">
        <v>250</v>
      </c>
      <c r="H80">
        <v>2007.89</v>
      </c>
      <c r="I80">
        <v>716.56</v>
      </c>
    </row>
    <row r="81" spans="1:9" ht="12.75">
      <c r="A81" t="s">
        <v>393</v>
      </c>
      <c r="B81">
        <v>122.25</v>
      </c>
      <c r="C81">
        <v>125</v>
      </c>
      <c r="D81">
        <v>118.8</v>
      </c>
      <c r="E81">
        <v>119.8</v>
      </c>
      <c r="F81">
        <v>26429</v>
      </c>
      <c r="G81">
        <v>302</v>
      </c>
      <c r="H81">
        <v>3171.57</v>
      </c>
      <c r="I81">
        <v>713.29</v>
      </c>
    </row>
    <row r="82" spans="1:9" ht="12.75">
      <c r="A82" t="s">
        <v>394</v>
      </c>
      <c r="B82">
        <v>122</v>
      </c>
      <c r="C82">
        <v>123.4</v>
      </c>
      <c r="D82">
        <v>119.5</v>
      </c>
      <c r="E82">
        <v>120.95</v>
      </c>
      <c r="F82">
        <v>38814</v>
      </c>
      <c r="G82">
        <v>526</v>
      </c>
      <c r="H82">
        <v>4698.53</v>
      </c>
      <c r="I82">
        <v>720.14</v>
      </c>
    </row>
    <row r="83" spans="1:9" ht="12.75">
      <c r="A83" t="s">
        <v>395</v>
      </c>
      <c r="B83">
        <v>123</v>
      </c>
      <c r="C83">
        <v>123</v>
      </c>
      <c r="D83">
        <v>119.5</v>
      </c>
      <c r="E83">
        <v>120.35</v>
      </c>
      <c r="F83">
        <v>19416</v>
      </c>
      <c r="G83">
        <v>289</v>
      </c>
      <c r="H83">
        <v>2348.09</v>
      </c>
      <c r="I83">
        <v>716.56</v>
      </c>
    </row>
    <row r="84" spans="1:9" ht="12.75">
      <c r="A84" t="s">
        <v>396</v>
      </c>
      <c r="B84">
        <v>122</v>
      </c>
      <c r="C84">
        <v>123</v>
      </c>
      <c r="D84">
        <v>121.2</v>
      </c>
      <c r="E84">
        <v>122.2</v>
      </c>
      <c r="F84">
        <v>14479</v>
      </c>
      <c r="G84">
        <v>226</v>
      </c>
      <c r="H84">
        <v>1769.87</v>
      </c>
      <c r="I84">
        <v>727.58</v>
      </c>
    </row>
    <row r="85" spans="1:9" ht="12.75">
      <c r="A85" t="s">
        <v>397</v>
      </c>
      <c r="B85">
        <v>123</v>
      </c>
      <c r="C85">
        <v>123.75</v>
      </c>
      <c r="D85">
        <v>117.7</v>
      </c>
      <c r="E85">
        <v>119.9</v>
      </c>
      <c r="F85">
        <v>38226</v>
      </c>
      <c r="G85">
        <v>520</v>
      </c>
      <c r="H85">
        <v>4592.87</v>
      </c>
      <c r="I85">
        <v>713.88</v>
      </c>
    </row>
    <row r="86" spans="1:9" ht="12.75">
      <c r="A86" s="1">
        <v>37236</v>
      </c>
      <c r="B86">
        <v>116</v>
      </c>
      <c r="C86">
        <v>122.9</v>
      </c>
      <c r="D86">
        <v>116</v>
      </c>
      <c r="E86">
        <v>121.65</v>
      </c>
      <c r="F86">
        <v>70287</v>
      </c>
      <c r="G86">
        <v>755</v>
      </c>
      <c r="H86">
        <v>8473.36</v>
      </c>
      <c r="I86">
        <v>724.3</v>
      </c>
    </row>
    <row r="87" spans="1:9" ht="12.75">
      <c r="A87" s="1">
        <v>37145</v>
      </c>
      <c r="B87">
        <v>117.1</v>
      </c>
      <c r="C87">
        <v>117.6</v>
      </c>
      <c r="D87">
        <v>114.7</v>
      </c>
      <c r="E87">
        <v>116.2</v>
      </c>
      <c r="F87">
        <v>16422</v>
      </c>
      <c r="G87">
        <v>266</v>
      </c>
      <c r="H87">
        <v>1903.34</v>
      </c>
      <c r="I87">
        <v>691.85</v>
      </c>
    </row>
    <row r="88" spans="1:9" ht="12.75">
      <c r="A88" s="1">
        <v>37114</v>
      </c>
      <c r="B88">
        <v>116</v>
      </c>
      <c r="C88">
        <v>117.7</v>
      </c>
      <c r="D88">
        <v>115.2</v>
      </c>
      <c r="E88">
        <v>116.75</v>
      </c>
      <c r="F88">
        <v>14602</v>
      </c>
      <c r="G88">
        <v>215</v>
      </c>
      <c r="H88">
        <v>1701.28</v>
      </c>
      <c r="I88">
        <v>695.13</v>
      </c>
    </row>
    <row r="89" spans="1:9" ht="12.75">
      <c r="A89" s="1">
        <v>37083</v>
      </c>
      <c r="B89">
        <v>119.95</v>
      </c>
      <c r="C89">
        <v>120</v>
      </c>
      <c r="D89">
        <v>116.05</v>
      </c>
      <c r="E89">
        <v>116.5</v>
      </c>
      <c r="F89">
        <v>22714</v>
      </c>
      <c r="G89">
        <v>338</v>
      </c>
      <c r="H89">
        <v>2677.82</v>
      </c>
      <c r="I89">
        <v>693.64</v>
      </c>
    </row>
    <row r="90" spans="1:9" ht="12.75">
      <c r="A90" s="1">
        <v>37053</v>
      </c>
      <c r="B90">
        <v>119.7</v>
      </c>
      <c r="C90">
        <v>119.7</v>
      </c>
      <c r="D90">
        <v>117.5</v>
      </c>
      <c r="E90">
        <v>118.2</v>
      </c>
      <c r="F90">
        <v>18937</v>
      </c>
      <c r="G90">
        <v>341</v>
      </c>
      <c r="H90">
        <v>2250.5</v>
      </c>
      <c r="I90">
        <v>703.76</v>
      </c>
    </row>
    <row r="91" spans="1:9" ht="12.75">
      <c r="A91" s="1">
        <v>37022</v>
      </c>
      <c r="B91">
        <v>119</v>
      </c>
      <c r="C91">
        <v>123</v>
      </c>
      <c r="D91">
        <v>118.05</v>
      </c>
      <c r="E91">
        <v>118.5</v>
      </c>
      <c r="F91">
        <v>32384</v>
      </c>
      <c r="G91">
        <v>525</v>
      </c>
      <c r="H91">
        <v>3880.96</v>
      </c>
      <c r="I91">
        <v>705.55</v>
      </c>
    </row>
    <row r="92" spans="1:9" ht="12.75">
      <c r="A92" s="1">
        <v>36933</v>
      </c>
      <c r="B92">
        <v>115.5</v>
      </c>
      <c r="C92">
        <v>122.1</v>
      </c>
      <c r="D92">
        <v>115.5</v>
      </c>
      <c r="E92">
        <v>118.1</v>
      </c>
      <c r="F92">
        <v>56195</v>
      </c>
      <c r="G92">
        <v>668</v>
      </c>
      <c r="H92">
        <v>6706.13</v>
      </c>
      <c r="I92">
        <v>703.17</v>
      </c>
    </row>
    <row r="93" spans="1:9" ht="12.75">
      <c r="A93" s="1">
        <v>36902</v>
      </c>
      <c r="B93">
        <v>116</v>
      </c>
      <c r="C93">
        <v>117.9</v>
      </c>
      <c r="D93">
        <v>114.5</v>
      </c>
      <c r="E93">
        <v>115.75</v>
      </c>
      <c r="F93">
        <v>28418</v>
      </c>
      <c r="G93">
        <v>482</v>
      </c>
      <c r="H93">
        <v>3292.8</v>
      </c>
      <c r="I93">
        <v>689.18</v>
      </c>
    </row>
    <row r="94" spans="1:9" ht="12.75">
      <c r="A94" t="s">
        <v>398</v>
      </c>
      <c r="B94">
        <v>111.15</v>
      </c>
      <c r="C94">
        <v>113.9</v>
      </c>
      <c r="D94">
        <v>111.15</v>
      </c>
      <c r="E94">
        <v>112.9</v>
      </c>
      <c r="F94">
        <v>12221</v>
      </c>
      <c r="G94">
        <v>247</v>
      </c>
      <c r="H94">
        <v>1378.18</v>
      </c>
      <c r="I94">
        <v>672.21</v>
      </c>
    </row>
    <row r="95" spans="1:9" ht="12.75">
      <c r="A95" t="s">
        <v>399</v>
      </c>
      <c r="B95">
        <v>118.5</v>
      </c>
      <c r="C95">
        <v>118.5</v>
      </c>
      <c r="D95">
        <v>112.2</v>
      </c>
      <c r="E95">
        <v>113.4</v>
      </c>
      <c r="F95">
        <v>26563</v>
      </c>
      <c r="G95">
        <v>520</v>
      </c>
      <c r="H95">
        <v>3027.22</v>
      </c>
      <c r="I95">
        <v>675.18</v>
      </c>
    </row>
    <row r="96" spans="1:9" ht="12.75">
      <c r="A96" t="s">
        <v>400</v>
      </c>
      <c r="B96">
        <v>120</v>
      </c>
      <c r="C96">
        <v>121.9</v>
      </c>
      <c r="D96">
        <v>118.15</v>
      </c>
      <c r="E96">
        <v>118.8</v>
      </c>
      <c r="F96">
        <v>30897</v>
      </c>
      <c r="G96">
        <v>396</v>
      </c>
      <c r="H96">
        <v>3697.53</v>
      </c>
      <c r="I96">
        <v>707.34</v>
      </c>
    </row>
    <row r="97" spans="1:9" ht="12.75">
      <c r="A97" t="s">
        <v>401</v>
      </c>
      <c r="B97">
        <v>123</v>
      </c>
      <c r="C97">
        <v>123.25</v>
      </c>
      <c r="D97">
        <v>117.25</v>
      </c>
      <c r="E97">
        <v>118.35</v>
      </c>
      <c r="F97">
        <v>15074</v>
      </c>
      <c r="G97">
        <v>316</v>
      </c>
      <c r="H97">
        <v>1795.95</v>
      </c>
      <c r="I97">
        <v>704.66</v>
      </c>
    </row>
    <row r="98" spans="1:9" ht="12.75">
      <c r="A98" t="s">
        <v>402</v>
      </c>
      <c r="B98">
        <v>123</v>
      </c>
      <c r="C98">
        <v>124.5</v>
      </c>
      <c r="D98">
        <v>121</v>
      </c>
      <c r="E98">
        <v>121.65</v>
      </c>
      <c r="F98">
        <v>50924</v>
      </c>
      <c r="G98">
        <v>669</v>
      </c>
      <c r="H98">
        <v>6241.38</v>
      </c>
      <c r="I98">
        <v>724.3</v>
      </c>
    </row>
    <row r="99" spans="1:9" ht="12.75">
      <c r="A99" t="s">
        <v>403</v>
      </c>
      <c r="B99">
        <v>118.25</v>
      </c>
      <c r="C99">
        <v>121</v>
      </c>
      <c r="D99">
        <v>117.1</v>
      </c>
      <c r="E99">
        <v>120.15</v>
      </c>
      <c r="F99">
        <v>54412</v>
      </c>
      <c r="G99">
        <v>744</v>
      </c>
      <c r="H99">
        <v>6499.72</v>
      </c>
      <c r="I99">
        <v>715.37</v>
      </c>
    </row>
    <row r="100" spans="1:9" ht="12.75">
      <c r="A100" t="s">
        <v>404</v>
      </c>
      <c r="B100">
        <v>114.8</v>
      </c>
      <c r="C100">
        <v>118.8</v>
      </c>
      <c r="D100">
        <v>114</v>
      </c>
      <c r="E100">
        <v>116.75</v>
      </c>
      <c r="F100">
        <v>50761</v>
      </c>
      <c r="G100">
        <v>725</v>
      </c>
      <c r="H100">
        <v>5892.39</v>
      </c>
      <c r="I100">
        <v>695.13</v>
      </c>
    </row>
    <row r="101" spans="1:9" ht="12.75">
      <c r="A101" t="s">
        <v>405</v>
      </c>
      <c r="B101">
        <v>113</v>
      </c>
      <c r="C101">
        <v>113.1</v>
      </c>
      <c r="D101">
        <v>111.5</v>
      </c>
      <c r="E101">
        <v>112.3</v>
      </c>
      <c r="F101">
        <v>15863</v>
      </c>
      <c r="G101">
        <v>314</v>
      </c>
      <c r="H101">
        <v>1779.52</v>
      </c>
      <c r="I101">
        <v>668.63</v>
      </c>
    </row>
    <row r="102" spans="1:9" ht="12.75">
      <c r="A102" t="s">
        <v>406</v>
      </c>
      <c r="B102">
        <v>115</v>
      </c>
      <c r="C102">
        <v>115</v>
      </c>
      <c r="D102">
        <v>110.75</v>
      </c>
      <c r="E102">
        <v>111.15</v>
      </c>
      <c r="F102">
        <v>26440</v>
      </c>
      <c r="G102">
        <v>432</v>
      </c>
      <c r="H102">
        <v>2979</v>
      </c>
      <c r="I102">
        <v>661.79</v>
      </c>
    </row>
    <row r="103" spans="1:9" ht="12.75">
      <c r="A103" t="s">
        <v>407</v>
      </c>
      <c r="B103">
        <v>112.5</v>
      </c>
      <c r="C103">
        <v>116</v>
      </c>
      <c r="D103">
        <v>112</v>
      </c>
      <c r="E103">
        <v>113.2</v>
      </c>
      <c r="F103">
        <v>57788</v>
      </c>
      <c r="G103">
        <v>800</v>
      </c>
      <c r="H103">
        <v>6584.63</v>
      </c>
      <c r="I103">
        <v>673.99</v>
      </c>
    </row>
    <row r="104" spans="1:9" ht="12.75">
      <c r="A104" t="s">
        <v>408</v>
      </c>
      <c r="B104">
        <v>110</v>
      </c>
      <c r="C104">
        <v>113.9</v>
      </c>
      <c r="D104">
        <v>110</v>
      </c>
      <c r="E104">
        <v>111.45</v>
      </c>
      <c r="F104">
        <v>40076</v>
      </c>
      <c r="G104">
        <v>637</v>
      </c>
      <c r="H104">
        <v>4499.75</v>
      </c>
      <c r="I104">
        <v>663.57</v>
      </c>
    </row>
    <row r="105" spans="1:9" ht="12.75">
      <c r="A105" t="s">
        <v>409</v>
      </c>
      <c r="B105">
        <v>106.95</v>
      </c>
      <c r="C105">
        <v>112.7</v>
      </c>
      <c r="D105">
        <v>106.35</v>
      </c>
      <c r="E105">
        <v>110.85</v>
      </c>
      <c r="F105">
        <v>52321</v>
      </c>
      <c r="G105">
        <v>804</v>
      </c>
      <c r="H105">
        <v>5784.34</v>
      </c>
      <c r="I105">
        <v>660</v>
      </c>
    </row>
    <row r="106" spans="1:9" ht="12.75">
      <c r="A106" s="1">
        <v>37235</v>
      </c>
      <c r="B106">
        <v>106.7</v>
      </c>
      <c r="C106">
        <v>107.5</v>
      </c>
      <c r="D106">
        <v>105.2</v>
      </c>
      <c r="E106">
        <v>106.1</v>
      </c>
      <c r="F106">
        <v>20554</v>
      </c>
      <c r="G106">
        <v>327</v>
      </c>
      <c r="H106">
        <v>2179.52</v>
      </c>
      <c r="I106">
        <v>631.72</v>
      </c>
    </row>
    <row r="107" spans="1:9" ht="12.75">
      <c r="A107" s="1">
        <v>37205</v>
      </c>
      <c r="B107">
        <v>108.5</v>
      </c>
      <c r="C107">
        <v>109.7</v>
      </c>
      <c r="D107">
        <v>104.2</v>
      </c>
      <c r="E107">
        <v>105.05</v>
      </c>
      <c r="F107">
        <v>33440</v>
      </c>
      <c r="G107">
        <v>504</v>
      </c>
      <c r="H107">
        <v>3585.12</v>
      </c>
      <c r="I107">
        <v>625.47</v>
      </c>
    </row>
    <row r="108" spans="1:9" ht="12.75">
      <c r="A108" s="1">
        <v>37174</v>
      </c>
      <c r="B108">
        <v>105</v>
      </c>
      <c r="C108">
        <v>110.95</v>
      </c>
      <c r="D108">
        <v>103.5</v>
      </c>
      <c r="E108">
        <v>107.75</v>
      </c>
      <c r="F108">
        <v>83755</v>
      </c>
      <c r="G108">
        <v>1062</v>
      </c>
      <c r="H108">
        <v>9032.71</v>
      </c>
      <c r="I108">
        <v>641.54</v>
      </c>
    </row>
    <row r="109" spans="1:9" ht="12.75">
      <c r="A109" s="1">
        <v>37144</v>
      </c>
      <c r="B109">
        <v>101</v>
      </c>
      <c r="C109">
        <v>103.9</v>
      </c>
      <c r="D109">
        <v>100.5</v>
      </c>
      <c r="E109">
        <v>103</v>
      </c>
      <c r="F109">
        <v>18241</v>
      </c>
      <c r="G109">
        <v>376</v>
      </c>
      <c r="H109">
        <v>1873.99</v>
      </c>
      <c r="I109">
        <v>613.26</v>
      </c>
    </row>
    <row r="110" spans="1:9" ht="12.75">
      <c r="A110" s="1">
        <v>37113</v>
      </c>
      <c r="B110">
        <v>98</v>
      </c>
      <c r="C110">
        <v>101.8</v>
      </c>
      <c r="D110">
        <v>97</v>
      </c>
      <c r="E110">
        <v>101.25</v>
      </c>
      <c r="F110">
        <v>24354</v>
      </c>
      <c r="G110">
        <v>420</v>
      </c>
      <c r="H110">
        <v>2447.21</v>
      </c>
      <c r="I110">
        <v>602.84</v>
      </c>
    </row>
    <row r="111" spans="1:9" ht="12.75">
      <c r="A111" s="1">
        <v>37021</v>
      </c>
      <c r="B111">
        <v>102</v>
      </c>
      <c r="C111">
        <v>102.65</v>
      </c>
      <c r="D111">
        <v>100.5</v>
      </c>
      <c r="E111">
        <v>102.05</v>
      </c>
      <c r="F111">
        <v>21702</v>
      </c>
      <c r="G111">
        <v>302</v>
      </c>
      <c r="H111">
        <v>2214.03</v>
      </c>
      <c r="I111">
        <v>607.61</v>
      </c>
    </row>
    <row r="112" spans="1:9" ht="12.75">
      <c r="A112" s="1">
        <v>36991</v>
      </c>
      <c r="B112">
        <v>102.5</v>
      </c>
      <c r="C112">
        <v>102.5</v>
      </c>
      <c r="D112">
        <v>100.5</v>
      </c>
      <c r="E112">
        <v>101.25</v>
      </c>
      <c r="F112">
        <v>9611</v>
      </c>
      <c r="G112">
        <v>152</v>
      </c>
      <c r="H112">
        <v>971.7</v>
      </c>
      <c r="I112">
        <v>602.84</v>
      </c>
    </row>
    <row r="113" spans="1:9" ht="12.75">
      <c r="A113" s="1">
        <v>36960</v>
      </c>
      <c r="B113">
        <v>102.25</v>
      </c>
      <c r="C113">
        <v>102.5</v>
      </c>
      <c r="D113">
        <v>99.7</v>
      </c>
      <c r="E113">
        <v>100.4</v>
      </c>
      <c r="F113">
        <v>29433</v>
      </c>
      <c r="G113">
        <v>212</v>
      </c>
      <c r="H113">
        <v>2953.45</v>
      </c>
      <c r="I113">
        <v>597.78</v>
      </c>
    </row>
    <row r="114" spans="1:9" ht="12.75">
      <c r="A114" s="1">
        <v>36901</v>
      </c>
      <c r="B114">
        <v>101.1</v>
      </c>
      <c r="C114">
        <v>101.6</v>
      </c>
      <c r="D114">
        <v>100.05</v>
      </c>
      <c r="E114">
        <v>100.95</v>
      </c>
      <c r="F114">
        <v>15285</v>
      </c>
      <c r="G114">
        <v>208</v>
      </c>
      <c r="H114">
        <v>1541.53</v>
      </c>
      <c r="I114">
        <v>601.06</v>
      </c>
    </row>
    <row r="115" spans="1:9" ht="12.75">
      <c r="A115" t="s">
        <v>410</v>
      </c>
      <c r="B115">
        <v>101</v>
      </c>
      <c r="C115">
        <v>105.2</v>
      </c>
      <c r="D115">
        <v>101</v>
      </c>
      <c r="E115">
        <v>101.85</v>
      </c>
      <c r="F115">
        <v>60975</v>
      </c>
      <c r="G115">
        <v>787</v>
      </c>
      <c r="H115">
        <v>6290.23</v>
      </c>
      <c r="I115">
        <v>606.41</v>
      </c>
    </row>
    <row r="116" spans="1:9" ht="12.75">
      <c r="A116" t="s">
        <v>411</v>
      </c>
      <c r="B116">
        <v>101.5</v>
      </c>
      <c r="C116">
        <v>101.8</v>
      </c>
      <c r="D116">
        <v>99.75</v>
      </c>
      <c r="E116">
        <v>101</v>
      </c>
      <c r="F116">
        <v>57952</v>
      </c>
      <c r="G116">
        <v>391</v>
      </c>
      <c r="H116">
        <v>5824.92</v>
      </c>
      <c r="I116">
        <v>601.35</v>
      </c>
    </row>
    <row r="117" spans="1:9" ht="12.75">
      <c r="A117" t="s">
        <v>412</v>
      </c>
      <c r="B117">
        <v>100.05</v>
      </c>
      <c r="C117">
        <v>101.5</v>
      </c>
      <c r="D117">
        <v>99.6</v>
      </c>
      <c r="E117">
        <v>101.25</v>
      </c>
      <c r="F117">
        <v>15436</v>
      </c>
      <c r="G117">
        <v>258</v>
      </c>
      <c r="H117">
        <v>1554.54</v>
      </c>
      <c r="I117">
        <v>602.84</v>
      </c>
    </row>
    <row r="118" spans="1:9" ht="12.75">
      <c r="A118" t="s">
        <v>413</v>
      </c>
      <c r="B118">
        <v>100</v>
      </c>
      <c r="C118">
        <v>101.5</v>
      </c>
      <c r="D118">
        <v>99.5</v>
      </c>
      <c r="E118">
        <v>100.95</v>
      </c>
      <c r="F118">
        <v>32264</v>
      </c>
      <c r="G118">
        <v>438</v>
      </c>
      <c r="H118">
        <v>3249.54</v>
      </c>
      <c r="I118">
        <v>601.06</v>
      </c>
    </row>
    <row r="119" spans="1:9" ht="12.75">
      <c r="A119" t="s">
        <v>414</v>
      </c>
      <c r="B119">
        <v>98.8</v>
      </c>
      <c r="C119">
        <v>101.05</v>
      </c>
      <c r="D119">
        <v>98</v>
      </c>
      <c r="E119">
        <v>99.2</v>
      </c>
      <c r="F119">
        <v>35733</v>
      </c>
      <c r="G119">
        <v>506</v>
      </c>
      <c r="H119">
        <v>3552.25</v>
      </c>
      <c r="I119">
        <v>590.64</v>
      </c>
    </row>
    <row r="120" spans="1:9" ht="12.75">
      <c r="A120" t="s">
        <v>415</v>
      </c>
      <c r="B120">
        <v>96</v>
      </c>
      <c r="C120">
        <v>98</v>
      </c>
      <c r="D120">
        <v>95</v>
      </c>
      <c r="E120">
        <v>96.85</v>
      </c>
      <c r="F120">
        <v>23054</v>
      </c>
      <c r="G120">
        <v>434</v>
      </c>
      <c r="H120">
        <v>2229.23</v>
      </c>
      <c r="I120">
        <v>576.64</v>
      </c>
    </row>
    <row r="121" spans="1:9" ht="12.75">
      <c r="A121" t="s">
        <v>416</v>
      </c>
      <c r="B121">
        <v>95.5</v>
      </c>
      <c r="C121">
        <v>101</v>
      </c>
      <c r="D121">
        <v>95</v>
      </c>
      <c r="E121">
        <v>98.1</v>
      </c>
      <c r="F121">
        <v>45550</v>
      </c>
      <c r="G121">
        <v>794</v>
      </c>
      <c r="H121">
        <v>4453.18</v>
      </c>
      <c r="I121">
        <v>584.09</v>
      </c>
    </row>
    <row r="122" spans="1:9" ht="12.75">
      <c r="A122" t="s">
        <v>417</v>
      </c>
      <c r="B122">
        <v>100</v>
      </c>
      <c r="C122">
        <v>104.7</v>
      </c>
      <c r="D122">
        <v>99.95</v>
      </c>
      <c r="E122">
        <v>102.5</v>
      </c>
      <c r="F122">
        <v>122744</v>
      </c>
      <c r="G122">
        <v>1465</v>
      </c>
      <c r="H122">
        <v>12541.23</v>
      </c>
      <c r="I122">
        <v>610.29</v>
      </c>
    </row>
    <row r="123" spans="1:9" ht="12.75">
      <c r="A123" t="s">
        <v>418</v>
      </c>
      <c r="B123">
        <v>93.8</v>
      </c>
      <c r="C123">
        <v>97.9</v>
      </c>
      <c r="D123">
        <v>92.3</v>
      </c>
      <c r="E123">
        <v>97.05</v>
      </c>
      <c r="F123">
        <v>65825</v>
      </c>
      <c r="G123">
        <v>849</v>
      </c>
      <c r="H123">
        <v>6298.98</v>
      </c>
      <c r="I123">
        <v>577.84</v>
      </c>
    </row>
    <row r="124" spans="1:9" ht="12.75">
      <c r="A124" t="s">
        <v>419</v>
      </c>
      <c r="B124">
        <v>95.8</v>
      </c>
      <c r="C124">
        <v>96</v>
      </c>
      <c r="D124">
        <v>89.15</v>
      </c>
      <c r="E124">
        <v>89.95</v>
      </c>
      <c r="F124">
        <v>69348</v>
      </c>
      <c r="G124">
        <v>1034</v>
      </c>
      <c r="H124">
        <v>6313.14</v>
      </c>
      <c r="I124">
        <v>535.56</v>
      </c>
    </row>
    <row r="125" spans="1:9" ht="12.75">
      <c r="A125" t="s">
        <v>420</v>
      </c>
      <c r="B125">
        <v>102.9</v>
      </c>
      <c r="C125">
        <v>103</v>
      </c>
      <c r="D125">
        <v>94.5</v>
      </c>
      <c r="E125">
        <v>96.4</v>
      </c>
      <c r="F125">
        <v>105543</v>
      </c>
      <c r="G125">
        <v>1281</v>
      </c>
      <c r="H125">
        <v>10285.83</v>
      </c>
      <c r="I125">
        <v>573.97</v>
      </c>
    </row>
    <row r="126" spans="1:9" ht="12.75">
      <c r="A126" t="s">
        <v>421</v>
      </c>
      <c r="B126">
        <v>103</v>
      </c>
      <c r="C126">
        <v>107.7</v>
      </c>
      <c r="D126">
        <v>102</v>
      </c>
      <c r="E126">
        <v>102.9</v>
      </c>
      <c r="F126">
        <v>107803</v>
      </c>
      <c r="G126">
        <v>1506</v>
      </c>
      <c r="H126">
        <v>11250.34</v>
      </c>
      <c r="I126">
        <v>612.67</v>
      </c>
    </row>
    <row r="127" spans="1:9" ht="12.75">
      <c r="A127" s="1">
        <v>37234</v>
      </c>
      <c r="B127">
        <v>95</v>
      </c>
      <c r="C127">
        <v>101.5</v>
      </c>
      <c r="D127">
        <v>93.1</v>
      </c>
      <c r="E127">
        <v>100.75</v>
      </c>
      <c r="F127">
        <v>135550</v>
      </c>
      <c r="G127">
        <v>1168</v>
      </c>
      <c r="H127">
        <v>13498.15</v>
      </c>
      <c r="I127">
        <v>599.87</v>
      </c>
    </row>
    <row r="128" spans="1:9" ht="12.75">
      <c r="A128" s="1">
        <v>37204</v>
      </c>
      <c r="B128">
        <v>101.75</v>
      </c>
      <c r="C128">
        <v>104.5</v>
      </c>
      <c r="D128">
        <v>101.25</v>
      </c>
      <c r="E128">
        <v>104.05</v>
      </c>
      <c r="F128">
        <v>55017</v>
      </c>
      <c r="G128">
        <v>687</v>
      </c>
      <c r="H128">
        <v>5662.99</v>
      </c>
      <c r="I128">
        <v>619.51</v>
      </c>
    </row>
    <row r="129" spans="1:9" ht="12.75">
      <c r="A129" s="1">
        <v>37173</v>
      </c>
      <c r="B129">
        <v>101.9</v>
      </c>
      <c r="C129">
        <v>104.7</v>
      </c>
      <c r="D129">
        <v>101</v>
      </c>
      <c r="E129">
        <v>102.3</v>
      </c>
      <c r="F129">
        <v>85820</v>
      </c>
      <c r="G129">
        <v>1058</v>
      </c>
      <c r="H129">
        <v>8826.43</v>
      </c>
      <c r="I129">
        <v>609.09</v>
      </c>
    </row>
    <row r="130" spans="1:9" ht="12.75">
      <c r="A130" s="1">
        <v>37081</v>
      </c>
      <c r="B130">
        <v>101</v>
      </c>
      <c r="C130">
        <v>102.8</v>
      </c>
      <c r="D130">
        <v>98.1</v>
      </c>
      <c r="E130">
        <v>101.05</v>
      </c>
      <c r="F130">
        <v>134047</v>
      </c>
      <c r="G130">
        <v>1594</v>
      </c>
      <c r="H130">
        <v>13541.93</v>
      </c>
      <c r="I130">
        <v>601.65</v>
      </c>
    </row>
    <row r="131" spans="1:9" ht="12.75">
      <c r="A131" s="1">
        <v>37051</v>
      </c>
      <c r="B131">
        <v>100</v>
      </c>
      <c r="C131">
        <v>104.6</v>
      </c>
      <c r="D131">
        <v>100</v>
      </c>
      <c r="E131">
        <v>102.45</v>
      </c>
      <c r="F131">
        <v>228850</v>
      </c>
      <c r="G131">
        <v>2838</v>
      </c>
      <c r="H131">
        <v>23569.81</v>
      </c>
      <c r="I131">
        <v>609.99</v>
      </c>
    </row>
    <row r="132" spans="1:9" ht="12.75">
      <c r="A132" s="1">
        <v>37020</v>
      </c>
      <c r="B132">
        <v>94</v>
      </c>
      <c r="C132">
        <v>100.5</v>
      </c>
      <c r="D132">
        <v>93.55</v>
      </c>
      <c r="E132">
        <v>99.65</v>
      </c>
      <c r="F132">
        <v>163843</v>
      </c>
      <c r="G132">
        <v>1821</v>
      </c>
      <c r="H132">
        <v>16106.47</v>
      </c>
      <c r="I132">
        <v>593.32</v>
      </c>
    </row>
    <row r="133" spans="1:9" ht="12.75">
      <c r="A133" s="1">
        <v>36990</v>
      </c>
      <c r="B133">
        <v>94</v>
      </c>
      <c r="C133">
        <v>97</v>
      </c>
      <c r="D133">
        <v>92.5</v>
      </c>
      <c r="E133">
        <v>94.75</v>
      </c>
      <c r="F133">
        <v>88792</v>
      </c>
      <c r="G133">
        <v>981</v>
      </c>
      <c r="H133">
        <v>8468.37</v>
      </c>
      <c r="I133">
        <v>564.14</v>
      </c>
    </row>
    <row r="134" spans="1:9" ht="12.75">
      <c r="A134" s="1">
        <v>36959</v>
      </c>
      <c r="B134">
        <v>90.85</v>
      </c>
      <c r="C134">
        <v>93.9</v>
      </c>
      <c r="D134">
        <v>90.85</v>
      </c>
      <c r="E134">
        <v>92.85</v>
      </c>
      <c r="F134">
        <v>40354</v>
      </c>
      <c r="G134">
        <v>646</v>
      </c>
      <c r="H134">
        <v>3740.94</v>
      </c>
      <c r="I134">
        <v>552.83</v>
      </c>
    </row>
    <row r="135" spans="1:9" ht="12.75">
      <c r="A135" t="s">
        <v>422</v>
      </c>
      <c r="B135">
        <v>92.7</v>
      </c>
      <c r="C135">
        <v>94.9</v>
      </c>
      <c r="D135">
        <v>89.1</v>
      </c>
      <c r="E135">
        <v>90.45</v>
      </c>
      <c r="F135">
        <v>54928</v>
      </c>
      <c r="G135">
        <v>815</v>
      </c>
      <c r="H135">
        <v>5024.39</v>
      </c>
      <c r="I135">
        <v>538.54</v>
      </c>
    </row>
    <row r="136" spans="1:9" ht="12.75">
      <c r="A136" t="s">
        <v>423</v>
      </c>
      <c r="B136">
        <v>86.05</v>
      </c>
      <c r="C136">
        <v>97</v>
      </c>
      <c r="D136">
        <v>86.05</v>
      </c>
      <c r="E136">
        <v>92.1</v>
      </c>
      <c r="F136">
        <v>151340</v>
      </c>
      <c r="G136">
        <v>1814</v>
      </c>
      <c r="H136">
        <v>14013.67</v>
      </c>
      <c r="I136">
        <v>548.36</v>
      </c>
    </row>
    <row r="137" spans="1:9" ht="12.75">
      <c r="A137" t="s">
        <v>424</v>
      </c>
      <c r="B137">
        <v>85</v>
      </c>
      <c r="C137">
        <v>86.2</v>
      </c>
      <c r="D137">
        <v>85</v>
      </c>
      <c r="E137">
        <v>85.65</v>
      </c>
      <c r="F137">
        <v>11003</v>
      </c>
      <c r="G137">
        <v>109</v>
      </c>
      <c r="H137">
        <v>945.08</v>
      </c>
      <c r="I137">
        <v>509.96</v>
      </c>
    </row>
    <row r="138" spans="1:9" ht="12.75">
      <c r="A138" t="s">
        <v>425</v>
      </c>
      <c r="B138">
        <v>85.15</v>
      </c>
      <c r="C138">
        <v>86.7</v>
      </c>
      <c r="D138">
        <v>85.15</v>
      </c>
      <c r="E138">
        <v>85.4</v>
      </c>
      <c r="F138">
        <v>10848</v>
      </c>
      <c r="G138">
        <v>149</v>
      </c>
      <c r="H138">
        <v>930.65</v>
      </c>
      <c r="I138">
        <v>508.47</v>
      </c>
    </row>
    <row r="139" spans="1:9" ht="12.75">
      <c r="A139" t="s">
        <v>426</v>
      </c>
      <c r="B139">
        <v>86.5</v>
      </c>
      <c r="C139">
        <v>86.5</v>
      </c>
      <c r="D139">
        <v>85.15</v>
      </c>
      <c r="E139">
        <v>85.85</v>
      </c>
      <c r="F139">
        <v>12883</v>
      </c>
      <c r="G139">
        <v>142</v>
      </c>
      <c r="H139">
        <v>1105.36</v>
      </c>
      <c r="I139">
        <v>511.15</v>
      </c>
    </row>
    <row r="140" spans="1:9" ht="12.75">
      <c r="A140" t="s">
        <v>427</v>
      </c>
      <c r="B140">
        <v>86.5</v>
      </c>
      <c r="C140">
        <v>86.8</v>
      </c>
      <c r="D140">
        <v>85.1</v>
      </c>
      <c r="E140">
        <v>85.75</v>
      </c>
      <c r="F140">
        <v>8525</v>
      </c>
      <c r="G140">
        <v>137</v>
      </c>
      <c r="H140">
        <v>732.86</v>
      </c>
      <c r="I140">
        <v>510.56</v>
      </c>
    </row>
    <row r="141" spans="1:9" ht="12.75">
      <c r="A141" t="s">
        <v>428</v>
      </c>
      <c r="B141">
        <v>86.85</v>
      </c>
      <c r="C141">
        <v>87.5</v>
      </c>
      <c r="D141">
        <v>85.5</v>
      </c>
      <c r="E141">
        <v>85.95</v>
      </c>
      <c r="F141">
        <v>14415</v>
      </c>
      <c r="G141">
        <v>188</v>
      </c>
      <c r="H141">
        <v>1244.63</v>
      </c>
      <c r="I141">
        <v>511.75</v>
      </c>
    </row>
    <row r="142" spans="1:9" ht="12.75">
      <c r="A142" t="s">
        <v>429</v>
      </c>
      <c r="B142">
        <v>86.8</v>
      </c>
      <c r="C142">
        <v>86.8</v>
      </c>
      <c r="D142">
        <v>85.5</v>
      </c>
      <c r="E142">
        <v>85.75</v>
      </c>
      <c r="F142">
        <v>6465</v>
      </c>
      <c r="G142">
        <v>121</v>
      </c>
      <c r="H142">
        <v>555.33</v>
      </c>
      <c r="I142">
        <v>510.56</v>
      </c>
    </row>
    <row r="143" spans="1:9" ht="12.75">
      <c r="A143" t="s">
        <v>430</v>
      </c>
      <c r="B143">
        <v>87.8</v>
      </c>
      <c r="C143">
        <v>87.8</v>
      </c>
      <c r="D143">
        <v>85</v>
      </c>
      <c r="E143">
        <v>85.45</v>
      </c>
      <c r="F143">
        <v>5761</v>
      </c>
      <c r="G143">
        <v>127</v>
      </c>
      <c r="H143">
        <v>493.35</v>
      </c>
      <c r="I143">
        <v>508.77</v>
      </c>
    </row>
    <row r="144" spans="1:9" ht="12.75">
      <c r="A144" t="s">
        <v>431</v>
      </c>
      <c r="B144">
        <v>89.6</v>
      </c>
      <c r="C144">
        <v>89.6</v>
      </c>
      <c r="D144">
        <v>85</v>
      </c>
      <c r="E144">
        <v>85.05</v>
      </c>
      <c r="F144">
        <v>13911</v>
      </c>
      <c r="G144">
        <v>229</v>
      </c>
      <c r="H144">
        <v>1197.92</v>
      </c>
      <c r="I144">
        <v>506.39</v>
      </c>
    </row>
    <row r="145" spans="1:9" ht="12.75">
      <c r="A145" t="s">
        <v>432</v>
      </c>
      <c r="B145">
        <v>84.15</v>
      </c>
      <c r="C145">
        <v>86</v>
      </c>
      <c r="D145">
        <v>84</v>
      </c>
      <c r="E145">
        <v>85.15</v>
      </c>
      <c r="F145">
        <v>3752</v>
      </c>
      <c r="G145">
        <v>83</v>
      </c>
      <c r="H145">
        <v>319.12</v>
      </c>
      <c r="I145">
        <v>506.98</v>
      </c>
    </row>
    <row r="146" spans="1:9" ht="12.75">
      <c r="A146" t="s">
        <v>433</v>
      </c>
      <c r="B146">
        <v>84.05</v>
      </c>
      <c r="C146">
        <v>84.5</v>
      </c>
      <c r="D146">
        <v>83.6</v>
      </c>
      <c r="E146">
        <v>84.2</v>
      </c>
      <c r="F146">
        <v>5000</v>
      </c>
      <c r="G146">
        <v>62</v>
      </c>
      <c r="H146">
        <v>420.26</v>
      </c>
      <c r="I146">
        <v>501.33</v>
      </c>
    </row>
    <row r="147" spans="1:9" ht="12.75">
      <c r="A147" t="s">
        <v>434</v>
      </c>
      <c r="B147">
        <v>84.5</v>
      </c>
      <c r="C147">
        <v>85</v>
      </c>
      <c r="D147">
        <v>84</v>
      </c>
      <c r="E147">
        <v>84.15</v>
      </c>
      <c r="F147">
        <v>3710</v>
      </c>
      <c r="G147">
        <v>82</v>
      </c>
      <c r="H147">
        <v>313</v>
      </c>
      <c r="I147">
        <v>501.03</v>
      </c>
    </row>
    <row r="148" spans="1:9" ht="12.75">
      <c r="A148" s="1">
        <v>37172</v>
      </c>
      <c r="B148">
        <v>85</v>
      </c>
      <c r="C148">
        <v>85.35</v>
      </c>
      <c r="D148">
        <v>83.85</v>
      </c>
      <c r="E148">
        <v>83.9</v>
      </c>
      <c r="F148">
        <v>16184</v>
      </c>
      <c r="G148">
        <v>128</v>
      </c>
      <c r="H148">
        <v>1361.59</v>
      </c>
      <c r="I148">
        <v>499.54</v>
      </c>
    </row>
    <row r="149" spans="1:9" ht="12.75">
      <c r="A149" s="1">
        <v>37142</v>
      </c>
      <c r="B149">
        <v>85.5</v>
      </c>
      <c r="C149">
        <v>86</v>
      </c>
      <c r="D149">
        <v>84.1</v>
      </c>
      <c r="E149">
        <v>84.9</v>
      </c>
      <c r="F149">
        <v>12930</v>
      </c>
      <c r="G149">
        <v>131</v>
      </c>
      <c r="H149">
        <v>1096.11</v>
      </c>
      <c r="I149">
        <v>505.49</v>
      </c>
    </row>
    <row r="150" spans="1:9" ht="12.75">
      <c r="A150" s="1">
        <v>37111</v>
      </c>
      <c r="B150">
        <v>84.9</v>
      </c>
      <c r="C150">
        <v>84.9</v>
      </c>
      <c r="D150">
        <v>84</v>
      </c>
      <c r="E150">
        <v>84.1</v>
      </c>
      <c r="F150">
        <v>6076</v>
      </c>
      <c r="G150">
        <v>104</v>
      </c>
      <c r="H150">
        <v>512.04</v>
      </c>
      <c r="I150">
        <v>500.73</v>
      </c>
    </row>
    <row r="151" spans="1:9" ht="12.75">
      <c r="A151" s="1">
        <v>37080</v>
      </c>
      <c r="B151">
        <v>85.95</v>
      </c>
      <c r="C151">
        <v>86</v>
      </c>
      <c r="D151">
        <v>83.5</v>
      </c>
      <c r="E151">
        <v>83.95</v>
      </c>
      <c r="F151">
        <v>10867</v>
      </c>
      <c r="G151">
        <v>170</v>
      </c>
      <c r="H151">
        <v>918.29</v>
      </c>
      <c r="I151">
        <v>499.84</v>
      </c>
    </row>
    <row r="152" spans="1:9" ht="12.75">
      <c r="A152" s="1">
        <v>37050</v>
      </c>
      <c r="B152">
        <v>96.95</v>
      </c>
      <c r="C152">
        <v>96.95</v>
      </c>
      <c r="D152">
        <v>84.6</v>
      </c>
      <c r="E152">
        <v>84.95</v>
      </c>
      <c r="F152">
        <v>20331</v>
      </c>
      <c r="G152">
        <v>173</v>
      </c>
      <c r="H152">
        <v>1731.85</v>
      </c>
      <c r="I152">
        <v>505.79</v>
      </c>
    </row>
    <row r="153" spans="1:9" ht="12.75">
      <c r="A153" s="1">
        <v>36958</v>
      </c>
      <c r="B153">
        <v>86</v>
      </c>
      <c r="C153">
        <v>87</v>
      </c>
      <c r="D153">
        <v>85</v>
      </c>
      <c r="E153">
        <v>86.4</v>
      </c>
      <c r="F153">
        <v>22600</v>
      </c>
      <c r="G153">
        <v>107</v>
      </c>
      <c r="H153">
        <v>1950.52</v>
      </c>
      <c r="I153">
        <v>514.43</v>
      </c>
    </row>
    <row r="154" spans="1:9" ht="12.75">
      <c r="A154" s="1">
        <v>36930</v>
      </c>
      <c r="B154">
        <v>86</v>
      </c>
      <c r="C154">
        <v>86</v>
      </c>
      <c r="D154">
        <v>85</v>
      </c>
      <c r="E154">
        <v>85.8</v>
      </c>
      <c r="F154">
        <v>3672</v>
      </c>
      <c r="G154">
        <v>72</v>
      </c>
      <c r="H154">
        <v>314.51</v>
      </c>
      <c r="I154">
        <v>510.85</v>
      </c>
    </row>
    <row r="155" spans="1:9" ht="12.75">
      <c r="A155" s="1">
        <v>36899</v>
      </c>
      <c r="B155">
        <v>86</v>
      </c>
      <c r="C155">
        <v>86</v>
      </c>
      <c r="D155">
        <v>85</v>
      </c>
      <c r="E155">
        <v>85.4</v>
      </c>
      <c r="F155">
        <v>4800</v>
      </c>
      <c r="G155">
        <v>80</v>
      </c>
      <c r="H155">
        <v>410.99</v>
      </c>
      <c r="I155">
        <v>508.47</v>
      </c>
    </row>
    <row r="156" spans="1:9" ht="12.75">
      <c r="A156" t="s">
        <v>435</v>
      </c>
      <c r="B156">
        <v>87</v>
      </c>
      <c r="C156">
        <v>87</v>
      </c>
      <c r="D156">
        <v>84.7</v>
      </c>
      <c r="E156">
        <v>85.55</v>
      </c>
      <c r="F156">
        <v>9620</v>
      </c>
      <c r="G156">
        <v>130</v>
      </c>
      <c r="H156">
        <v>822.28</v>
      </c>
      <c r="I156">
        <v>509.36</v>
      </c>
    </row>
    <row r="157" spans="1:9" ht="12.75">
      <c r="A157" t="s">
        <v>436</v>
      </c>
      <c r="B157">
        <v>86</v>
      </c>
      <c r="C157">
        <v>87</v>
      </c>
      <c r="D157">
        <v>85.55</v>
      </c>
      <c r="E157">
        <v>86</v>
      </c>
      <c r="F157">
        <v>9958</v>
      </c>
      <c r="G157">
        <v>183</v>
      </c>
      <c r="H157">
        <v>859.71</v>
      </c>
      <c r="I157">
        <v>512.04</v>
      </c>
    </row>
    <row r="158" spans="1:9" ht="12.75">
      <c r="A158" t="s">
        <v>437</v>
      </c>
      <c r="B158">
        <v>86</v>
      </c>
      <c r="C158">
        <v>86.7</v>
      </c>
      <c r="D158">
        <v>84.65</v>
      </c>
      <c r="E158">
        <v>85.75</v>
      </c>
      <c r="F158">
        <v>7417</v>
      </c>
      <c r="G158">
        <v>128</v>
      </c>
      <c r="H158">
        <v>636.47</v>
      </c>
      <c r="I158">
        <v>510.56</v>
      </c>
    </row>
    <row r="159" spans="1:9" ht="12.75">
      <c r="A159" t="s">
        <v>438</v>
      </c>
      <c r="B159">
        <v>86</v>
      </c>
      <c r="C159">
        <v>86.5</v>
      </c>
      <c r="D159">
        <v>83.55</v>
      </c>
      <c r="E159">
        <v>85.75</v>
      </c>
      <c r="F159">
        <v>10144</v>
      </c>
      <c r="G159">
        <v>200</v>
      </c>
      <c r="H159">
        <v>867.78</v>
      </c>
      <c r="I159">
        <v>510.56</v>
      </c>
    </row>
    <row r="160" spans="1:9" ht="12.75">
      <c r="A160" t="s">
        <v>439</v>
      </c>
      <c r="B160">
        <v>93</v>
      </c>
      <c r="C160">
        <v>93</v>
      </c>
      <c r="D160">
        <v>83</v>
      </c>
      <c r="E160">
        <v>85</v>
      </c>
      <c r="F160">
        <v>21209</v>
      </c>
      <c r="G160">
        <v>393</v>
      </c>
      <c r="H160">
        <v>1843.84</v>
      </c>
      <c r="I160">
        <v>506.09</v>
      </c>
    </row>
    <row r="161" spans="1:9" ht="12.75">
      <c r="A161" t="s">
        <v>440</v>
      </c>
      <c r="B161">
        <v>97</v>
      </c>
      <c r="C161">
        <v>97</v>
      </c>
      <c r="D161">
        <v>91.2</v>
      </c>
      <c r="E161">
        <v>91.65</v>
      </c>
      <c r="F161">
        <v>67832</v>
      </c>
      <c r="G161">
        <v>382</v>
      </c>
      <c r="H161">
        <v>6365.89</v>
      </c>
      <c r="I161">
        <v>545.68</v>
      </c>
    </row>
    <row r="162" spans="1:9" ht="12.75">
      <c r="A162" t="s">
        <v>497</v>
      </c>
      <c r="B162">
        <v>94.05</v>
      </c>
      <c r="C162">
        <v>95.7</v>
      </c>
      <c r="D162">
        <v>94</v>
      </c>
      <c r="E162">
        <v>94.7</v>
      </c>
      <c r="F162">
        <v>1675</v>
      </c>
      <c r="G162">
        <v>23</v>
      </c>
      <c r="H162">
        <v>158.63</v>
      </c>
      <c r="I162">
        <v>563.84</v>
      </c>
    </row>
    <row r="163" spans="1:9" ht="12.75">
      <c r="A163" t="s">
        <v>441</v>
      </c>
      <c r="B163">
        <v>94.75</v>
      </c>
      <c r="C163">
        <v>95.7</v>
      </c>
      <c r="D163">
        <v>94</v>
      </c>
      <c r="E163">
        <v>94.6</v>
      </c>
      <c r="F163">
        <v>7920</v>
      </c>
      <c r="G163">
        <v>113</v>
      </c>
      <c r="H163">
        <v>748.83</v>
      </c>
      <c r="I163">
        <v>563.25</v>
      </c>
    </row>
    <row r="164" spans="1:9" ht="12.75">
      <c r="A164" t="s">
        <v>442</v>
      </c>
      <c r="B164">
        <v>96.55</v>
      </c>
      <c r="C164">
        <v>96.95</v>
      </c>
      <c r="D164">
        <v>94</v>
      </c>
      <c r="E164">
        <v>95.15</v>
      </c>
      <c r="F164">
        <v>20829</v>
      </c>
      <c r="G164">
        <v>146</v>
      </c>
      <c r="H164">
        <v>1992.85</v>
      </c>
      <c r="I164">
        <v>566.52</v>
      </c>
    </row>
    <row r="165" spans="1:9" ht="12.75">
      <c r="A165" t="s">
        <v>443</v>
      </c>
      <c r="B165">
        <v>97</v>
      </c>
      <c r="C165">
        <v>97</v>
      </c>
      <c r="D165">
        <v>96.05</v>
      </c>
      <c r="E165">
        <v>96.7</v>
      </c>
      <c r="F165">
        <v>60877</v>
      </c>
      <c r="G165">
        <v>163</v>
      </c>
      <c r="H165">
        <v>5895.45</v>
      </c>
      <c r="I165">
        <v>575.75</v>
      </c>
    </row>
    <row r="166" spans="1:9" ht="12.75">
      <c r="A166" t="s">
        <v>444</v>
      </c>
      <c r="B166">
        <v>96.1</v>
      </c>
      <c r="C166">
        <v>97.75</v>
      </c>
      <c r="D166">
        <v>96.05</v>
      </c>
      <c r="E166">
        <v>97.45</v>
      </c>
      <c r="F166">
        <v>7305</v>
      </c>
      <c r="G166">
        <v>119</v>
      </c>
      <c r="H166">
        <v>705.98</v>
      </c>
      <c r="I166">
        <v>580.22</v>
      </c>
    </row>
    <row r="167" spans="1:9" ht="12.75">
      <c r="A167" t="s">
        <v>445</v>
      </c>
      <c r="B167">
        <v>97</v>
      </c>
      <c r="C167">
        <v>97.5</v>
      </c>
      <c r="D167">
        <v>96.15</v>
      </c>
      <c r="E167">
        <v>96.65</v>
      </c>
      <c r="F167">
        <v>5082</v>
      </c>
      <c r="G167">
        <v>88</v>
      </c>
      <c r="H167">
        <v>492.83</v>
      </c>
      <c r="I167">
        <v>575.45</v>
      </c>
    </row>
    <row r="168" spans="1:9" ht="12.75">
      <c r="A168" t="s">
        <v>446</v>
      </c>
      <c r="B168">
        <v>100</v>
      </c>
      <c r="C168">
        <v>100</v>
      </c>
      <c r="D168">
        <v>96</v>
      </c>
      <c r="E168">
        <v>96.45</v>
      </c>
      <c r="F168">
        <v>27045</v>
      </c>
      <c r="G168">
        <v>200</v>
      </c>
      <c r="H168">
        <v>2615.92</v>
      </c>
      <c r="I168">
        <v>574.26</v>
      </c>
    </row>
    <row r="169" spans="1:9" ht="12.75">
      <c r="A169" s="1">
        <v>37232</v>
      </c>
      <c r="B169">
        <v>97</v>
      </c>
      <c r="C169">
        <v>98</v>
      </c>
      <c r="D169">
        <v>96</v>
      </c>
      <c r="E169">
        <v>97.55</v>
      </c>
      <c r="F169">
        <v>8575</v>
      </c>
      <c r="G169">
        <v>127</v>
      </c>
      <c r="H169">
        <v>830.96</v>
      </c>
      <c r="I169">
        <v>580.81</v>
      </c>
    </row>
    <row r="170" spans="1:9" ht="12.75">
      <c r="A170" s="1">
        <v>37202</v>
      </c>
      <c r="B170">
        <v>96</v>
      </c>
      <c r="C170">
        <v>97.15</v>
      </c>
      <c r="D170">
        <v>95.7</v>
      </c>
      <c r="E170">
        <v>96.75</v>
      </c>
      <c r="F170">
        <v>7808</v>
      </c>
      <c r="G170">
        <v>120</v>
      </c>
      <c r="H170">
        <v>752.49</v>
      </c>
      <c r="I170">
        <v>576.05</v>
      </c>
    </row>
    <row r="171" spans="1:9" ht="12.75">
      <c r="A171" s="1">
        <v>37171</v>
      </c>
      <c r="B171">
        <v>95.95</v>
      </c>
      <c r="C171">
        <v>96.25</v>
      </c>
      <c r="D171">
        <v>94.75</v>
      </c>
      <c r="E171">
        <v>95.5</v>
      </c>
      <c r="F171">
        <v>7524</v>
      </c>
      <c r="G171">
        <v>123</v>
      </c>
      <c r="H171">
        <v>720.05</v>
      </c>
      <c r="I171">
        <v>568.61</v>
      </c>
    </row>
    <row r="172" spans="1:9" ht="12.75">
      <c r="A172" s="1">
        <v>37141</v>
      </c>
      <c r="B172">
        <v>94</v>
      </c>
      <c r="C172">
        <v>95</v>
      </c>
      <c r="D172">
        <v>93.4</v>
      </c>
      <c r="E172">
        <v>94.8</v>
      </c>
      <c r="F172">
        <v>8128</v>
      </c>
      <c r="G172">
        <v>129</v>
      </c>
      <c r="H172">
        <v>766.05</v>
      </c>
      <c r="I172">
        <v>564.44</v>
      </c>
    </row>
    <row r="173" spans="1:9" ht="12.75">
      <c r="A173" s="1">
        <v>37049</v>
      </c>
      <c r="B173">
        <v>96</v>
      </c>
      <c r="C173">
        <v>96</v>
      </c>
      <c r="D173">
        <v>94.05</v>
      </c>
      <c r="E173">
        <v>95.4</v>
      </c>
      <c r="F173">
        <v>7578</v>
      </c>
      <c r="G173">
        <v>109</v>
      </c>
      <c r="H173">
        <v>721.37</v>
      </c>
      <c r="I173">
        <v>568.01</v>
      </c>
    </row>
    <row r="174" spans="1:9" ht="12.75">
      <c r="A174" s="1">
        <v>37018</v>
      </c>
      <c r="B174">
        <v>95.55</v>
      </c>
      <c r="C174">
        <v>96.4</v>
      </c>
      <c r="D174">
        <v>95</v>
      </c>
      <c r="E174">
        <v>95.35</v>
      </c>
      <c r="F174">
        <v>17499</v>
      </c>
      <c r="G174">
        <v>188</v>
      </c>
      <c r="H174">
        <v>1671.67</v>
      </c>
      <c r="I174">
        <v>567.71</v>
      </c>
    </row>
    <row r="175" spans="1:9" ht="12.75">
      <c r="A175" s="1">
        <v>36988</v>
      </c>
      <c r="B175">
        <v>95.45</v>
      </c>
      <c r="C175">
        <v>95.45</v>
      </c>
      <c r="D175">
        <v>93</v>
      </c>
      <c r="E175">
        <v>95</v>
      </c>
      <c r="F175">
        <v>6900</v>
      </c>
      <c r="G175">
        <v>90</v>
      </c>
      <c r="H175">
        <v>651.72</v>
      </c>
      <c r="I175">
        <v>565.63</v>
      </c>
    </row>
    <row r="176" spans="1:9" ht="12.75">
      <c r="A176" s="1">
        <v>36957</v>
      </c>
      <c r="B176">
        <v>98</v>
      </c>
      <c r="C176">
        <v>98</v>
      </c>
      <c r="D176">
        <v>93.6</v>
      </c>
      <c r="E176">
        <v>94.3</v>
      </c>
      <c r="F176">
        <v>6010</v>
      </c>
      <c r="G176">
        <v>107</v>
      </c>
      <c r="H176">
        <v>566.88</v>
      </c>
      <c r="I176">
        <v>561.46</v>
      </c>
    </row>
    <row r="177" spans="1:9" ht="12.75">
      <c r="A177" s="1">
        <v>36929</v>
      </c>
      <c r="B177">
        <v>95.25</v>
      </c>
      <c r="C177">
        <v>96.8</v>
      </c>
      <c r="D177">
        <v>94.05</v>
      </c>
      <c r="E177">
        <v>96.1</v>
      </c>
      <c r="F177">
        <v>12895</v>
      </c>
      <c r="G177">
        <v>207</v>
      </c>
      <c r="H177">
        <v>1232.33</v>
      </c>
      <c r="I177">
        <v>572.18</v>
      </c>
    </row>
    <row r="178" spans="1:9" ht="12.75">
      <c r="A178" t="s">
        <v>447</v>
      </c>
      <c r="B178">
        <v>95.15</v>
      </c>
      <c r="C178">
        <v>95.7</v>
      </c>
      <c r="D178">
        <v>93.55</v>
      </c>
      <c r="E178">
        <v>94</v>
      </c>
      <c r="F178">
        <v>50224</v>
      </c>
      <c r="G178">
        <v>546</v>
      </c>
      <c r="H178">
        <v>4747.51</v>
      </c>
      <c r="I178">
        <v>559.68</v>
      </c>
    </row>
    <row r="179" spans="1:9" ht="12.75">
      <c r="A179" t="s">
        <v>448</v>
      </c>
      <c r="B179">
        <v>94.75</v>
      </c>
      <c r="C179">
        <v>96</v>
      </c>
      <c r="D179">
        <v>93.85</v>
      </c>
      <c r="E179">
        <v>95.1</v>
      </c>
      <c r="F179">
        <v>18600</v>
      </c>
      <c r="G179">
        <v>247</v>
      </c>
      <c r="H179">
        <v>1762.51</v>
      </c>
      <c r="I179">
        <v>566.23</v>
      </c>
    </row>
    <row r="180" spans="1:9" ht="12.75">
      <c r="A180" t="s">
        <v>449</v>
      </c>
      <c r="B180">
        <v>95.25</v>
      </c>
      <c r="C180">
        <v>96.35</v>
      </c>
      <c r="D180">
        <v>94.55</v>
      </c>
      <c r="E180">
        <v>95.45</v>
      </c>
      <c r="F180">
        <v>22490</v>
      </c>
      <c r="G180">
        <v>268</v>
      </c>
      <c r="H180">
        <v>2146.76</v>
      </c>
      <c r="I180">
        <v>568.31</v>
      </c>
    </row>
    <row r="181" spans="1:9" ht="12.75">
      <c r="A181" t="s">
        <v>450</v>
      </c>
      <c r="B181">
        <v>92.7</v>
      </c>
      <c r="C181">
        <v>96.8</v>
      </c>
      <c r="D181">
        <v>92.7</v>
      </c>
      <c r="E181">
        <v>95</v>
      </c>
      <c r="F181">
        <v>45904</v>
      </c>
      <c r="G181">
        <v>597</v>
      </c>
      <c r="H181">
        <v>4366.05</v>
      </c>
      <c r="I181">
        <v>565.63</v>
      </c>
    </row>
    <row r="182" spans="1:9" ht="12.75">
      <c r="A182" t="s">
        <v>451</v>
      </c>
      <c r="B182">
        <v>94.5</v>
      </c>
      <c r="C182">
        <v>95.95</v>
      </c>
      <c r="D182">
        <v>92.75</v>
      </c>
      <c r="E182">
        <v>93.15</v>
      </c>
      <c r="F182">
        <v>30686</v>
      </c>
      <c r="G182">
        <v>375</v>
      </c>
      <c r="H182">
        <v>2871.72</v>
      </c>
      <c r="I182">
        <v>554.62</v>
      </c>
    </row>
    <row r="183" spans="1:9" ht="12.75">
      <c r="A183" t="s">
        <v>452</v>
      </c>
      <c r="B183">
        <v>96.5</v>
      </c>
      <c r="C183">
        <v>97</v>
      </c>
      <c r="D183">
        <v>94.8</v>
      </c>
      <c r="E183">
        <v>95.7</v>
      </c>
      <c r="F183">
        <v>31522</v>
      </c>
      <c r="G183">
        <v>451</v>
      </c>
      <c r="H183">
        <v>3011.38</v>
      </c>
      <c r="I183">
        <v>569.8</v>
      </c>
    </row>
    <row r="184" spans="1:9" ht="12.75">
      <c r="A184" t="s">
        <v>453</v>
      </c>
      <c r="B184">
        <v>97.2</v>
      </c>
      <c r="C184">
        <v>98</v>
      </c>
      <c r="D184">
        <v>96.55</v>
      </c>
      <c r="E184">
        <v>96.85</v>
      </c>
      <c r="F184">
        <v>25355</v>
      </c>
      <c r="G184">
        <v>294</v>
      </c>
      <c r="H184">
        <v>2460.3</v>
      </c>
      <c r="I184">
        <v>576.64</v>
      </c>
    </row>
    <row r="185" spans="1:9" ht="12.75">
      <c r="A185" t="s">
        <v>454</v>
      </c>
      <c r="B185">
        <v>99.1</v>
      </c>
      <c r="C185">
        <v>99.1</v>
      </c>
      <c r="D185">
        <v>95.9</v>
      </c>
      <c r="E185">
        <v>96.95</v>
      </c>
      <c r="F185">
        <v>68354</v>
      </c>
      <c r="G185">
        <v>763</v>
      </c>
      <c r="H185">
        <v>6612.55</v>
      </c>
      <c r="I185">
        <v>577.24</v>
      </c>
    </row>
    <row r="186" spans="1:9" ht="12.75">
      <c r="A186" t="s">
        <v>455</v>
      </c>
      <c r="B186">
        <v>98.1</v>
      </c>
      <c r="C186">
        <v>102.8</v>
      </c>
      <c r="D186">
        <v>98</v>
      </c>
      <c r="E186">
        <v>99.65</v>
      </c>
      <c r="F186">
        <v>261533</v>
      </c>
      <c r="G186">
        <v>1820</v>
      </c>
      <c r="H186">
        <v>26149.33</v>
      </c>
      <c r="I186">
        <v>593.32</v>
      </c>
    </row>
    <row r="187" spans="1:9" ht="12.75">
      <c r="A187" t="s">
        <v>456</v>
      </c>
      <c r="B187">
        <v>100</v>
      </c>
      <c r="C187">
        <v>100.95</v>
      </c>
      <c r="D187">
        <v>98</v>
      </c>
      <c r="E187">
        <v>99.6</v>
      </c>
      <c r="F187">
        <v>170206</v>
      </c>
      <c r="G187">
        <v>1171</v>
      </c>
      <c r="H187">
        <v>16867.99</v>
      </c>
      <c r="I187">
        <v>593.02</v>
      </c>
    </row>
    <row r="188" spans="1:9" ht="12.75">
      <c r="A188" t="s">
        <v>457</v>
      </c>
      <c r="B188">
        <v>100.9</v>
      </c>
      <c r="C188">
        <v>101.5</v>
      </c>
      <c r="D188">
        <v>99.25</v>
      </c>
      <c r="E188">
        <v>100.35</v>
      </c>
      <c r="F188">
        <v>147180</v>
      </c>
      <c r="G188">
        <v>1149</v>
      </c>
      <c r="H188">
        <v>14781.83</v>
      </c>
      <c r="I188">
        <v>597.48</v>
      </c>
    </row>
    <row r="189" spans="1:9" ht="12.75">
      <c r="A189" t="s">
        <v>458</v>
      </c>
      <c r="B189">
        <v>103.65</v>
      </c>
      <c r="C189">
        <v>105.25</v>
      </c>
      <c r="D189">
        <v>101</v>
      </c>
      <c r="E189">
        <v>101.9</v>
      </c>
      <c r="F189">
        <v>140264</v>
      </c>
      <c r="G189">
        <v>1104</v>
      </c>
      <c r="H189">
        <v>14356.1</v>
      </c>
      <c r="I189">
        <v>606.71</v>
      </c>
    </row>
    <row r="190" spans="1:9" ht="12.75">
      <c r="A190" t="s">
        <v>459</v>
      </c>
      <c r="B190">
        <v>99</v>
      </c>
      <c r="C190">
        <v>107.3</v>
      </c>
      <c r="D190">
        <v>99</v>
      </c>
      <c r="E190">
        <v>105.4</v>
      </c>
      <c r="F190">
        <v>172005</v>
      </c>
      <c r="G190">
        <v>1545</v>
      </c>
      <c r="H190">
        <v>18107.43</v>
      </c>
      <c r="I190">
        <v>627.55</v>
      </c>
    </row>
    <row r="191" spans="1:9" ht="12.75">
      <c r="A191" s="1">
        <v>37231</v>
      </c>
      <c r="B191">
        <v>103.05</v>
      </c>
      <c r="C191">
        <v>104.45</v>
      </c>
      <c r="D191">
        <v>102</v>
      </c>
      <c r="E191">
        <v>103.5</v>
      </c>
      <c r="F191">
        <v>139044</v>
      </c>
      <c r="G191">
        <v>1199</v>
      </c>
      <c r="H191">
        <v>14337.51</v>
      </c>
      <c r="I191">
        <v>616.24</v>
      </c>
    </row>
    <row r="192" spans="1:9" ht="12.75">
      <c r="A192" s="1">
        <v>37201</v>
      </c>
      <c r="B192">
        <v>102.8</v>
      </c>
      <c r="C192">
        <v>105.75</v>
      </c>
      <c r="D192">
        <v>101</v>
      </c>
      <c r="E192">
        <v>104.05</v>
      </c>
      <c r="F192">
        <v>175968</v>
      </c>
      <c r="G192">
        <v>1507</v>
      </c>
      <c r="H192">
        <v>18240.76</v>
      </c>
      <c r="I192">
        <v>619.51</v>
      </c>
    </row>
    <row r="193" spans="1:9" ht="12.75">
      <c r="A193" s="1">
        <v>37109</v>
      </c>
      <c r="B193">
        <v>100</v>
      </c>
      <c r="C193">
        <v>104</v>
      </c>
      <c r="D193">
        <v>99.5</v>
      </c>
      <c r="E193">
        <v>102.15</v>
      </c>
      <c r="F193">
        <v>149375</v>
      </c>
      <c r="G193">
        <v>1409</v>
      </c>
      <c r="H193">
        <v>15204.48</v>
      </c>
      <c r="I193">
        <v>608.2</v>
      </c>
    </row>
    <row r="194" spans="1:9" ht="12.75">
      <c r="A194" s="1">
        <v>37078</v>
      </c>
      <c r="B194">
        <v>102.25</v>
      </c>
      <c r="C194">
        <v>103</v>
      </c>
      <c r="D194">
        <v>97.9</v>
      </c>
      <c r="E194">
        <v>100.5</v>
      </c>
      <c r="F194">
        <v>105018</v>
      </c>
      <c r="G194">
        <v>1103</v>
      </c>
      <c r="H194">
        <v>10526.73</v>
      </c>
      <c r="I194">
        <v>598.38</v>
      </c>
    </row>
    <row r="195" spans="1:9" ht="12.75">
      <c r="A195" s="1">
        <v>37048</v>
      </c>
      <c r="B195">
        <v>103.5</v>
      </c>
      <c r="C195">
        <v>104.6</v>
      </c>
      <c r="D195">
        <v>102.6</v>
      </c>
      <c r="E195">
        <v>102.9</v>
      </c>
      <c r="F195">
        <v>85289</v>
      </c>
      <c r="G195">
        <v>981</v>
      </c>
      <c r="H195">
        <v>8831.9</v>
      </c>
      <c r="I195">
        <v>612.67</v>
      </c>
    </row>
    <row r="196" spans="1:9" ht="12.75">
      <c r="A196" s="1">
        <v>37017</v>
      </c>
      <c r="B196">
        <v>105.35</v>
      </c>
      <c r="C196">
        <v>106.4</v>
      </c>
      <c r="D196">
        <v>100.1</v>
      </c>
      <c r="E196">
        <v>101.6</v>
      </c>
      <c r="F196">
        <v>197855</v>
      </c>
      <c r="G196">
        <v>1993</v>
      </c>
      <c r="H196">
        <v>20324.03</v>
      </c>
      <c r="I196">
        <v>604.93</v>
      </c>
    </row>
    <row r="197" spans="1:9" ht="12.75">
      <c r="A197" s="1">
        <v>36987</v>
      </c>
      <c r="B197">
        <v>108.05</v>
      </c>
      <c r="C197">
        <v>110</v>
      </c>
      <c r="D197">
        <v>105.4</v>
      </c>
      <c r="E197">
        <v>106.4</v>
      </c>
      <c r="F197">
        <v>157166</v>
      </c>
      <c r="G197">
        <v>1578</v>
      </c>
      <c r="H197">
        <v>16861.73</v>
      </c>
      <c r="I197">
        <v>633.51</v>
      </c>
    </row>
    <row r="198" spans="1:9" ht="12.75">
      <c r="A198" s="1">
        <v>36897</v>
      </c>
      <c r="B198">
        <v>118</v>
      </c>
      <c r="C198">
        <v>118</v>
      </c>
      <c r="D198">
        <v>107.55</v>
      </c>
      <c r="E198">
        <v>108.15</v>
      </c>
      <c r="F198">
        <v>407082</v>
      </c>
      <c r="G198">
        <v>3674</v>
      </c>
      <c r="H198">
        <v>45390.23</v>
      </c>
      <c r="I198">
        <v>643.93</v>
      </c>
    </row>
    <row r="199" spans="1:9" ht="12.75">
      <c r="A199" t="s">
        <v>460</v>
      </c>
      <c r="B199">
        <v>105.55</v>
      </c>
      <c r="C199">
        <v>115.2</v>
      </c>
      <c r="D199">
        <v>102</v>
      </c>
      <c r="E199">
        <v>115.1</v>
      </c>
      <c r="F199">
        <v>715238</v>
      </c>
      <c r="G199">
        <v>5089</v>
      </c>
      <c r="H199">
        <v>78887.97</v>
      </c>
      <c r="I199">
        <v>685.31</v>
      </c>
    </row>
    <row r="200" spans="1:9" ht="12.75">
      <c r="A200" t="s">
        <v>461</v>
      </c>
      <c r="B200">
        <v>105</v>
      </c>
      <c r="C200">
        <v>107.55</v>
      </c>
      <c r="D200">
        <v>101.05</v>
      </c>
      <c r="E200">
        <v>106.65</v>
      </c>
      <c r="F200">
        <v>379804</v>
      </c>
      <c r="G200">
        <v>2720</v>
      </c>
      <c r="H200">
        <v>39850.36</v>
      </c>
      <c r="I200">
        <v>634.99</v>
      </c>
    </row>
    <row r="201" spans="1:9" ht="12.75">
      <c r="A201" t="s">
        <v>462</v>
      </c>
      <c r="B201">
        <v>100.7</v>
      </c>
      <c r="C201">
        <v>100.9</v>
      </c>
      <c r="D201">
        <v>98.8</v>
      </c>
      <c r="E201">
        <v>99.55</v>
      </c>
      <c r="F201">
        <v>96741</v>
      </c>
      <c r="G201">
        <v>954</v>
      </c>
      <c r="H201">
        <v>9639.93</v>
      </c>
      <c r="I201">
        <v>592.72</v>
      </c>
    </row>
    <row r="202" spans="1:9" ht="12.75">
      <c r="A202" t="s">
        <v>463</v>
      </c>
      <c r="B202">
        <v>102.9</v>
      </c>
      <c r="C202">
        <v>103.1</v>
      </c>
      <c r="D202">
        <v>100</v>
      </c>
      <c r="E202">
        <v>100.35</v>
      </c>
      <c r="F202">
        <v>56313</v>
      </c>
      <c r="G202">
        <v>614</v>
      </c>
      <c r="H202">
        <v>5699.24</v>
      </c>
      <c r="I202">
        <v>597.48</v>
      </c>
    </row>
    <row r="203" spans="1:9" ht="12.75">
      <c r="A203" t="s">
        <v>464</v>
      </c>
      <c r="B203">
        <v>104.85</v>
      </c>
      <c r="C203">
        <v>104.85</v>
      </c>
      <c r="D203">
        <v>101.4</v>
      </c>
      <c r="E203">
        <v>102</v>
      </c>
      <c r="F203">
        <v>67970</v>
      </c>
      <c r="G203">
        <v>690</v>
      </c>
      <c r="H203">
        <v>6962.53</v>
      </c>
      <c r="I203">
        <v>607.31</v>
      </c>
    </row>
    <row r="204" spans="1:9" ht="12.75">
      <c r="A204" t="s">
        <v>465</v>
      </c>
      <c r="B204">
        <v>105</v>
      </c>
      <c r="C204">
        <v>106</v>
      </c>
      <c r="D204">
        <v>104</v>
      </c>
      <c r="E204">
        <v>104.3</v>
      </c>
      <c r="F204">
        <v>62764</v>
      </c>
      <c r="G204">
        <v>488</v>
      </c>
      <c r="H204">
        <v>6594.69</v>
      </c>
      <c r="I204">
        <v>621</v>
      </c>
    </row>
    <row r="205" spans="1:9" ht="12.75">
      <c r="A205" t="s">
        <v>466</v>
      </c>
      <c r="B205">
        <v>105</v>
      </c>
      <c r="C205">
        <v>107.7</v>
      </c>
      <c r="D205">
        <v>104.7</v>
      </c>
      <c r="E205">
        <v>105</v>
      </c>
      <c r="F205">
        <v>114188</v>
      </c>
      <c r="G205">
        <v>958</v>
      </c>
      <c r="H205">
        <v>12093.21</v>
      </c>
      <c r="I205">
        <v>625.17</v>
      </c>
    </row>
    <row r="206" spans="1:9" ht="12.75">
      <c r="A206" t="s">
        <v>467</v>
      </c>
      <c r="B206">
        <v>103.1</v>
      </c>
      <c r="C206">
        <v>106.8</v>
      </c>
      <c r="D206">
        <v>103.1</v>
      </c>
      <c r="E206">
        <v>104.95</v>
      </c>
      <c r="F206">
        <v>100579</v>
      </c>
      <c r="G206">
        <v>1224</v>
      </c>
      <c r="H206">
        <v>10561.8</v>
      </c>
      <c r="I206">
        <v>624.87</v>
      </c>
    </row>
    <row r="207" spans="1:9" ht="12.75">
      <c r="A207" t="s">
        <v>468</v>
      </c>
      <c r="B207">
        <v>105</v>
      </c>
      <c r="C207">
        <v>105.6</v>
      </c>
      <c r="D207">
        <v>103.15</v>
      </c>
      <c r="E207">
        <v>103.75</v>
      </c>
      <c r="F207">
        <v>67661</v>
      </c>
      <c r="G207">
        <v>677</v>
      </c>
      <c r="H207">
        <v>7084.18</v>
      </c>
      <c r="I207">
        <v>617.73</v>
      </c>
    </row>
    <row r="208" spans="1:9" ht="12.75">
      <c r="A208" t="s">
        <v>469</v>
      </c>
      <c r="B208">
        <v>105.8</v>
      </c>
      <c r="C208">
        <v>107</v>
      </c>
      <c r="D208">
        <v>103.75</v>
      </c>
      <c r="E208">
        <v>105.45</v>
      </c>
      <c r="F208">
        <v>178257</v>
      </c>
      <c r="G208">
        <v>1827</v>
      </c>
      <c r="H208">
        <v>18766.82</v>
      </c>
      <c r="I208">
        <v>627.85</v>
      </c>
    </row>
    <row r="209" spans="1:9" ht="12.75">
      <c r="A209" t="s">
        <v>470</v>
      </c>
      <c r="B209">
        <v>109.7</v>
      </c>
      <c r="C209">
        <v>109.7</v>
      </c>
      <c r="D209">
        <v>103</v>
      </c>
      <c r="E209">
        <v>103.8</v>
      </c>
      <c r="F209">
        <v>163776</v>
      </c>
      <c r="G209">
        <v>1265</v>
      </c>
      <c r="H209">
        <v>17095.71</v>
      </c>
      <c r="I209">
        <v>618.03</v>
      </c>
    </row>
    <row r="210" spans="1:9" ht="12.75">
      <c r="A210" t="s">
        <v>471</v>
      </c>
      <c r="B210">
        <v>99.8</v>
      </c>
      <c r="C210">
        <v>104.4</v>
      </c>
      <c r="D210">
        <v>98</v>
      </c>
      <c r="E210">
        <v>104.35</v>
      </c>
      <c r="F210">
        <v>143763</v>
      </c>
      <c r="G210">
        <v>1692</v>
      </c>
      <c r="H210">
        <v>14727.72</v>
      </c>
      <c r="I210">
        <v>621.3</v>
      </c>
    </row>
    <row r="211" spans="1:9" ht="12.75">
      <c r="A211" t="s">
        <v>472</v>
      </c>
      <c r="B211">
        <v>96.15</v>
      </c>
      <c r="C211">
        <v>97.95</v>
      </c>
      <c r="D211">
        <v>95</v>
      </c>
      <c r="E211">
        <v>96.65</v>
      </c>
      <c r="F211">
        <v>46578</v>
      </c>
      <c r="G211">
        <v>762</v>
      </c>
      <c r="H211">
        <v>4509.57</v>
      </c>
      <c r="I211">
        <v>575.45</v>
      </c>
    </row>
    <row r="212" spans="1:9" ht="12.75">
      <c r="A212" t="s">
        <v>473</v>
      </c>
      <c r="B212">
        <v>98</v>
      </c>
      <c r="C212">
        <v>101.5</v>
      </c>
      <c r="D212">
        <v>97</v>
      </c>
      <c r="E212">
        <v>98.75</v>
      </c>
      <c r="F212">
        <v>98433</v>
      </c>
      <c r="G212">
        <v>1138</v>
      </c>
      <c r="H212">
        <v>9762.6</v>
      </c>
      <c r="I212">
        <v>587.96</v>
      </c>
    </row>
    <row r="213" spans="1:9" ht="12.75">
      <c r="A213" s="1">
        <v>37200</v>
      </c>
      <c r="B213">
        <v>99.5</v>
      </c>
      <c r="C213">
        <v>99.5</v>
      </c>
      <c r="D213">
        <v>97.5</v>
      </c>
      <c r="E213">
        <v>97.95</v>
      </c>
      <c r="F213">
        <v>29044</v>
      </c>
      <c r="G213">
        <v>490</v>
      </c>
      <c r="H213">
        <v>2849.5</v>
      </c>
      <c r="I213">
        <v>583.19</v>
      </c>
    </row>
    <row r="214" spans="1:9" ht="12.75">
      <c r="A214" s="1">
        <v>37169</v>
      </c>
      <c r="B214">
        <v>100.95</v>
      </c>
      <c r="C214">
        <v>102.8</v>
      </c>
      <c r="D214">
        <v>99.1</v>
      </c>
      <c r="E214">
        <v>99.5</v>
      </c>
      <c r="F214">
        <v>39531</v>
      </c>
      <c r="G214">
        <v>591</v>
      </c>
      <c r="H214">
        <v>3975.93</v>
      </c>
      <c r="I214">
        <v>592.42</v>
      </c>
    </row>
    <row r="215" spans="1:9" ht="12.75">
      <c r="A215" s="1">
        <v>37139</v>
      </c>
      <c r="B215">
        <v>100</v>
      </c>
      <c r="C215">
        <v>101.4</v>
      </c>
      <c r="D215">
        <v>99</v>
      </c>
      <c r="E215">
        <v>99.7</v>
      </c>
      <c r="F215">
        <v>69275</v>
      </c>
      <c r="G215">
        <v>832</v>
      </c>
      <c r="H215">
        <v>6947.51</v>
      </c>
      <c r="I215">
        <v>593.61</v>
      </c>
    </row>
    <row r="216" spans="1:9" ht="12.75">
      <c r="A216" s="1">
        <v>37108</v>
      </c>
      <c r="B216">
        <v>98.85</v>
      </c>
      <c r="C216">
        <v>98.9</v>
      </c>
      <c r="D216">
        <v>96.75</v>
      </c>
      <c r="E216">
        <v>97.3</v>
      </c>
      <c r="F216">
        <v>84878</v>
      </c>
      <c r="G216">
        <v>935</v>
      </c>
      <c r="H216">
        <v>8274.12</v>
      </c>
      <c r="I216">
        <v>579.32</v>
      </c>
    </row>
    <row r="217" spans="1:9" ht="12.75">
      <c r="A217" s="1">
        <v>37077</v>
      </c>
      <c r="B217">
        <v>99.45</v>
      </c>
      <c r="C217">
        <v>100.05</v>
      </c>
      <c r="D217">
        <v>98.1</v>
      </c>
      <c r="E217">
        <v>98.6</v>
      </c>
      <c r="F217">
        <v>47486</v>
      </c>
      <c r="G217">
        <v>624</v>
      </c>
      <c r="H217">
        <v>4704.59</v>
      </c>
      <c r="I217">
        <v>587.06</v>
      </c>
    </row>
    <row r="218" spans="1:9" ht="12.75">
      <c r="A218" s="1">
        <v>36986</v>
      </c>
      <c r="B218">
        <v>100</v>
      </c>
      <c r="C218">
        <v>101.5</v>
      </c>
      <c r="D218">
        <v>97.5</v>
      </c>
      <c r="E218">
        <v>97.9</v>
      </c>
      <c r="F218">
        <v>94001</v>
      </c>
      <c r="G218">
        <v>1173</v>
      </c>
      <c r="H218">
        <v>9302.54</v>
      </c>
      <c r="I218">
        <v>582.9</v>
      </c>
    </row>
    <row r="219" spans="1:9" ht="12.75">
      <c r="A219" s="1">
        <v>36955</v>
      </c>
      <c r="B219">
        <v>102.8</v>
      </c>
      <c r="C219">
        <v>105</v>
      </c>
      <c r="D219">
        <v>100.1</v>
      </c>
      <c r="E219">
        <v>100.65</v>
      </c>
      <c r="F219">
        <v>107752</v>
      </c>
      <c r="G219">
        <v>1234</v>
      </c>
      <c r="H219">
        <v>11052.55</v>
      </c>
      <c r="I219">
        <v>599.27</v>
      </c>
    </row>
    <row r="220" spans="1:9" ht="12.75">
      <c r="A220" s="1">
        <v>36927</v>
      </c>
      <c r="B220">
        <v>102.25</v>
      </c>
      <c r="C220">
        <v>105.9</v>
      </c>
      <c r="D220">
        <v>98.5</v>
      </c>
      <c r="E220">
        <v>101.7</v>
      </c>
      <c r="F220">
        <v>188274</v>
      </c>
      <c r="G220">
        <v>1576</v>
      </c>
      <c r="H220">
        <v>19054.47</v>
      </c>
      <c r="I220">
        <v>605.52</v>
      </c>
    </row>
    <row r="221" spans="1:9" ht="12.75">
      <c r="A221" t="s">
        <v>474</v>
      </c>
      <c r="B221">
        <v>102</v>
      </c>
      <c r="C221">
        <v>106</v>
      </c>
      <c r="D221">
        <v>97.65</v>
      </c>
      <c r="E221">
        <v>98.65</v>
      </c>
      <c r="F221">
        <v>41072</v>
      </c>
      <c r="G221">
        <v>611</v>
      </c>
      <c r="H221">
        <v>4184.62</v>
      </c>
      <c r="I221">
        <v>587.36</v>
      </c>
    </row>
    <row r="222" spans="1:9" ht="12.75">
      <c r="A222" t="s">
        <v>475</v>
      </c>
      <c r="B222">
        <v>112.55</v>
      </c>
      <c r="C222">
        <v>115.5</v>
      </c>
      <c r="D222">
        <v>104.55</v>
      </c>
      <c r="E222">
        <v>104.55</v>
      </c>
      <c r="F222">
        <v>35531</v>
      </c>
      <c r="G222">
        <v>535</v>
      </c>
      <c r="H222">
        <v>3800.57</v>
      </c>
      <c r="I222">
        <v>622.49</v>
      </c>
    </row>
    <row r="223" spans="1:9" ht="12.75">
      <c r="A223" t="s">
        <v>476</v>
      </c>
      <c r="B223">
        <v>116</v>
      </c>
      <c r="C223">
        <v>116</v>
      </c>
      <c r="D223">
        <v>112.55</v>
      </c>
      <c r="E223">
        <v>113.6</v>
      </c>
      <c r="F223">
        <v>11420</v>
      </c>
      <c r="G223">
        <v>210</v>
      </c>
      <c r="H223">
        <v>1303.97</v>
      </c>
      <c r="I223">
        <v>676.37</v>
      </c>
    </row>
    <row r="224" spans="1:9" ht="12.75">
      <c r="A224" t="s">
        <v>477</v>
      </c>
      <c r="B224">
        <v>114.9</v>
      </c>
      <c r="C224">
        <v>116</v>
      </c>
      <c r="D224">
        <v>113.7</v>
      </c>
      <c r="E224">
        <v>115.45</v>
      </c>
      <c r="F224">
        <v>23938</v>
      </c>
      <c r="G224">
        <v>389</v>
      </c>
      <c r="H224">
        <v>2748.57</v>
      </c>
      <c r="I224">
        <v>687.39</v>
      </c>
    </row>
    <row r="225" spans="1:9" ht="12.75">
      <c r="A225" t="s">
        <v>478</v>
      </c>
      <c r="B225">
        <v>112</v>
      </c>
      <c r="C225">
        <v>113</v>
      </c>
      <c r="D225">
        <v>110.1</v>
      </c>
      <c r="E225">
        <v>111.85</v>
      </c>
      <c r="F225">
        <v>28711</v>
      </c>
      <c r="G225">
        <v>467</v>
      </c>
      <c r="H225">
        <v>3202.41</v>
      </c>
      <c r="I225">
        <v>665.95</v>
      </c>
    </row>
    <row r="226" spans="1:9" ht="12.75">
      <c r="A226" t="s">
        <v>479</v>
      </c>
      <c r="B226">
        <v>111.15</v>
      </c>
      <c r="C226">
        <v>114.95</v>
      </c>
      <c r="D226">
        <v>111.15</v>
      </c>
      <c r="E226">
        <v>113.4</v>
      </c>
      <c r="F226">
        <v>24860</v>
      </c>
      <c r="G226">
        <v>370</v>
      </c>
      <c r="H226">
        <v>2831.91</v>
      </c>
      <c r="I226">
        <v>675.18</v>
      </c>
    </row>
    <row r="227" spans="1:9" ht="12.75">
      <c r="A227" t="s">
        <v>480</v>
      </c>
      <c r="B227">
        <v>114</v>
      </c>
      <c r="C227">
        <v>115.8</v>
      </c>
      <c r="D227">
        <v>111</v>
      </c>
      <c r="E227">
        <v>113.65</v>
      </c>
      <c r="F227">
        <v>19026</v>
      </c>
      <c r="G227">
        <v>315</v>
      </c>
      <c r="H227">
        <v>2146.16</v>
      </c>
      <c r="I227">
        <v>676.67</v>
      </c>
    </row>
    <row r="228" spans="1:9" ht="12.75">
      <c r="A228" t="s">
        <v>481</v>
      </c>
      <c r="B228">
        <v>112.25</v>
      </c>
      <c r="C228">
        <v>119</v>
      </c>
      <c r="D228">
        <v>110.05</v>
      </c>
      <c r="E228">
        <v>113.95</v>
      </c>
      <c r="F228">
        <v>56354</v>
      </c>
      <c r="G228">
        <v>777</v>
      </c>
      <c r="H228">
        <v>6463.88</v>
      </c>
      <c r="I228">
        <v>678.46</v>
      </c>
    </row>
    <row r="229" spans="1:9" ht="12.75">
      <c r="A229" t="s">
        <v>482</v>
      </c>
      <c r="B229">
        <v>107.5</v>
      </c>
      <c r="C229">
        <v>111.8</v>
      </c>
      <c r="D229">
        <v>107.2</v>
      </c>
      <c r="E229">
        <v>110.15</v>
      </c>
      <c r="F229">
        <v>61780</v>
      </c>
      <c r="G229">
        <v>765</v>
      </c>
      <c r="H229">
        <v>6771.72</v>
      </c>
      <c r="I229">
        <v>655.83</v>
      </c>
    </row>
    <row r="230" spans="1:9" ht="12.75">
      <c r="A230" t="s">
        <v>483</v>
      </c>
      <c r="B230">
        <v>107.5</v>
      </c>
      <c r="C230">
        <v>108.5</v>
      </c>
      <c r="D230">
        <v>104</v>
      </c>
      <c r="E230">
        <v>105.05</v>
      </c>
      <c r="F230">
        <v>42060</v>
      </c>
      <c r="G230">
        <v>614</v>
      </c>
      <c r="H230">
        <v>4461.43</v>
      </c>
      <c r="I230">
        <v>625.47</v>
      </c>
    </row>
    <row r="231" spans="1:9" ht="12.75">
      <c r="A231" t="s">
        <v>498</v>
      </c>
      <c r="B231">
        <v>108</v>
      </c>
      <c r="C231">
        <v>110</v>
      </c>
      <c r="D231">
        <v>103.5</v>
      </c>
      <c r="E231">
        <v>106.6</v>
      </c>
      <c r="F231">
        <v>27237</v>
      </c>
      <c r="G231">
        <v>462</v>
      </c>
      <c r="H231">
        <v>2883.24</v>
      </c>
      <c r="I231">
        <v>634.7</v>
      </c>
    </row>
    <row r="232" spans="1:9" ht="12.75">
      <c r="A232" s="1">
        <v>37229</v>
      </c>
      <c r="B232">
        <v>111.05</v>
      </c>
      <c r="C232">
        <v>113</v>
      </c>
      <c r="D232">
        <v>106.35</v>
      </c>
      <c r="E232">
        <v>109.55</v>
      </c>
      <c r="F232">
        <v>43548</v>
      </c>
      <c r="G232">
        <v>560</v>
      </c>
      <c r="H232">
        <v>4789.94</v>
      </c>
      <c r="I232">
        <v>652.26</v>
      </c>
    </row>
    <row r="233" spans="1:9" ht="12.75">
      <c r="A233" s="1">
        <v>37199</v>
      </c>
      <c r="B233">
        <v>119.95</v>
      </c>
      <c r="C233">
        <v>124.55</v>
      </c>
      <c r="D233">
        <v>115</v>
      </c>
      <c r="E233">
        <v>115.55</v>
      </c>
      <c r="F233">
        <v>51280</v>
      </c>
      <c r="G233">
        <v>826</v>
      </c>
      <c r="H233">
        <v>6157.2</v>
      </c>
      <c r="I233">
        <v>687.98</v>
      </c>
    </row>
    <row r="234" spans="1:9" ht="12.75">
      <c r="A234" s="1">
        <v>37168</v>
      </c>
      <c r="B234">
        <v>117.05</v>
      </c>
      <c r="C234">
        <v>118</v>
      </c>
      <c r="D234">
        <v>114.15</v>
      </c>
      <c r="E234">
        <v>115.45</v>
      </c>
      <c r="F234">
        <v>20063</v>
      </c>
      <c r="G234">
        <v>366</v>
      </c>
      <c r="H234">
        <v>2329.2</v>
      </c>
      <c r="I234">
        <v>687.39</v>
      </c>
    </row>
    <row r="235" spans="1:9" ht="12.75">
      <c r="A235" s="1">
        <v>37138</v>
      </c>
      <c r="B235">
        <v>120</v>
      </c>
      <c r="C235">
        <v>120.5</v>
      </c>
      <c r="D235">
        <v>116.1</v>
      </c>
      <c r="E235">
        <v>118.2</v>
      </c>
      <c r="F235">
        <v>8872</v>
      </c>
      <c r="G235">
        <v>170</v>
      </c>
      <c r="H235">
        <v>1046.13</v>
      </c>
      <c r="I235">
        <v>703.76</v>
      </c>
    </row>
    <row r="236" spans="1:9" ht="12.75">
      <c r="A236" s="1">
        <v>37046</v>
      </c>
      <c r="B236">
        <v>123</v>
      </c>
      <c r="C236">
        <v>126</v>
      </c>
      <c r="D236">
        <v>120.25</v>
      </c>
      <c r="E236">
        <v>120.55</v>
      </c>
      <c r="F236">
        <v>15117</v>
      </c>
      <c r="G236">
        <v>324</v>
      </c>
      <c r="H236">
        <v>1843.38</v>
      </c>
      <c r="I236">
        <v>717.75</v>
      </c>
    </row>
    <row r="237" spans="1:9" ht="12.75">
      <c r="A237" s="1">
        <v>36985</v>
      </c>
      <c r="B237">
        <v>122</v>
      </c>
      <c r="C237">
        <v>123.5</v>
      </c>
      <c r="D237">
        <v>119.5</v>
      </c>
      <c r="E237">
        <v>120.9</v>
      </c>
      <c r="F237">
        <v>9793</v>
      </c>
      <c r="G237">
        <v>180</v>
      </c>
      <c r="H237">
        <v>1182.86</v>
      </c>
      <c r="I237">
        <v>719.84</v>
      </c>
    </row>
    <row r="238" spans="1:9" ht="12.75">
      <c r="A238" s="1">
        <v>36954</v>
      </c>
      <c r="B238">
        <v>124</v>
      </c>
      <c r="C238">
        <v>125.35</v>
      </c>
      <c r="D238">
        <v>121.3</v>
      </c>
      <c r="E238">
        <v>122.75</v>
      </c>
      <c r="F238">
        <v>19411</v>
      </c>
      <c r="G238">
        <v>271</v>
      </c>
      <c r="H238">
        <v>2387.18</v>
      </c>
      <c r="I238">
        <v>730.85</v>
      </c>
    </row>
    <row r="239" spans="1:9" ht="12.75">
      <c r="A239" s="1">
        <v>36926</v>
      </c>
      <c r="B239">
        <v>127</v>
      </c>
      <c r="C239">
        <v>127</v>
      </c>
      <c r="D239">
        <v>121.05</v>
      </c>
      <c r="E239">
        <v>124</v>
      </c>
      <c r="F239">
        <v>14447</v>
      </c>
      <c r="G239">
        <v>225</v>
      </c>
      <c r="H239">
        <v>1780.6</v>
      </c>
      <c r="I239">
        <v>738.3</v>
      </c>
    </row>
    <row r="240" spans="1:9" ht="12.75">
      <c r="A240" t="s">
        <v>484</v>
      </c>
      <c r="B240">
        <v>134.95</v>
      </c>
      <c r="C240">
        <v>135.05</v>
      </c>
      <c r="D240">
        <v>128</v>
      </c>
      <c r="E240">
        <v>128.65</v>
      </c>
      <c r="F240">
        <v>18968</v>
      </c>
      <c r="G240">
        <v>338</v>
      </c>
      <c r="H240">
        <v>2477.74</v>
      </c>
      <c r="I240">
        <v>765.98</v>
      </c>
    </row>
    <row r="241" spans="1:9" ht="12.75">
      <c r="A241" t="s">
        <v>485</v>
      </c>
      <c r="B241">
        <v>140.9</v>
      </c>
      <c r="C241">
        <v>140.9</v>
      </c>
      <c r="D241">
        <v>132.75</v>
      </c>
      <c r="E241">
        <v>135.1</v>
      </c>
      <c r="F241">
        <v>18203</v>
      </c>
      <c r="G241">
        <v>185</v>
      </c>
      <c r="H241">
        <v>2447.85</v>
      </c>
      <c r="I241">
        <v>804.39</v>
      </c>
    </row>
    <row r="242" spans="1:9" ht="12.75">
      <c r="A242" t="s">
        <v>486</v>
      </c>
      <c r="B242">
        <v>132</v>
      </c>
      <c r="C242">
        <v>137</v>
      </c>
      <c r="D242">
        <v>132</v>
      </c>
      <c r="E242">
        <v>134.8</v>
      </c>
      <c r="F242">
        <v>17041</v>
      </c>
      <c r="G242">
        <v>243</v>
      </c>
      <c r="H242">
        <v>2299.82</v>
      </c>
      <c r="I242">
        <v>802.6</v>
      </c>
    </row>
    <row r="243" spans="1:9" ht="12.75">
      <c r="A243" t="s">
        <v>487</v>
      </c>
      <c r="B243">
        <v>129.95</v>
      </c>
      <c r="C243">
        <v>132</v>
      </c>
      <c r="D243">
        <v>128.55</v>
      </c>
      <c r="E243">
        <v>130.55</v>
      </c>
      <c r="F243">
        <v>18270</v>
      </c>
      <c r="G243">
        <v>268</v>
      </c>
      <c r="H243">
        <v>2372.79</v>
      </c>
      <c r="I243">
        <v>777.29</v>
      </c>
    </row>
    <row r="244" spans="1:9" ht="12.75">
      <c r="A244" t="s">
        <v>488</v>
      </c>
      <c r="B244">
        <v>131</v>
      </c>
      <c r="C244">
        <v>132</v>
      </c>
      <c r="D244">
        <v>128.55</v>
      </c>
      <c r="E244">
        <v>129.55</v>
      </c>
      <c r="F244">
        <v>13887</v>
      </c>
      <c r="G244">
        <v>166</v>
      </c>
      <c r="H244">
        <v>1804.38</v>
      </c>
      <c r="I244">
        <v>771.34</v>
      </c>
    </row>
    <row r="245" spans="1:9" ht="12.75">
      <c r="A245" t="s">
        <v>489</v>
      </c>
      <c r="B245">
        <v>132.1</v>
      </c>
      <c r="C245">
        <v>133.35</v>
      </c>
      <c r="D245">
        <v>128.05</v>
      </c>
      <c r="E245">
        <v>128.8</v>
      </c>
      <c r="F245">
        <v>14995</v>
      </c>
      <c r="G245">
        <v>245</v>
      </c>
      <c r="H245">
        <v>1952.4</v>
      </c>
      <c r="I245">
        <v>766.88</v>
      </c>
    </row>
    <row r="246" spans="1:9" ht="12.75">
      <c r="A246" t="s">
        <v>490</v>
      </c>
      <c r="B246">
        <v>134.85</v>
      </c>
      <c r="C246">
        <v>134.9</v>
      </c>
      <c r="D246">
        <v>132.1</v>
      </c>
      <c r="E246">
        <v>133</v>
      </c>
      <c r="F246">
        <v>7892</v>
      </c>
      <c r="G246">
        <v>148</v>
      </c>
      <c r="H246">
        <v>1051.71</v>
      </c>
      <c r="I246">
        <v>791.88</v>
      </c>
    </row>
    <row r="247" spans="1:9" ht="12.75">
      <c r="A247" t="s">
        <v>491</v>
      </c>
      <c r="B247">
        <v>133</v>
      </c>
      <c r="C247">
        <v>133.95</v>
      </c>
      <c r="D247">
        <v>130.25</v>
      </c>
      <c r="E247">
        <v>133.5</v>
      </c>
      <c r="F247">
        <v>9846</v>
      </c>
      <c r="G247">
        <v>171</v>
      </c>
      <c r="H247">
        <v>1302</v>
      </c>
      <c r="I247">
        <v>794.86</v>
      </c>
    </row>
    <row r="248" spans="1:9" ht="12.75">
      <c r="A248" t="s">
        <v>492</v>
      </c>
      <c r="B248">
        <v>134.8</v>
      </c>
      <c r="C248">
        <v>135</v>
      </c>
      <c r="D248">
        <v>130.6</v>
      </c>
      <c r="E248">
        <v>132.95</v>
      </c>
      <c r="F248">
        <v>20460</v>
      </c>
      <c r="G248">
        <v>295</v>
      </c>
      <c r="H248">
        <v>2716.31</v>
      </c>
      <c r="I248">
        <v>791.58</v>
      </c>
    </row>
    <row r="249" spans="1:9" ht="12.75">
      <c r="A249" t="s">
        <v>493</v>
      </c>
      <c r="B249">
        <v>133.25</v>
      </c>
      <c r="C249">
        <v>137</v>
      </c>
      <c r="D249">
        <v>133.25</v>
      </c>
      <c r="E249">
        <v>134.4</v>
      </c>
      <c r="F249">
        <v>14090</v>
      </c>
      <c r="G249">
        <v>161</v>
      </c>
      <c r="H249">
        <v>1895.31</v>
      </c>
      <c r="I249">
        <v>800.22</v>
      </c>
    </row>
    <row r="250" spans="1:9" ht="12.75">
      <c r="A250" t="s">
        <v>494</v>
      </c>
      <c r="B250">
        <v>135.05</v>
      </c>
      <c r="C250">
        <v>139</v>
      </c>
      <c r="D250">
        <v>133</v>
      </c>
      <c r="E250">
        <v>137.15</v>
      </c>
      <c r="F250">
        <v>22845</v>
      </c>
      <c r="G250">
        <v>275</v>
      </c>
      <c r="H250">
        <v>3103.82</v>
      </c>
      <c r="I250">
        <v>816.59</v>
      </c>
    </row>
    <row r="251" spans="1:9" ht="12.75">
      <c r="A251" t="s">
        <v>495</v>
      </c>
      <c r="B251">
        <v>128.5</v>
      </c>
      <c r="C251">
        <v>139.95</v>
      </c>
      <c r="D251">
        <v>128.5</v>
      </c>
      <c r="E251">
        <v>138.8</v>
      </c>
      <c r="F251">
        <v>27491</v>
      </c>
      <c r="G251">
        <v>273</v>
      </c>
      <c r="H251">
        <v>3757.84</v>
      </c>
      <c r="I251">
        <v>826.42</v>
      </c>
    </row>
    <row r="252" spans="1:9" ht="12.75">
      <c r="A252" t="s">
        <v>496</v>
      </c>
      <c r="B252">
        <v>130</v>
      </c>
      <c r="C252">
        <v>137</v>
      </c>
      <c r="D252">
        <v>125.1</v>
      </c>
      <c r="E252">
        <v>136.2</v>
      </c>
      <c r="F252">
        <v>23797</v>
      </c>
      <c r="G252">
        <v>298</v>
      </c>
      <c r="H252">
        <v>3175.47</v>
      </c>
      <c r="I252">
        <v>810.93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 EXCHANGE AHMEDABAD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 market</dc:creator>
  <cp:keywords/>
  <dc:description/>
  <cp:lastModifiedBy>ICFAI</cp:lastModifiedBy>
  <dcterms:created xsi:type="dcterms:W3CDTF">2002-04-12T06:45:03Z</dcterms:created>
  <dcterms:modified xsi:type="dcterms:W3CDTF">2002-04-12T11:49:28Z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