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twood Machine Solver" sheetId="1" r:id="rId1"/>
    <sheet name="Fnet vs Acceleration" sheetId="2" r:id="rId2"/>
    <sheet name="Fnet vs Acc (Trendline)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<sst xmlns="http://schemas.openxmlformats.org/spreadsheetml/2006/main" count="26" uniqueCount="19">
  <si>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kg</t>
  </si>
  <si>
    <t>m1</t>
  </si>
  <si>
    <t>m2</t>
  </si>
  <si>
    <t>g</t>
  </si>
  <si>
    <t>Tension</t>
  </si>
  <si>
    <t>Acceleration</t>
  </si>
  <si>
    <t xml:space="preserve">           </t>
  </si>
  <si>
    <t>mass1</t>
  </si>
  <si>
    <t>mass2</t>
  </si>
  <si>
    <r>
      <t>∆</t>
    </r>
    <r>
      <rPr>
        <b/>
        <sz val="10"/>
        <rFont val="Arial"/>
        <family val="0"/>
      </rPr>
      <t>m</t>
    </r>
  </si>
  <si>
    <t>(kg)</t>
  </si>
  <si>
    <t>(N)</t>
  </si>
  <si>
    <r>
      <t>(m/s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)</t>
    </r>
  </si>
  <si>
    <r>
      <t>m/s</t>
    </r>
    <r>
      <rPr>
        <b/>
        <vertAlign val="superscript"/>
        <sz val="10"/>
        <rFont val="Arial"/>
        <family val="0"/>
      </rPr>
      <t>2</t>
    </r>
  </si>
  <si>
    <t xml:space="preserve"> </t>
  </si>
  <si>
    <t>Fnet</t>
  </si>
  <si>
    <t>Slope</t>
  </si>
  <si>
    <t xml:space="preserve"> Atwood Machine Solver</t>
  </si>
  <si>
    <t>The values in red bold font are the values which can be modified.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</si>
</sst>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???.00"/>
    <numFmt numFmtId="165" formatCode="0.000"/>
    <numFmt numFmtId="166" formatCode="?0.00"/>
    <numFmt numFmtId="167" formatCode="???0.00"/>
    <numFmt numFmtId="168" formatCode="??0.00"/>
    <numFmt numFmtId="169" formatCode="?0.00000"/>
    <numFmt numFmtId="170" formatCode="?0.0000"/>
  </numFmts>
  <fonts count="13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vertAlign val="superscript"/>
      <sz val="12"/>
      <name val="Arial"/>
      <family val="2"/>
    </font>
    <font>
      <b/>
      <sz val="10"/>
      <color indexed="10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9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12" fillId="2" borderId="2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7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Fnet vs 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'Atwood Machine Solver'!$K$14:$K$34</c:f>
              <c:numCache>
                <c:ptCount val="21"/>
                <c:pt idx="0">
                  <c:v>0</c:v>
                </c:pt>
                <c:pt idx="1">
                  <c:v>0.04875621890547264</c:v>
                </c:pt>
                <c:pt idx="2">
                  <c:v>0.14626865671641792</c:v>
                </c:pt>
                <c:pt idx="3">
                  <c:v>0.2437810945273632</c:v>
                </c:pt>
                <c:pt idx="4">
                  <c:v>0.3412935323383085</c:v>
                </c:pt>
                <c:pt idx="5">
                  <c:v>0.4388059701492537</c:v>
                </c:pt>
                <c:pt idx="6">
                  <c:v>0.536318407960199</c:v>
                </c:pt>
                <c:pt idx="7">
                  <c:v>0.6338308457711443</c:v>
                </c:pt>
                <c:pt idx="8">
                  <c:v>0.7313432835820896</c:v>
                </c:pt>
                <c:pt idx="9">
                  <c:v>0.8288557213930349</c:v>
                </c:pt>
                <c:pt idx="10">
                  <c:v>0.9263681592039802</c:v>
                </c:pt>
                <c:pt idx="11">
                  <c:v>1.0238805970149254</c:v>
                </c:pt>
                <c:pt idx="12">
                  <c:v>1.1213930348258707</c:v>
                </c:pt>
                <c:pt idx="13">
                  <c:v>1.218905472636816</c:v>
                </c:pt>
                <c:pt idx="14">
                  <c:v>1.3164179104477614</c:v>
                </c:pt>
                <c:pt idx="15">
                  <c:v>1.4139303482587067</c:v>
                </c:pt>
                <c:pt idx="16">
                  <c:v>1.5114427860696518</c:v>
                </c:pt>
                <c:pt idx="17">
                  <c:v>1.608955223880597</c:v>
                </c:pt>
                <c:pt idx="18">
                  <c:v>1.7064676616915426</c:v>
                </c:pt>
                <c:pt idx="19">
                  <c:v>1.8039800995024877</c:v>
                </c:pt>
                <c:pt idx="20">
                  <c:v>1.901492537313433</c:v>
                </c:pt>
              </c:numCache>
            </c:numRef>
          </c:xVal>
          <c:yVal>
            <c:numRef>
              <c:f>'Atwood Machine Solver'!$L$14:$L$34</c:f>
              <c:numCache>
                <c:ptCount val="21"/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'Atwood Machine Solver'!$K$14:$K$34</c:f>
              <c:numCache>
                <c:ptCount val="21"/>
                <c:pt idx="0">
                  <c:v>0</c:v>
                </c:pt>
                <c:pt idx="1">
                  <c:v>0.04875621890547264</c:v>
                </c:pt>
                <c:pt idx="2">
                  <c:v>0.14626865671641792</c:v>
                </c:pt>
                <c:pt idx="3">
                  <c:v>0.2437810945273632</c:v>
                </c:pt>
                <c:pt idx="4">
                  <c:v>0.3412935323383085</c:v>
                </c:pt>
                <c:pt idx="5">
                  <c:v>0.4388059701492537</c:v>
                </c:pt>
                <c:pt idx="6">
                  <c:v>0.536318407960199</c:v>
                </c:pt>
                <c:pt idx="7">
                  <c:v>0.6338308457711443</c:v>
                </c:pt>
                <c:pt idx="8">
                  <c:v>0.7313432835820896</c:v>
                </c:pt>
                <c:pt idx="9">
                  <c:v>0.8288557213930349</c:v>
                </c:pt>
                <c:pt idx="10">
                  <c:v>0.9263681592039802</c:v>
                </c:pt>
                <c:pt idx="11">
                  <c:v>1.0238805970149254</c:v>
                </c:pt>
                <c:pt idx="12">
                  <c:v>1.1213930348258707</c:v>
                </c:pt>
                <c:pt idx="13">
                  <c:v>1.218905472636816</c:v>
                </c:pt>
                <c:pt idx="14">
                  <c:v>1.3164179104477614</c:v>
                </c:pt>
                <c:pt idx="15">
                  <c:v>1.4139303482587067</c:v>
                </c:pt>
                <c:pt idx="16">
                  <c:v>1.5114427860696518</c:v>
                </c:pt>
                <c:pt idx="17">
                  <c:v>1.608955223880597</c:v>
                </c:pt>
                <c:pt idx="18">
                  <c:v>1.7064676616915426</c:v>
                </c:pt>
                <c:pt idx="19">
                  <c:v>1.8039800995024877</c:v>
                </c:pt>
                <c:pt idx="20">
                  <c:v>1.901492537313433</c:v>
                </c:pt>
              </c:numCache>
            </c:numRef>
          </c:xVal>
          <c:yVal>
            <c:numRef>
              <c:f>'Atwood Machine Solver'!$M$14:$M$34</c:f>
              <c:numCache>
                <c:ptCount val="21"/>
                <c:pt idx="0">
                  <c:v>0</c:v>
                </c:pt>
                <c:pt idx="1">
                  <c:v>9.8</c:v>
                </c:pt>
                <c:pt idx="2">
                  <c:v>29.400000000000002</c:v>
                </c:pt>
                <c:pt idx="3">
                  <c:v>49.00000000000001</c:v>
                </c:pt>
                <c:pt idx="4">
                  <c:v>68.60000000000001</c:v>
                </c:pt>
                <c:pt idx="5">
                  <c:v>88.19999999999999</c:v>
                </c:pt>
                <c:pt idx="6">
                  <c:v>107.80000000000001</c:v>
                </c:pt>
                <c:pt idx="7">
                  <c:v>127.40000000000002</c:v>
                </c:pt>
                <c:pt idx="8">
                  <c:v>147</c:v>
                </c:pt>
                <c:pt idx="9">
                  <c:v>166.60000000000002</c:v>
                </c:pt>
                <c:pt idx="10">
                  <c:v>186.20000000000002</c:v>
                </c:pt>
                <c:pt idx="11">
                  <c:v>205.8</c:v>
                </c:pt>
                <c:pt idx="12">
                  <c:v>225.4</c:v>
                </c:pt>
                <c:pt idx="13">
                  <c:v>245.00000000000003</c:v>
                </c:pt>
                <c:pt idx="14">
                  <c:v>264.6</c:v>
                </c:pt>
                <c:pt idx="15">
                  <c:v>284.20000000000005</c:v>
                </c:pt>
                <c:pt idx="16">
                  <c:v>303.8</c:v>
                </c:pt>
                <c:pt idx="17">
                  <c:v>323.40000000000003</c:v>
                </c:pt>
                <c:pt idx="18">
                  <c:v>343.00000000000006</c:v>
                </c:pt>
                <c:pt idx="19">
                  <c:v>362.6</c:v>
                </c:pt>
                <c:pt idx="20">
                  <c:v>382.20000000000005</c:v>
                </c:pt>
              </c:numCache>
            </c:numRef>
          </c:yVal>
          <c:smooth val="1"/>
        </c:ser>
        <c:axId val="7449009"/>
        <c:axId val="67041082"/>
      </c:scatterChart>
      <c:valAx>
        <c:axId val="744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Acceleration (m/s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41082"/>
        <c:crosses val="autoZero"/>
        <c:crossBetween val="midCat"/>
        <c:dispUnits/>
      </c:valAx>
      <c:valAx>
        <c:axId val="6704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Fnet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49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Fnet vs Acceleration (Trendline)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'Atwood Machine Solver'!$K$14:$K$34</c:f>
              <c:numCache>
                <c:ptCount val="21"/>
                <c:pt idx="0">
                  <c:v>0</c:v>
                </c:pt>
                <c:pt idx="1">
                  <c:v>0.04875621890547264</c:v>
                </c:pt>
                <c:pt idx="2">
                  <c:v>0.14626865671641792</c:v>
                </c:pt>
                <c:pt idx="3">
                  <c:v>0.2437810945273632</c:v>
                </c:pt>
                <c:pt idx="4">
                  <c:v>0.3412935323383085</c:v>
                </c:pt>
                <c:pt idx="5">
                  <c:v>0.4388059701492537</c:v>
                </c:pt>
                <c:pt idx="6">
                  <c:v>0.536318407960199</c:v>
                </c:pt>
                <c:pt idx="7">
                  <c:v>0.6338308457711443</c:v>
                </c:pt>
                <c:pt idx="8">
                  <c:v>0.7313432835820896</c:v>
                </c:pt>
                <c:pt idx="9">
                  <c:v>0.8288557213930349</c:v>
                </c:pt>
                <c:pt idx="10">
                  <c:v>0.9263681592039802</c:v>
                </c:pt>
                <c:pt idx="11">
                  <c:v>1.0238805970149254</c:v>
                </c:pt>
                <c:pt idx="12">
                  <c:v>1.1213930348258707</c:v>
                </c:pt>
                <c:pt idx="13">
                  <c:v>1.218905472636816</c:v>
                </c:pt>
                <c:pt idx="14">
                  <c:v>1.3164179104477614</c:v>
                </c:pt>
                <c:pt idx="15">
                  <c:v>1.4139303482587067</c:v>
                </c:pt>
                <c:pt idx="16">
                  <c:v>1.5114427860696518</c:v>
                </c:pt>
                <c:pt idx="17">
                  <c:v>1.608955223880597</c:v>
                </c:pt>
                <c:pt idx="18">
                  <c:v>1.7064676616915426</c:v>
                </c:pt>
                <c:pt idx="19">
                  <c:v>1.8039800995024877</c:v>
                </c:pt>
                <c:pt idx="20">
                  <c:v>1.901492537313433</c:v>
                </c:pt>
              </c:numCache>
            </c:numRef>
          </c:xVal>
          <c:yVal>
            <c:numRef>
              <c:f>'Atwood Machine Solver'!$L$14:$L$34</c:f>
              <c:numCache>
                <c:ptCount val="21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'Atwood Machine Solver'!$K$14:$K$34</c:f>
              <c:numCache>
                <c:ptCount val="21"/>
                <c:pt idx="0">
                  <c:v>0</c:v>
                </c:pt>
                <c:pt idx="1">
                  <c:v>0.04875621890547264</c:v>
                </c:pt>
                <c:pt idx="2">
                  <c:v>0.14626865671641792</c:v>
                </c:pt>
                <c:pt idx="3">
                  <c:v>0.2437810945273632</c:v>
                </c:pt>
                <c:pt idx="4">
                  <c:v>0.3412935323383085</c:v>
                </c:pt>
                <c:pt idx="5">
                  <c:v>0.4388059701492537</c:v>
                </c:pt>
                <c:pt idx="6">
                  <c:v>0.536318407960199</c:v>
                </c:pt>
                <c:pt idx="7">
                  <c:v>0.6338308457711443</c:v>
                </c:pt>
                <c:pt idx="8">
                  <c:v>0.7313432835820896</c:v>
                </c:pt>
                <c:pt idx="9">
                  <c:v>0.8288557213930349</c:v>
                </c:pt>
                <c:pt idx="10">
                  <c:v>0.9263681592039802</c:v>
                </c:pt>
                <c:pt idx="11">
                  <c:v>1.0238805970149254</c:v>
                </c:pt>
                <c:pt idx="12">
                  <c:v>1.1213930348258707</c:v>
                </c:pt>
                <c:pt idx="13">
                  <c:v>1.218905472636816</c:v>
                </c:pt>
                <c:pt idx="14">
                  <c:v>1.3164179104477614</c:v>
                </c:pt>
                <c:pt idx="15">
                  <c:v>1.4139303482587067</c:v>
                </c:pt>
                <c:pt idx="16">
                  <c:v>1.5114427860696518</c:v>
                </c:pt>
                <c:pt idx="17">
                  <c:v>1.608955223880597</c:v>
                </c:pt>
                <c:pt idx="18">
                  <c:v>1.7064676616915426</c:v>
                </c:pt>
                <c:pt idx="19">
                  <c:v>1.8039800995024877</c:v>
                </c:pt>
                <c:pt idx="20">
                  <c:v>1.901492537313433</c:v>
                </c:pt>
              </c:numCache>
            </c:numRef>
          </c:xVal>
          <c:yVal>
            <c:numRef>
              <c:f>'Atwood Machine Solver'!$M$14:$M$34</c:f>
              <c:numCache>
                <c:ptCount val="21"/>
                <c:pt idx="0">
                  <c:v>0</c:v>
                </c:pt>
                <c:pt idx="1">
                  <c:v>9.8</c:v>
                </c:pt>
                <c:pt idx="2">
                  <c:v>29.400000000000002</c:v>
                </c:pt>
                <c:pt idx="3">
                  <c:v>49.00000000000001</c:v>
                </c:pt>
                <c:pt idx="4">
                  <c:v>68.60000000000001</c:v>
                </c:pt>
                <c:pt idx="5">
                  <c:v>88.19999999999999</c:v>
                </c:pt>
                <c:pt idx="6">
                  <c:v>107.80000000000001</c:v>
                </c:pt>
                <c:pt idx="7">
                  <c:v>127.40000000000002</c:v>
                </c:pt>
                <c:pt idx="8">
                  <c:v>147</c:v>
                </c:pt>
                <c:pt idx="9">
                  <c:v>166.60000000000002</c:v>
                </c:pt>
                <c:pt idx="10">
                  <c:v>186.20000000000002</c:v>
                </c:pt>
                <c:pt idx="11">
                  <c:v>205.8</c:v>
                </c:pt>
                <c:pt idx="12">
                  <c:v>225.4</c:v>
                </c:pt>
                <c:pt idx="13">
                  <c:v>245.00000000000003</c:v>
                </c:pt>
                <c:pt idx="14">
                  <c:v>264.6</c:v>
                </c:pt>
                <c:pt idx="15">
                  <c:v>284.20000000000005</c:v>
                </c:pt>
                <c:pt idx="16">
                  <c:v>303.8</c:v>
                </c:pt>
                <c:pt idx="17">
                  <c:v>323.40000000000003</c:v>
                </c:pt>
                <c:pt idx="18">
                  <c:v>343.00000000000006</c:v>
                </c:pt>
                <c:pt idx="19">
                  <c:v>362.6</c:v>
                </c:pt>
                <c:pt idx="20">
                  <c:v>382.20000000000005</c:v>
                </c:pt>
              </c:numCache>
            </c:numRef>
          </c:yVal>
          <c:smooth val="0"/>
        </c:ser>
        <c:axId val="66498827"/>
        <c:axId val="61618532"/>
      </c:scatterChart>
      <c:valAx>
        <c:axId val="66498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Acceleration (m/s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18532"/>
        <c:crosses val="autoZero"/>
        <c:crossBetween val="midCat"/>
        <c:dispUnits/>
      </c:valAx>
      <c:valAx>
        <c:axId val="616185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Fnet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988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15"/>
  <sheetViews>
    <sheetView tabSelected="1" workbookViewId="0" topLeftCell="A1">
      <selection activeCell="H7" sqref="H7"/>
    </sheetView>
  </sheetViews>
  <sheetFormatPr defaultColWidth="9.140625" defaultRowHeight="12.75"/>
  <cols>
    <col min="11" max="11" width="12.28125" style="0" customWidth="1"/>
    <col min="12" max="12" width="11.8515625" style="0" customWidth="1"/>
  </cols>
  <sheetData>
    <row r="1" spans="7:9" ht="17.25" thickBot="1" thickTop="1">
      <c r="G1" s="13" t="s">
        <v>17</v>
      </c>
      <c r="H1" s="14"/>
      <c r="I1" s="15"/>
    </row>
    <row r="2" ht="16.5" thickTop="1">
      <c r="G2" s="1"/>
    </row>
    <row r="3" ht="12.75">
      <c r="A3" s="9" t="s">
        <v>18</v>
      </c>
    </row>
    <row r="6" spans="7:13" ht="12.75">
      <c r="G6" s="16" t="s">
        <v>1</v>
      </c>
      <c r="H6" s="19">
        <v>100</v>
      </c>
      <c r="I6" s="6" t="s">
        <v>0</v>
      </c>
      <c r="J6" s="18" t="s">
        <v>16</v>
      </c>
      <c r="K6" s="20">
        <f>SLOPE(M15:M24,K15:K24)</f>
        <v>201</v>
      </c>
      <c r="L6" s="9" t="s">
        <v>0</v>
      </c>
      <c r="M6" s="9"/>
    </row>
    <row r="7" spans="7:9" ht="12.75">
      <c r="G7" s="16" t="s">
        <v>2</v>
      </c>
      <c r="H7" s="19">
        <v>101</v>
      </c>
      <c r="I7" s="6" t="s">
        <v>0</v>
      </c>
    </row>
    <row r="8" spans="7:9" ht="12.75">
      <c r="G8" s="17" t="s">
        <v>9</v>
      </c>
      <c r="H8" s="20">
        <v>1</v>
      </c>
      <c r="I8" s="6" t="s">
        <v>0</v>
      </c>
    </row>
    <row r="9" spans="7:9" ht="14.25">
      <c r="G9" s="16" t="s">
        <v>3</v>
      </c>
      <c r="H9" s="19">
        <v>9.8</v>
      </c>
      <c r="I9" s="6" t="s">
        <v>13</v>
      </c>
    </row>
    <row r="12" spans="3:13" ht="12.75">
      <c r="C12" s="2" t="s">
        <v>8</v>
      </c>
      <c r="D12" s="2"/>
      <c r="E12" s="2" t="s">
        <v>7</v>
      </c>
      <c r="F12" s="2"/>
      <c r="G12" s="3" t="s">
        <v>9</v>
      </c>
      <c r="H12" s="2"/>
      <c r="I12" s="2" t="s">
        <v>4</v>
      </c>
      <c r="J12" s="2" t="s">
        <v>6</v>
      </c>
      <c r="K12" s="4" t="s">
        <v>5</v>
      </c>
      <c r="L12" s="7" t="s">
        <v>14</v>
      </c>
      <c r="M12" s="8" t="s">
        <v>15</v>
      </c>
    </row>
    <row r="13" spans="3:13" ht="14.25">
      <c r="C13" s="2" t="s">
        <v>10</v>
      </c>
      <c r="D13" s="2"/>
      <c r="E13" s="2" t="s">
        <v>10</v>
      </c>
      <c r="F13" s="2"/>
      <c r="G13" s="2" t="s">
        <v>10</v>
      </c>
      <c r="H13" s="2"/>
      <c r="I13" s="2" t="s">
        <v>11</v>
      </c>
      <c r="J13" s="2"/>
      <c r="K13" s="2" t="s">
        <v>12</v>
      </c>
      <c r="L13" s="7"/>
      <c r="M13" s="8" t="s">
        <v>11</v>
      </c>
    </row>
    <row r="14" spans="3:13" ht="12.75">
      <c r="C14" s="11">
        <f>H7</f>
        <v>101</v>
      </c>
      <c r="E14" s="11">
        <f>H7</f>
        <v>101</v>
      </c>
      <c r="G14" s="12">
        <f>C14-E14</f>
        <v>0</v>
      </c>
      <c r="I14" s="11">
        <f>C14*H9</f>
        <v>989.8000000000001</v>
      </c>
      <c r="K14" s="21">
        <v>0</v>
      </c>
      <c r="M14" s="10">
        <v>0</v>
      </c>
    </row>
    <row r="15" spans="3:13" ht="12.75">
      <c r="C15" s="11">
        <f>$H$6+$H$8</f>
        <v>101</v>
      </c>
      <c r="D15" s="5"/>
      <c r="E15" s="11">
        <f>IF(($H$7-$H$8)&gt;=0,$H$7-$H$8,0)</f>
        <v>100</v>
      </c>
      <c r="F15" s="5"/>
      <c r="G15" s="12">
        <f>C15-E15</f>
        <v>1</v>
      </c>
      <c r="H15" s="5"/>
      <c r="I15" s="11">
        <f>(C15*($H$9-K15))</f>
        <v>984.8756218905473</v>
      </c>
      <c r="J15" s="5"/>
      <c r="K15" s="21">
        <f>(C15-E15)/(C15+E15)*$H$9</f>
        <v>0.04875621890547264</v>
      </c>
      <c r="M15" s="10">
        <f aca="true" t="shared" si="0" ref="M14:M20">($H$6+$H$7)*K15</f>
        <v>9.8</v>
      </c>
    </row>
    <row r="16" spans="3:13" ht="12.75">
      <c r="C16" s="11">
        <f aca="true" t="shared" si="1" ref="C16:C24">C15+$H$8</f>
        <v>102</v>
      </c>
      <c r="D16" s="5"/>
      <c r="E16" s="11">
        <f aca="true" t="shared" si="2" ref="E16:E24">IF((E15-$H$8)&gt;=0,E15-$H$8,0)</f>
        <v>99</v>
      </c>
      <c r="F16" s="5"/>
      <c r="G16" s="12">
        <f aca="true" t="shared" si="3" ref="G16:G34">C16-E16</f>
        <v>3</v>
      </c>
      <c r="H16" s="5"/>
      <c r="I16" s="11">
        <f aca="true" t="shared" si="4" ref="I16:I79">(C16*($H$9-K16))</f>
        <v>984.6805970149255</v>
      </c>
      <c r="J16" s="5"/>
      <c r="K16" s="21">
        <f aca="true" t="shared" si="5" ref="K16:K79">(C16-E16)/(C16+E16)*$H$9</f>
        <v>0.14626865671641792</v>
      </c>
      <c r="M16" s="10">
        <f t="shared" si="0"/>
        <v>29.400000000000002</v>
      </c>
    </row>
    <row r="17" spans="3:13" ht="12.75">
      <c r="C17" s="11">
        <f t="shared" si="1"/>
        <v>103</v>
      </c>
      <c r="D17" s="5"/>
      <c r="E17" s="11">
        <f t="shared" si="2"/>
        <v>98</v>
      </c>
      <c r="F17" s="5"/>
      <c r="G17" s="12">
        <f t="shared" si="3"/>
        <v>5</v>
      </c>
      <c r="H17" s="5"/>
      <c r="I17" s="11">
        <f t="shared" si="4"/>
        <v>984.2905472636816</v>
      </c>
      <c r="J17" s="5"/>
      <c r="K17" s="21">
        <f t="shared" si="5"/>
        <v>0.2437810945273632</v>
      </c>
      <c r="M17" s="10">
        <f t="shared" si="0"/>
        <v>49.00000000000001</v>
      </c>
    </row>
    <row r="18" spans="3:13" ht="12.75">
      <c r="C18" s="11">
        <f t="shared" si="1"/>
        <v>104</v>
      </c>
      <c r="D18" s="5"/>
      <c r="E18" s="11">
        <f t="shared" si="2"/>
        <v>97</v>
      </c>
      <c r="F18" s="5"/>
      <c r="G18" s="12">
        <f t="shared" si="3"/>
        <v>7</v>
      </c>
      <c r="H18" s="5"/>
      <c r="I18" s="11">
        <f t="shared" si="4"/>
        <v>983.705472636816</v>
      </c>
      <c r="J18" s="5"/>
      <c r="K18" s="21">
        <f t="shared" si="5"/>
        <v>0.3412935323383085</v>
      </c>
      <c r="M18" s="10">
        <f t="shared" si="0"/>
        <v>68.60000000000001</v>
      </c>
    </row>
    <row r="19" spans="3:13" ht="12.75">
      <c r="C19" s="11">
        <f t="shared" si="1"/>
        <v>105</v>
      </c>
      <c r="D19" s="5"/>
      <c r="E19" s="11">
        <f t="shared" si="2"/>
        <v>96</v>
      </c>
      <c r="F19" s="5"/>
      <c r="G19" s="12">
        <f t="shared" si="3"/>
        <v>9</v>
      </c>
      <c r="H19" s="5"/>
      <c r="I19" s="11">
        <f t="shared" si="4"/>
        <v>982.9253731343284</v>
      </c>
      <c r="J19" s="5"/>
      <c r="K19" s="21">
        <f t="shared" si="5"/>
        <v>0.4388059701492537</v>
      </c>
      <c r="M19" s="10">
        <f t="shared" si="0"/>
        <v>88.19999999999999</v>
      </c>
    </row>
    <row r="20" spans="3:13" ht="12.75">
      <c r="C20" s="11">
        <f t="shared" si="1"/>
        <v>106</v>
      </c>
      <c r="D20" s="5"/>
      <c r="E20" s="11">
        <f t="shared" si="2"/>
        <v>95</v>
      </c>
      <c r="F20" s="5"/>
      <c r="G20" s="12">
        <f t="shared" si="3"/>
        <v>11</v>
      </c>
      <c r="H20" s="5"/>
      <c r="I20" s="11">
        <f t="shared" si="4"/>
        <v>981.950248756219</v>
      </c>
      <c r="J20" s="5"/>
      <c r="K20" s="21">
        <f t="shared" si="5"/>
        <v>0.536318407960199</v>
      </c>
      <c r="M20" s="10">
        <f t="shared" si="0"/>
        <v>107.80000000000001</v>
      </c>
    </row>
    <row r="21" spans="3:13" ht="12.75">
      <c r="C21" s="11">
        <f t="shared" si="1"/>
        <v>107</v>
      </c>
      <c r="D21" s="5"/>
      <c r="E21" s="11">
        <f t="shared" si="2"/>
        <v>94</v>
      </c>
      <c r="F21" s="5"/>
      <c r="G21" s="12">
        <f t="shared" si="3"/>
        <v>13</v>
      </c>
      <c r="H21" s="5"/>
      <c r="I21" s="11">
        <f t="shared" si="4"/>
        <v>980.7800995024877</v>
      </c>
      <c r="J21" s="5"/>
      <c r="K21" s="21">
        <f t="shared" si="5"/>
        <v>0.6338308457711443</v>
      </c>
      <c r="M21" s="10">
        <f>($H$6+$H$7)*K21</f>
        <v>127.40000000000002</v>
      </c>
    </row>
    <row r="22" spans="3:13" ht="12.75">
      <c r="C22" s="11">
        <f t="shared" si="1"/>
        <v>108</v>
      </c>
      <c r="D22" s="5"/>
      <c r="E22" s="11">
        <f t="shared" si="2"/>
        <v>93</v>
      </c>
      <c r="F22" s="5"/>
      <c r="G22" s="12">
        <f t="shared" si="3"/>
        <v>15</v>
      </c>
      <c r="H22" s="5"/>
      <c r="I22" s="11">
        <f t="shared" si="4"/>
        <v>979.4149253731343</v>
      </c>
      <c r="J22" s="5"/>
      <c r="K22" s="21">
        <f t="shared" si="5"/>
        <v>0.7313432835820896</v>
      </c>
      <c r="M22" s="10">
        <f>($H$6+$H$7)*K22</f>
        <v>147</v>
      </c>
    </row>
    <row r="23" spans="3:13" ht="12.75">
      <c r="C23" s="11">
        <f t="shared" si="1"/>
        <v>109</v>
      </c>
      <c r="D23" s="5"/>
      <c r="E23" s="11">
        <f t="shared" si="2"/>
        <v>92</v>
      </c>
      <c r="F23" s="5"/>
      <c r="G23" s="12">
        <f t="shared" si="3"/>
        <v>17</v>
      </c>
      <c r="H23" s="5"/>
      <c r="I23" s="11">
        <f t="shared" si="4"/>
        <v>977.8547263681593</v>
      </c>
      <c r="J23" s="5"/>
      <c r="K23" s="21">
        <f t="shared" si="5"/>
        <v>0.8288557213930349</v>
      </c>
      <c r="M23" s="10">
        <f>($H$6+$H$7)*K23</f>
        <v>166.60000000000002</v>
      </c>
    </row>
    <row r="24" spans="3:13" ht="12.75">
      <c r="C24" s="11">
        <f t="shared" si="1"/>
        <v>110</v>
      </c>
      <c r="D24" s="5"/>
      <c r="E24" s="11">
        <f t="shared" si="2"/>
        <v>91</v>
      </c>
      <c r="F24" s="5"/>
      <c r="G24" s="12">
        <f t="shared" si="3"/>
        <v>19</v>
      </c>
      <c r="H24" s="5"/>
      <c r="I24" s="11">
        <f t="shared" si="4"/>
        <v>976.0995024875623</v>
      </c>
      <c r="J24" s="5"/>
      <c r="K24" s="21">
        <f t="shared" si="5"/>
        <v>0.9263681592039802</v>
      </c>
      <c r="M24" s="10">
        <f>($H$6+$H$7)*K24</f>
        <v>186.20000000000002</v>
      </c>
    </row>
    <row r="25" spans="3:13" ht="12.75">
      <c r="C25" s="11">
        <f aca="true" t="shared" si="6" ref="C25:C32">C24+$H$8</f>
        <v>111</v>
      </c>
      <c r="D25" s="5"/>
      <c r="E25" s="11">
        <f aca="true" t="shared" si="7" ref="E25:E32">IF((E24-$H$8)&gt;=0,E24-$H$8,0)</f>
        <v>90</v>
      </c>
      <c r="F25" s="5"/>
      <c r="G25" s="12">
        <f t="shared" si="3"/>
        <v>21</v>
      </c>
      <c r="H25" s="5"/>
      <c r="I25" s="11">
        <f t="shared" si="4"/>
        <v>974.1492537313434</v>
      </c>
      <c r="J25" s="5"/>
      <c r="K25" s="21">
        <f t="shared" si="5"/>
        <v>1.0238805970149254</v>
      </c>
      <c r="M25" s="10">
        <f aca="true" t="shared" si="8" ref="M25:M32">($H$6+$H$7)*K25</f>
        <v>205.8</v>
      </c>
    </row>
    <row r="26" spans="3:13" ht="12.75">
      <c r="C26" s="11">
        <f t="shared" si="6"/>
        <v>112</v>
      </c>
      <c r="D26" s="5"/>
      <c r="E26" s="11">
        <f t="shared" si="7"/>
        <v>89</v>
      </c>
      <c r="F26" s="5"/>
      <c r="G26" s="12">
        <f t="shared" si="3"/>
        <v>23</v>
      </c>
      <c r="H26" s="5"/>
      <c r="I26" s="11">
        <f t="shared" si="4"/>
        <v>972.0039800995025</v>
      </c>
      <c r="J26" s="5"/>
      <c r="K26" s="21">
        <f t="shared" si="5"/>
        <v>1.1213930348258707</v>
      </c>
      <c r="M26" s="10">
        <f t="shared" si="8"/>
        <v>225.4</v>
      </c>
    </row>
    <row r="27" spans="3:13" ht="12.75">
      <c r="C27" s="11">
        <f t="shared" si="6"/>
        <v>113</v>
      </c>
      <c r="D27" s="5"/>
      <c r="E27" s="11">
        <f t="shared" si="7"/>
        <v>88</v>
      </c>
      <c r="F27" s="5"/>
      <c r="G27" s="12">
        <f t="shared" si="3"/>
        <v>25</v>
      </c>
      <c r="H27" s="5"/>
      <c r="I27" s="11">
        <f t="shared" si="4"/>
        <v>969.6636815920399</v>
      </c>
      <c r="J27" s="5"/>
      <c r="K27" s="21">
        <f t="shared" si="5"/>
        <v>1.218905472636816</v>
      </c>
      <c r="M27" s="10">
        <f t="shared" si="8"/>
        <v>245.00000000000003</v>
      </c>
    </row>
    <row r="28" spans="3:13" ht="12.75">
      <c r="C28" s="11">
        <f t="shared" si="6"/>
        <v>114</v>
      </c>
      <c r="D28" s="5"/>
      <c r="E28" s="11">
        <f t="shared" si="7"/>
        <v>87</v>
      </c>
      <c r="F28" s="5"/>
      <c r="G28" s="12">
        <f t="shared" si="3"/>
        <v>27</v>
      </c>
      <c r="H28" s="5"/>
      <c r="I28" s="11">
        <f t="shared" si="4"/>
        <v>967.1283582089553</v>
      </c>
      <c r="J28" s="5"/>
      <c r="K28" s="21">
        <f t="shared" si="5"/>
        <v>1.3164179104477614</v>
      </c>
      <c r="M28" s="10">
        <f t="shared" si="8"/>
        <v>264.6</v>
      </c>
    </row>
    <row r="29" spans="3:13" ht="12.75">
      <c r="C29" s="11">
        <f t="shared" si="6"/>
        <v>115</v>
      </c>
      <c r="D29" s="5"/>
      <c r="E29" s="11">
        <f t="shared" si="7"/>
        <v>86</v>
      </c>
      <c r="F29" s="5"/>
      <c r="G29" s="12">
        <f t="shared" si="3"/>
        <v>29</v>
      </c>
      <c r="H29" s="5"/>
      <c r="I29" s="11">
        <f t="shared" si="4"/>
        <v>964.3980099502489</v>
      </c>
      <c r="J29" s="5"/>
      <c r="K29" s="21">
        <f t="shared" si="5"/>
        <v>1.4139303482587067</v>
      </c>
      <c r="M29" s="10">
        <f t="shared" si="8"/>
        <v>284.20000000000005</v>
      </c>
    </row>
    <row r="30" spans="3:13" ht="12.75">
      <c r="C30" s="11">
        <f t="shared" si="6"/>
        <v>116</v>
      </c>
      <c r="D30" s="5"/>
      <c r="E30" s="11">
        <f t="shared" si="7"/>
        <v>85</v>
      </c>
      <c r="F30" s="5"/>
      <c r="G30" s="12">
        <f t="shared" si="3"/>
        <v>31</v>
      </c>
      <c r="H30" s="5"/>
      <c r="I30" s="11">
        <f t="shared" si="4"/>
        <v>961.4726368159206</v>
      </c>
      <c r="J30" s="5"/>
      <c r="K30" s="21">
        <f t="shared" si="5"/>
        <v>1.5114427860696518</v>
      </c>
      <c r="M30" s="10">
        <f t="shared" si="8"/>
        <v>303.8</v>
      </c>
    </row>
    <row r="31" spans="3:13" ht="12.75">
      <c r="C31" s="11">
        <f t="shared" si="6"/>
        <v>117</v>
      </c>
      <c r="D31" s="5"/>
      <c r="E31" s="11">
        <f t="shared" si="7"/>
        <v>84</v>
      </c>
      <c r="F31" s="5"/>
      <c r="G31" s="12">
        <f t="shared" si="3"/>
        <v>33</v>
      </c>
      <c r="H31" s="5"/>
      <c r="I31" s="11">
        <f t="shared" si="4"/>
        <v>958.3522388059702</v>
      </c>
      <c r="J31" s="5"/>
      <c r="K31" s="21">
        <f t="shared" si="5"/>
        <v>1.608955223880597</v>
      </c>
      <c r="M31" s="10">
        <f t="shared" si="8"/>
        <v>323.40000000000003</v>
      </c>
    </row>
    <row r="32" spans="3:13" ht="12.75">
      <c r="C32" s="11">
        <f t="shared" si="6"/>
        <v>118</v>
      </c>
      <c r="D32" s="5"/>
      <c r="E32" s="11">
        <f t="shared" si="7"/>
        <v>83</v>
      </c>
      <c r="F32" s="5"/>
      <c r="G32" s="12">
        <f t="shared" si="3"/>
        <v>35</v>
      </c>
      <c r="H32" s="5"/>
      <c r="I32" s="11">
        <f t="shared" si="4"/>
        <v>955.0368159203981</v>
      </c>
      <c r="J32" s="5"/>
      <c r="K32" s="21">
        <f t="shared" si="5"/>
        <v>1.7064676616915426</v>
      </c>
      <c r="M32" s="10">
        <f t="shared" si="8"/>
        <v>343.00000000000006</v>
      </c>
    </row>
    <row r="33" spans="3:13" ht="12.75">
      <c r="C33" s="11">
        <f>C32+$H$8</f>
        <v>119</v>
      </c>
      <c r="D33" s="5"/>
      <c r="E33" s="11">
        <f>IF((E32-$H$8)&gt;=0,E32-$H$8,0)</f>
        <v>82</v>
      </c>
      <c r="F33" s="5"/>
      <c r="G33" s="12">
        <f t="shared" si="3"/>
        <v>37</v>
      </c>
      <c r="H33" s="5"/>
      <c r="I33" s="11">
        <f t="shared" si="4"/>
        <v>951.5263681592041</v>
      </c>
      <c r="J33" s="5"/>
      <c r="K33" s="21">
        <f t="shared" si="5"/>
        <v>1.8039800995024877</v>
      </c>
      <c r="M33" s="10">
        <f>($H$6+$H$7)*K33</f>
        <v>362.6</v>
      </c>
    </row>
    <row r="34" spans="3:13" ht="12.75">
      <c r="C34" s="11">
        <f>C33+$H$8</f>
        <v>120</v>
      </c>
      <c r="D34" s="5"/>
      <c r="E34" s="11">
        <f>IF((E33-$H$8)&gt;=0,E33-$H$8,0)</f>
        <v>81</v>
      </c>
      <c r="F34" s="5"/>
      <c r="G34" s="12">
        <f t="shared" si="3"/>
        <v>39</v>
      </c>
      <c r="H34" s="5"/>
      <c r="I34" s="11">
        <f t="shared" si="4"/>
        <v>947.8208955223881</v>
      </c>
      <c r="J34" s="5"/>
      <c r="K34" s="21">
        <f t="shared" si="5"/>
        <v>1.901492537313433</v>
      </c>
      <c r="M34" s="10">
        <f>($H$6+$H$7)*K34</f>
        <v>382.20000000000005</v>
      </c>
    </row>
    <row r="35" spans="3:13" ht="12.75">
      <c r="C35" s="11">
        <f aca="true" t="shared" si="9" ref="C35:C87">C34+$H$8</f>
        <v>121</v>
      </c>
      <c r="D35" s="5"/>
      <c r="E35" s="11">
        <f aca="true" t="shared" si="10" ref="E35:E87">IF((E34-$H$8)&gt;=0,E34-$H$8,0)</f>
        <v>80</v>
      </c>
      <c r="F35" s="5"/>
      <c r="G35" s="12">
        <f aca="true" t="shared" si="11" ref="G35:G87">C35-E35</f>
        <v>41</v>
      </c>
      <c r="H35" s="5"/>
      <c r="I35" s="11">
        <f t="shared" si="4"/>
        <v>943.9203980099503</v>
      </c>
      <c r="J35" s="5"/>
      <c r="K35" s="21">
        <f t="shared" si="5"/>
        <v>1.9990049751243781</v>
      </c>
      <c r="M35" s="10">
        <f aca="true" t="shared" si="12" ref="M35:M87">($H$6+$H$7)*K35</f>
        <v>401.8</v>
      </c>
    </row>
    <row r="36" spans="3:13" ht="12.75">
      <c r="C36" s="11">
        <f t="shared" si="9"/>
        <v>122</v>
      </c>
      <c r="D36" s="5"/>
      <c r="E36" s="11">
        <f t="shared" si="10"/>
        <v>79</v>
      </c>
      <c r="F36" s="5"/>
      <c r="G36" s="12">
        <f t="shared" si="11"/>
        <v>43</v>
      </c>
      <c r="H36" s="5"/>
      <c r="I36" s="11">
        <f t="shared" si="4"/>
        <v>939.8248756218906</v>
      </c>
      <c r="J36" s="5"/>
      <c r="K36" s="21">
        <f t="shared" si="5"/>
        <v>2.0965174129353237</v>
      </c>
      <c r="M36" s="10">
        <f t="shared" si="12"/>
        <v>421.40000000000003</v>
      </c>
    </row>
    <row r="37" spans="3:13" ht="12.75">
      <c r="C37" s="11">
        <f t="shared" si="9"/>
        <v>123</v>
      </c>
      <c r="D37" s="5"/>
      <c r="E37" s="11">
        <f t="shared" si="10"/>
        <v>78</v>
      </c>
      <c r="F37" s="5"/>
      <c r="G37" s="12">
        <f t="shared" si="11"/>
        <v>45</v>
      </c>
      <c r="H37" s="5"/>
      <c r="I37" s="11">
        <f t="shared" si="4"/>
        <v>935.5343283582091</v>
      </c>
      <c r="J37" s="5"/>
      <c r="K37" s="21">
        <f t="shared" si="5"/>
        <v>2.194029850746269</v>
      </c>
      <c r="M37" s="10">
        <f t="shared" si="12"/>
        <v>441.00000000000006</v>
      </c>
    </row>
    <row r="38" spans="3:13" ht="12.75">
      <c r="C38" s="11">
        <f t="shared" si="9"/>
        <v>124</v>
      </c>
      <c r="D38" s="5"/>
      <c r="E38" s="11">
        <f t="shared" si="10"/>
        <v>77</v>
      </c>
      <c r="F38" s="5"/>
      <c r="G38" s="12">
        <f t="shared" si="11"/>
        <v>47</v>
      </c>
      <c r="H38" s="5"/>
      <c r="I38" s="11">
        <f t="shared" si="4"/>
        <v>931.0487562189056</v>
      </c>
      <c r="J38" s="5"/>
      <c r="K38" s="21">
        <f t="shared" si="5"/>
        <v>2.291542288557214</v>
      </c>
      <c r="M38" s="10">
        <f t="shared" si="12"/>
        <v>460.59999999999997</v>
      </c>
    </row>
    <row r="39" spans="3:13" ht="12.75">
      <c r="C39" s="11">
        <f t="shared" si="9"/>
        <v>125</v>
      </c>
      <c r="D39" s="5"/>
      <c r="E39" s="11">
        <f t="shared" si="10"/>
        <v>76</v>
      </c>
      <c r="F39" s="5"/>
      <c r="G39" s="12">
        <f t="shared" si="11"/>
        <v>49</v>
      </c>
      <c r="H39" s="5"/>
      <c r="I39" s="11">
        <f t="shared" si="4"/>
        <v>926.3681592039802</v>
      </c>
      <c r="J39" s="5"/>
      <c r="K39" s="21">
        <f t="shared" si="5"/>
        <v>2.389054726368159</v>
      </c>
      <c r="M39" s="10">
        <f t="shared" si="12"/>
        <v>480.2</v>
      </c>
    </row>
    <row r="40" spans="3:13" ht="12.75">
      <c r="C40" s="11">
        <f t="shared" si="9"/>
        <v>126</v>
      </c>
      <c r="D40" s="5"/>
      <c r="E40" s="11">
        <f t="shared" si="10"/>
        <v>75</v>
      </c>
      <c r="F40" s="5"/>
      <c r="G40" s="12">
        <f t="shared" si="11"/>
        <v>51</v>
      </c>
      <c r="H40" s="5"/>
      <c r="I40" s="11">
        <f t="shared" si="4"/>
        <v>921.4925373134329</v>
      </c>
      <c r="J40" s="5"/>
      <c r="K40" s="21">
        <f t="shared" si="5"/>
        <v>2.486567164179105</v>
      </c>
      <c r="M40" s="10">
        <f t="shared" si="12"/>
        <v>499.80000000000007</v>
      </c>
    </row>
    <row r="41" spans="3:13" ht="12.75">
      <c r="C41" s="11">
        <f t="shared" si="9"/>
        <v>127</v>
      </c>
      <c r="D41" s="5"/>
      <c r="E41" s="11">
        <f t="shared" si="10"/>
        <v>74</v>
      </c>
      <c r="F41" s="5"/>
      <c r="G41" s="12">
        <f t="shared" si="11"/>
        <v>53</v>
      </c>
      <c r="H41" s="5"/>
      <c r="I41" s="11">
        <f t="shared" si="4"/>
        <v>916.4218905472637</v>
      </c>
      <c r="J41" s="5"/>
      <c r="K41" s="21">
        <f t="shared" si="5"/>
        <v>2.5840796019900503</v>
      </c>
      <c r="M41" s="10">
        <f t="shared" si="12"/>
        <v>519.4000000000001</v>
      </c>
    </row>
    <row r="42" spans="3:13" ht="12.75">
      <c r="C42" s="11">
        <f t="shared" si="9"/>
        <v>128</v>
      </c>
      <c r="D42" s="5"/>
      <c r="E42" s="11">
        <f t="shared" si="10"/>
        <v>73</v>
      </c>
      <c r="F42" s="5"/>
      <c r="G42" s="12">
        <f t="shared" si="11"/>
        <v>55</v>
      </c>
      <c r="H42" s="5"/>
      <c r="I42" s="11">
        <f t="shared" si="4"/>
        <v>911.1562189054728</v>
      </c>
      <c r="J42" s="5"/>
      <c r="K42" s="21">
        <f t="shared" si="5"/>
        <v>2.681592039800995</v>
      </c>
      <c r="M42" s="10">
        <f t="shared" si="12"/>
        <v>539</v>
      </c>
    </row>
    <row r="43" spans="3:13" ht="12.75">
      <c r="C43" s="11">
        <f t="shared" si="9"/>
        <v>129</v>
      </c>
      <c r="D43" s="5"/>
      <c r="E43" s="11">
        <f t="shared" si="10"/>
        <v>72</v>
      </c>
      <c r="F43" s="5"/>
      <c r="G43" s="12">
        <f t="shared" si="11"/>
        <v>57</v>
      </c>
      <c r="H43" s="5"/>
      <c r="I43" s="11">
        <f t="shared" si="4"/>
        <v>905.6955223880598</v>
      </c>
      <c r="J43" s="5"/>
      <c r="K43" s="21">
        <f t="shared" si="5"/>
        <v>2.7791044776119405</v>
      </c>
      <c r="M43" s="10">
        <f t="shared" si="12"/>
        <v>558.6</v>
      </c>
    </row>
    <row r="44" spans="3:13" ht="12.75">
      <c r="C44" s="11">
        <f t="shared" si="9"/>
        <v>130</v>
      </c>
      <c r="D44" s="5"/>
      <c r="E44" s="11">
        <f t="shared" si="10"/>
        <v>71</v>
      </c>
      <c r="F44" s="5"/>
      <c r="G44" s="12">
        <f t="shared" si="11"/>
        <v>59</v>
      </c>
      <c r="H44" s="5"/>
      <c r="I44" s="11">
        <f t="shared" si="4"/>
        <v>900.0398009950248</v>
      </c>
      <c r="J44" s="5"/>
      <c r="K44" s="21">
        <f t="shared" si="5"/>
        <v>2.876616915422886</v>
      </c>
      <c r="M44" s="10">
        <f t="shared" si="12"/>
        <v>578.2</v>
      </c>
    </row>
    <row r="45" spans="3:13" ht="12.75">
      <c r="C45" s="11">
        <f t="shared" si="9"/>
        <v>131</v>
      </c>
      <c r="D45" s="5"/>
      <c r="E45" s="11">
        <f t="shared" si="10"/>
        <v>70</v>
      </c>
      <c r="F45" s="5"/>
      <c r="G45" s="12">
        <f t="shared" si="11"/>
        <v>61</v>
      </c>
      <c r="H45" s="5"/>
      <c r="I45" s="11">
        <f t="shared" si="4"/>
        <v>894.1890547263682</v>
      </c>
      <c r="J45" s="5"/>
      <c r="K45" s="21">
        <f t="shared" si="5"/>
        <v>2.974129353233831</v>
      </c>
      <c r="M45" s="10">
        <f t="shared" si="12"/>
        <v>597.8000000000001</v>
      </c>
    </row>
    <row r="46" spans="3:13" ht="12.75">
      <c r="C46" s="11">
        <f t="shared" si="9"/>
        <v>132</v>
      </c>
      <c r="D46" s="5"/>
      <c r="E46" s="11">
        <f t="shared" si="10"/>
        <v>69</v>
      </c>
      <c r="F46" s="5"/>
      <c r="G46" s="12">
        <f t="shared" si="11"/>
        <v>63</v>
      </c>
      <c r="H46" s="5"/>
      <c r="I46" s="11">
        <f t="shared" si="4"/>
        <v>888.1432835820897</v>
      </c>
      <c r="J46" s="5"/>
      <c r="K46" s="21">
        <f t="shared" si="5"/>
        <v>3.0716417910447764</v>
      </c>
      <c r="M46" s="10">
        <f t="shared" si="12"/>
        <v>617.4000000000001</v>
      </c>
    </row>
    <row r="47" spans="3:13" ht="12.75">
      <c r="C47" s="11">
        <f t="shared" si="9"/>
        <v>133</v>
      </c>
      <c r="D47" s="5"/>
      <c r="E47" s="11">
        <f t="shared" si="10"/>
        <v>68</v>
      </c>
      <c r="F47" s="5"/>
      <c r="G47" s="12">
        <f t="shared" si="11"/>
        <v>65</v>
      </c>
      <c r="H47" s="5"/>
      <c r="I47" s="11">
        <f t="shared" si="4"/>
        <v>881.9024875621891</v>
      </c>
      <c r="J47" s="5"/>
      <c r="K47" s="21">
        <f t="shared" si="5"/>
        <v>3.1691542288557217</v>
      </c>
      <c r="M47" s="10">
        <f t="shared" si="12"/>
        <v>637.0000000000001</v>
      </c>
    </row>
    <row r="48" spans="3:13" ht="12.75">
      <c r="C48" s="11">
        <f t="shared" si="9"/>
        <v>134</v>
      </c>
      <c r="D48" s="5"/>
      <c r="E48" s="11">
        <f t="shared" si="10"/>
        <v>67</v>
      </c>
      <c r="F48" s="5"/>
      <c r="G48" s="12">
        <f t="shared" si="11"/>
        <v>67</v>
      </c>
      <c r="H48" s="5"/>
      <c r="I48" s="11">
        <f t="shared" si="4"/>
        <v>875.4666666666668</v>
      </c>
      <c r="J48" s="5"/>
      <c r="K48" s="21">
        <f t="shared" si="5"/>
        <v>3.2666666666666666</v>
      </c>
      <c r="M48" s="10">
        <f t="shared" si="12"/>
        <v>656.6</v>
      </c>
    </row>
    <row r="49" spans="3:13" ht="12.75">
      <c r="C49" s="11">
        <f t="shared" si="9"/>
        <v>135</v>
      </c>
      <c r="D49" s="5"/>
      <c r="E49" s="11">
        <f t="shared" si="10"/>
        <v>66</v>
      </c>
      <c r="F49" s="5"/>
      <c r="G49" s="12">
        <f t="shared" si="11"/>
        <v>69</v>
      </c>
      <c r="H49" s="5"/>
      <c r="I49" s="11">
        <f t="shared" si="4"/>
        <v>868.8358208955224</v>
      </c>
      <c r="J49" s="5"/>
      <c r="K49" s="21">
        <f t="shared" si="5"/>
        <v>3.364179104477612</v>
      </c>
      <c r="M49" s="10">
        <f t="shared" si="12"/>
        <v>676.2</v>
      </c>
    </row>
    <row r="50" spans="3:13" ht="12.75">
      <c r="C50" s="11">
        <f t="shared" si="9"/>
        <v>136</v>
      </c>
      <c r="D50" s="5"/>
      <c r="E50" s="11">
        <f t="shared" si="10"/>
        <v>65</v>
      </c>
      <c r="F50" s="5"/>
      <c r="G50" s="12">
        <f t="shared" si="11"/>
        <v>71</v>
      </c>
      <c r="H50" s="5"/>
      <c r="I50" s="11">
        <f t="shared" si="4"/>
        <v>862.0099502487564</v>
      </c>
      <c r="J50" s="5"/>
      <c r="K50" s="21">
        <f t="shared" si="5"/>
        <v>3.4616915422885577</v>
      </c>
      <c r="M50" s="10">
        <f t="shared" si="12"/>
        <v>695.8000000000001</v>
      </c>
    </row>
    <row r="51" spans="3:13" ht="12.75">
      <c r="C51" s="11">
        <f t="shared" si="9"/>
        <v>137</v>
      </c>
      <c r="D51" s="5"/>
      <c r="E51" s="11">
        <f t="shared" si="10"/>
        <v>64</v>
      </c>
      <c r="F51" s="5"/>
      <c r="G51" s="12">
        <f t="shared" si="11"/>
        <v>73</v>
      </c>
      <c r="H51" s="5"/>
      <c r="I51" s="11">
        <f t="shared" si="4"/>
        <v>854.9890547263682</v>
      </c>
      <c r="J51" s="5"/>
      <c r="K51" s="21">
        <f t="shared" si="5"/>
        <v>3.559203980099503</v>
      </c>
      <c r="M51" s="10">
        <f t="shared" si="12"/>
        <v>715.4000000000001</v>
      </c>
    </row>
    <row r="52" spans="3:13" ht="12.75">
      <c r="C52" s="11">
        <f t="shared" si="9"/>
        <v>138</v>
      </c>
      <c r="D52" s="5"/>
      <c r="E52" s="11">
        <f t="shared" si="10"/>
        <v>63</v>
      </c>
      <c r="F52" s="5"/>
      <c r="G52" s="12">
        <f t="shared" si="11"/>
        <v>75</v>
      </c>
      <c r="H52" s="5"/>
      <c r="I52" s="11">
        <f t="shared" si="4"/>
        <v>847.7731343283582</v>
      </c>
      <c r="J52" s="5"/>
      <c r="K52" s="21">
        <f t="shared" si="5"/>
        <v>3.6567164179104483</v>
      </c>
      <c r="M52" s="10">
        <f t="shared" si="12"/>
        <v>735.0000000000001</v>
      </c>
    </row>
    <row r="53" spans="3:13" ht="12.75">
      <c r="C53" s="11">
        <f t="shared" si="9"/>
        <v>139</v>
      </c>
      <c r="D53" s="5"/>
      <c r="E53" s="11">
        <f t="shared" si="10"/>
        <v>62</v>
      </c>
      <c r="F53" s="5"/>
      <c r="G53" s="12">
        <f t="shared" si="11"/>
        <v>77</v>
      </c>
      <c r="H53" s="5"/>
      <c r="I53" s="11">
        <f t="shared" si="4"/>
        <v>840.3621890547264</v>
      </c>
      <c r="J53" s="5"/>
      <c r="K53" s="21">
        <f t="shared" si="5"/>
        <v>3.754228855721393</v>
      </c>
      <c r="M53" s="10">
        <f t="shared" si="12"/>
        <v>754.6</v>
      </c>
    </row>
    <row r="54" spans="3:13" ht="12.75">
      <c r="C54" s="11">
        <f t="shared" si="9"/>
        <v>140</v>
      </c>
      <c r="D54" s="5"/>
      <c r="E54" s="11">
        <f t="shared" si="10"/>
        <v>61</v>
      </c>
      <c r="F54" s="5"/>
      <c r="G54" s="12">
        <f t="shared" si="11"/>
        <v>79</v>
      </c>
      <c r="H54" s="5"/>
      <c r="I54" s="11">
        <f t="shared" si="4"/>
        <v>832.7562189054727</v>
      </c>
      <c r="J54" s="5"/>
      <c r="K54" s="21">
        <f t="shared" si="5"/>
        <v>3.8517412935323385</v>
      </c>
      <c r="M54" s="10">
        <f t="shared" si="12"/>
        <v>774.2</v>
      </c>
    </row>
    <row r="55" spans="3:13" ht="12.75">
      <c r="C55" s="11">
        <f t="shared" si="9"/>
        <v>141</v>
      </c>
      <c r="D55" s="5"/>
      <c r="E55" s="11">
        <f t="shared" si="10"/>
        <v>60</v>
      </c>
      <c r="F55" s="5"/>
      <c r="G55" s="12">
        <f t="shared" si="11"/>
        <v>81</v>
      </c>
      <c r="H55" s="5"/>
      <c r="I55" s="11">
        <f t="shared" si="4"/>
        <v>824.9552238805971</v>
      </c>
      <c r="J55" s="5"/>
      <c r="K55" s="21">
        <f t="shared" si="5"/>
        <v>3.949253731343284</v>
      </c>
      <c r="M55" s="10">
        <f t="shared" si="12"/>
        <v>793.8000000000001</v>
      </c>
    </row>
    <row r="56" spans="3:13" ht="12.75">
      <c r="C56" s="11">
        <f t="shared" si="9"/>
        <v>142</v>
      </c>
      <c r="D56" s="5"/>
      <c r="E56" s="11">
        <f t="shared" si="10"/>
        <v>59</v>
      </c>
      <c r="F56" s="5"/>
      <c r="G56" s="12">
        <f t="shared" si="11"/>
        <v>83</v>
      </c>
      <c r="H56" s="5"/>
      <c r="I56" s="11">
        <f t="shared" si="4"/>
        <v>816.9592039800996</v>
      </c>
      <c r="J56" s="5"/>
      <c r="K56" s="21">
        <f t="shared" si="5"/>
        <v>4.046766169154229</v>
      </c>
      <c r="M56" s="10">
        <f t="shared" si="12"/>
        <v>813.4000000000001</v>
      </c>
    </row>
    <row r="57" spans="3:13" ht="12.75">
      <c r="C57" s="11">
        <f t="shared" si="9"/>
        <v>143</v>
      </c>
      <c r="D57" s="5"/>
      <c r="E57" s="11">
        <f t="shared" si="10"/>
        <v>58</v>
      </c>
      <c r="F57" s="5"/>
      <c r="G57" s="12">
        <f t="shared" si="11"/>
        <v>85</v>
      </c>
      <c r="H57" s="5"/>
      <c r="I57" s="11">
        <f t="shared" si="4"/>
        <v>808.7681592039801</v>
      </c>
      <c r="J57" s="5"/>
      <c r="K57" s="21">
        <f t="shared" si="5"/>
        <v>4.144278606965175</v>
      </c>
      <c r="M57" s="10">
        <f t="shared" si="12"/>
        <v>833.0000000000001</v>
      </c>
    </row>
    <row r="58" spans="3:13" ht="12.75">
      <c r="C58" s="11">
        <f t="shared" si="9"/>
        <v>144</v>
      </c>
      <c r="D58" s="5"/>
      <c r="E58" s="11">
        <f t="shared" si="10"/>
        <v>57</v>
      </c>
      <c r="F58" s="5"/>
      <c r="G58" s="12">
        <f t="shared" si="11"/>
        <v>87</v>
      </c>
      <c r="H58" s="5"/>
      <c r="I58" s="11">
        <f t="shared" si="4"/>
        <v>800.3820895522389</v>
      </c>
      <c r="J58" s="5"/>
      <c r="K58" s="21">
        <f t="shared" si="5"/>
        <v>4.24179104477612</v>
      </c>
      <c r="M58" s="10">
        <f t="shared" si="12"/>
        <v>852.6</v>
      </c>
    </row>
    <row r="59" spans="3:13" ht="12.75">
      <c r="C59" s="11">
        <f t="shared" si="9"/>
        <v>145</v>
      </c>
      <c r="D59" s="5"/>
      <c r="E59" s="11">
        <f t="shared" si="10"/>
        <v>56</v>
      </c>
      <c r="F59" s="5"/>
      <c r="G59" s="12">
        <f t="shared" si="11"/>
        <v>89</v>
      </c>
      <c r="H59" s="5"/>
      <c r="I59" s="11">
        <f t="shared" si="4"/>
        <v>791.8009950248758</v>
      </c>
      <c r="J59" s="5"/>
      <c r="K59" s="21">
        <f t="shared" si="5"/>
        <v>4.339303482587065</v>
      </c>
      <c r="M59" s="10">
        <f t="shared" si="12"/>
        <v>872.2</v>
      </c>
    </row>
    <row r="60" spans="3:13" ht="12.75">
      <c r="C60" s="11">
        <f t="shared" si="9"/>
        <v>146</v>
      </c>
      <c r="D60" s="5"/>
      <c r="E60" s="11">
        <f t="shared" si="10"/>
        <v>55</v>
      </c>
      <c r="F60" s="5"/>
      <c r="G60" s="12">
        <f t="shared" si="11"/>
        <v>91</v>
      </c>
      <c r="H60" s="5"/>
      <c r="I60" s="11">
        <f t="shared" si="4"/>
        <v>783.0248756218906</v>
      </c>
      <c r="J60" s="5"/>
      <c r="K60" s="21">
        <f t="shared" si="5"/>
        <v>4.43681592039801</v>
      </c>
      <c r="M60" s="10">
        <f t="shared" si="12"/>
        <v>891.8000000000001</v>
      </c>
    </row>
    <row r="61" spans="3:13" ht="12.75">
      <c r="C61" s="11">
        <f t="shared" si="9"/>
        <v>147</v>
      </c>
      <c r="D61" s="5"/>
      <c r="E61" s="11">
        <f t="shared" si="10"/>
        <v>54</v>
      </c>
      <c r="F61" s="5"/>
      <c r="G61" s="12">
        <f t="shared" si="11"/>
        <v>93</v>
      </c>
      <c r="H61" s="5"/>
      <c r="I61" s="11">
        <f t="shared" si="4"/>
        <v>774.0537313432836</v>
      </c>
      <c r="J61" s="5"/>
      <c r="K61" s="21">
        <f t="shared" si="5"/>
        <v>4.534328358208955</v>
      </c>
      <c r="M61" s="10">
        <f t="shared" si="12"/>
        <v>911.4</v>
      </c>
    </row>
    <row r="62" spans="3:13" ht="12.75">
      <c r="C62" s="11">
        <f t="shared" si="9"/>
        <v>148</v>
      </c>
      <c r="D62" s="5"/>
      <c r="E62" s="11">
        <f t="shared" si="10"/>
        <v>53</v>
      </c>
      <c r="F62" s="5"/>
      <c r="G62" s="12">
        <f t="shared" si="11"/>
        <v>95</v>
      </c>
      <c r="H62" s="5"/>
      <c r="I62" s="11">
        <f t="shared" si="4"/>
        <v>764.8875621890547</v>
      </c>
      <c r="J62" s="5"/>
      <c r="K62" s="21">
        <f t="shared" si="5"/>
        <v>4.631840796019901</v>
      </c>
      <c r="M62" s="10">
        <f t="shared" si="12"/>
        <v>931.0000000000001</v>
      </c>
    </row>
    <row r="63" spans="3:13" ht="12.75">
      <c r="C63" s="11">
        <f t="shared" si="9"/>
        <v>149</v>
      </c>
      <c r="D63" s="5"/>
      <c r="E63" s="11">
        <f t="shared" si="10"/>
        <v>52</v>
      </c>
      <c r="F63" s="5"/>
      <c r="G63" s="12">
        <f t="shared" si="11"/>
        <v>97</v>
      </c>
      <c r="H63" s="5"/>
      <c r="I63" s="11">
        <f t="shared" si="4"/>
        <v>755.526368159204</v>
      </c>
      <c r="J63" s="5"/>
      <c r="K63" s="21">
        <f t="shared" si="5"/>
        <v>4.729353233830846</v>
      </c>
      <c r="M63" s="10">
        <f t="shared" si="12"/>
        <v>950.6</v>
      </c>
    </row>
    <row r="64" spans="3:13" ht="12.75">
      <c r="C64" s="11">
        <f t="shared" si="9"/>
        <v>150</v>
      </c>
      <c r="D64" s="5"/>
      <c r="E64" s="11">
        <f t="shared" si="10"/>
        <v>51</v>
      </c>
      <c r="F64" s="5"/>
      <c r="G64" s="12">
        <f t="shared" si="11"/>
        <v>99</v>
      </c>
      <c r="H64" s="5"/>
      <c r="I64" s="11">
        <f t="shared" si="4"/>
        <v>745.9701492537315</v>
      </c>
      <c r="J64" s="5"/>
      <c r="K64" s="21">
        <f t="shared" si="5"/>
        <v>4.826865671641791</v>
      </c>
      <c r="M64" s="10">
        <f t="shared" si="12"/>
        <v>970.1999999999999</v>
      </c>
    </row>
    <row r="65" spans="3:13" ht="12.75">
      <c r="C65" s="11">
        <f t="shared" si="9"/>
        <v>151</v>
      </c>
      <c r="D65" s="5"/>
      <c r="E65" s="11">
        <f t="shared" si="10"/>
        <v>50</v>
      </c>
      <c r="F65" s="5"/>
      <c r="G65" s="12">
        <f t="shared" si="11"/>
        <v>101</v>
      </c>
      <c r="H65" s="5"/>
      <c r="I65" s="11">
        <f t="shared" si="4"/>
        <v>736.2189054726367</v>
      </c>
      <c r="J65" s="5"/>
      <c r="K65" s="21">
        <f t="shared" si="5"/>
        <v>4.9243781094527375</v>
      </c>
      <c r="M65" s="10">
        <f t="shared" si="12"/>
        <v>989.8000000000002</v>
      </c>
    </row>
    <row r="66" spans="3:13" ht="12.75">
      <c r="C66" s="11">
        <f t="shared" si="9"/>
        <v>152</v>
      </c>
      <c r="D66" s="5"/>
      <c r="E66" s="11">
        <f t="shared" si="10"/>
        <v>49</v>
      </c>
      <c r="F66" s="5"/>
      <c r="G66" s="12">
        <f t="shared" si="11"/>
        <v>103</v>
      </c>
      <c r="H66" s="5"/>
      <c r="I66" s="11">
        <f t="shared" si="4"/>
        <v>726.2726368159204</v>
      </c>
      <c r="J66" s="5"/>
      <c r="K66" s="21">
        <f t="shared" si="5"/>
        <v>5.021890547263682</v>
      </c>
      <c r="M66" s="10">
        <f t="shared" si="12"/>
        <v>1009.4000000000002</v>
      </c>
    </row>
    <row r="67" spans="3:13" ht="12.75">
      <c r="C67" s="11">
        <f t="shared" si="9"/>
        <v>153</v>
      </c>
      <c r="D67" s="5"/>
      <c r="E67" s="11">
        <f t="shared" si="10"/>
        <v>48</v>
      </c>
      <c r="F67" s="5"/>
      <c r="G67" s="12">
        <f t="shared" si="11"/>
        <v>105</v>
      </c>
      <c r="H67" s="5"/>
      <c r="I67" s="11">
        <f t="shared" si="4"/>
        <v>716.1313432835822</v>
      </c>
      <c r="J67" s="5"/>
      <c r="K67" s="21">
        <f t="shared" si="5"/>
        <v>5.119402985074627</v>
      </c>
      <c r="M67" s="10">
        <f t="shared" si="12"/>
        <v>1029</v>
      </c>
    </row>
    <row r="68" spans="3:13" ht="12.75">
      <c r="C68" s="11">
        <f t="shared" si="9"/>
        <v>154</v>
      </c>
      <c r="D68" s="5"/>
      <c r="E68" s="11">
        <f t="shared" si="10"/>
        <v>47</v>
      </c>
      <c r="F68" s="5"/>
      <c r="G68" s="12">
        <f t="shared" si="11"/>
        <v>107</v>
      </c>
      <c r="H68" s="5"/>
      <c r="I68" s="11">
        <f t="shared" si="4"/>
        <v>705.7950248756218</v>
      </c>
      <c r="J68" s="5"/>
      <c r="K68" s="21">
        <f t="shared" si="5"/>
        <v>5.216915422885573</v>
      </c>
      <c r="M68" s="10">
        <f t="shared" si="12"/>
        <v>1048.6000000000001</v>
      </c>
    </row>
    <row r="69" spans="3:13" ht="12.75">
      <c r="C69" s="11">
        <f t="shared" si="9"/>
        <v>155</v>
      </c>
      <c r="D69" s="5"/>
      <c r="E69" s="11">
        <f t="shared" si="10"/>
        <v>46</v>
      </c>
      <c r="F69" s="5"/>
      <c r="G69" s="12">
        <f t="shared" si="11"/>
        <v>109</v>
      </c>
      <c r="H69" s="5"/>
      <c r="I69" s="11">
        <f t="shared" si="4"/>
        <v>695.2636815920398</v>
      </c>
      <c r="J69" s="5"/>
      <c r="K69" s="21">
        <f t="shared" si="5"/>
        <v>5.314427860696518</v>
      </c>
      <c r="M69" s="10">
        <f t="shared" si="12"/>
        <v>1068.2</v>
      </c>
    </row>
    <row r="70" spans="3:13" ht="12.75">
      <c r="C70" s="11">
        <f t="shared" si="9"/>
        <v>156</v>
      </c>
      <c r="D70" s="5"/>
      <c r="E70" s="11">
        <f t="shared" si="10"/>
        <v>45</v>
      </c>
      <c r="F70" s="5"/>
      <c r="G70" s="12">
        <f t="shared" si="11"/>
        <v>111</v>
      </c>
      <c r="H70" s="5"/>
      <c r="I70" s="11">
        <f t="shared" si="4"/>
        <v>684.5373134328358</v>
      </c>
      <c r="J70" s="5"/>
      <c r="K70" s="21">
        <f t="shared" si="5"/>
        <v>5.411940298507464</v>
      </c>
      <c r="M70" s="10">
        <f t="shared" si="12"/>
        <v>1087.8000000000002</v>
      </c>
    </row>
    <row r="71" spans="3:13" ht="12.75">
      <c r="C71" s="11">
        <f t="shared" si="9"/>
        <v>157</v>
      </c>
      <c r="D71" s="5"/>
      <c r="E71" s="11">
        <f t="shared" si="10"/>
        <v>44</v>
      </c>
      <c r="F71" s="5"/>
      <c r="G71" s="12">
        <f t="shared" si="11"/>
        <v>113</v>
      </c>
      <c r="H71" s="5"/>
      <c r="I71" s="11">
        <f t="shared" si="4"/>
        <v>673.61592039801</v>
      </c>
      <c r="J71" s="5"/>
      <c r="K71" s="21">
        <f t="shared" si="5"/>
        <v>5.5094527363184085</v>
      </c>
      <c r="M71" s="10">
        <f t="shared" si="12"/>
        <v>1107.4</v>
      </c>
    </row>
    <row r="72" spans="3:13" ht="12.75">
      <c r="C72" s="11">
        <f t="shared" si="9"/>
        <v>158</v>
      </c>
      <c r="D72" s="5"/>
      <c r="E72" s="11">
        <f t="shared" si="10"/>
        <v>43</v>
      </c>
      <c r="F72" s="5"/>
      <c r="G72" s="12">
        <f t="shared" si="11"/>
        <v>115</v>
      </c>
      <c r="H72" s="5"/>
      <c r="I72" s="11">
        <f t="shared" si="4"/>
        <v>662.4995024875623</v>
      </c>
      <c r="J72" s="5"/>
      <c r="K72" s="21">
        <f t="shared" si="5"/>
        <v>5.606965174129353</v>
      </c>
      <c r="M72" s="10">
        <f t="shared" si="12"/>
        <v>1127</v>
      </c>
    </row>
    <row r="73" spans="3:13" ht="12.75">
      <c r="C73" s="11">
        <f t="shared" si="9"/>
        <v>159</v>
      </c>
      <c r="D73" s="5"/>
      <c r="E73" s="11">
        <f t="shared" si="10"/>
        <v>42</v>
      </c>
      <c r="F73" s="5"/>
      <c r="G73" s="12">
        <f t="shared" si="11"/>
        <v>117</v>
      </c>
      <c r="H73" s="5"/>
      <c r="I73" s="11">
        <f t="shared" si="4"/>
        <v>651.1880597014925</v>
      </c>
      <c r="J73" s="5"/>
      <c r="K73" s="21">
        <f t="shared" si="5"/>
        <v>5.704477611940299</v>
      </c>
      <c r="M73" s="10">
        <f t="shared" si="12"/>
        <v>1146.6000000000001</v>
      </c>
    </row>
    <row r="74" spans="3:13" ht="12.75">
      <c r="C74" s="11">
        <f t="shared" si="9"/>
        <v>160</v>
      </c>
      <c r="D74" s="5"/>
      <c r="E74" s="11">
        <f t="shared" si="10"/>
        <v>41</v>
      </c>
      <c r="F74" s="5"/>
      <c r="G74" s="12">
        <f t="shared" si="11"/>
        <v>119</v>
      </c>
      <c r="H74" s="5"/>
      <c r="I74" s="11">
        <f t="shared" si="4"/>
        <v>639.6815920398011</v>
      </c>
      <c r="J74" s="5"/>
      <c r="K74" s="21">
        <f t="shared" si="5"/>
        <v>5.801990049751244</v>
      </c>
      <c r="M74" s="10">
        <f t="shared" si="12"/>
        <v>1166.2</v>
      </c>
    </row>
    <row r="75" spans="3:13" ht="12.75">
      <c r="C75" s="11">
        <f t="shared" si="9"/>
        <v>161</v>
      </c>
      <c r="D75" s="5"/>
      <c r="E75" s="11">
        <f t="shared" si="10"/>
        <v>40</v>
      </c>
      <c r="F75" s="5"/>
      <c r="G75" s="12">
        <f t="shared" si="11"/>
        <v>121</v>
      </c>
      <c r="H75" s="5"/>
      <c r="I75" s="11">
        <f t="shared" si="4"/>
        <v>627.9800995024875</v>
      </c>
      <c r="J75" s="5"/>
      <c r="K75" s="21">
        <f t="shared" si="5"/>
        <v>5.89950248756219</v>
      </c>
      <c r="M75" s="10">
        <f t="shared" si="12"/>
        <v>1185.8000000000002</v>
      </c>
    </row>
    <row r="76" spans="3:13" ht="12.75">
      <c r="C76" s="11">
        <f t="shared" si="9"/>
        <v>162</v>
      </c>
      <c r="D76" s="5"/>
      <c r="E76" s="11">
        <f t="shared" si="10"/>
        <v>39</v>
      </c>
      <c r="F76" s="5"/>
      <c r="G76" s="12">
        <f t="shared" si="11"/>
        <v>123</v>
      </c>
      <c r="H76" s="5"/>
      <c r="I76" s="11">
        <f t="shared" si="4"/>
        <v>616.0835820895524</v>
      </c>
      <c r="J76" s="5"/>
      <c r="K76" s="21">
        <f t="shared" si="5"/>
        <v>5.997014925373135</v>
      </c>
      <c r="M76" s="10">
        <f t="shared" si="12"/>
        <v>1205.4</v>
      </c>
    </row>
    <row r="77" spans="3:13" ht="12.75">
      <c r="C77" s="11">
        <f t="shared" si="9"/>
        <v>163</v>
      </c>
      <c r="D77" s="5"/>
      <c r="E77" s="11">
        <f t="shared" si="10"/>
        <v>38</v>
      </c>
      <c r="F77" s="5"/>
      <c r="G77" s="12">
        <f t="shared" si="11"/>
        <v>125</v>
      </c>
      <c r="H77" s="5"/>
      <c r="I77" s="11">
        <f t="shared" si="4"/>
        <v>603.9920398009951</v>
      </c>
      <c r="J77" s="5"/>
      <c r="K77" s="21">
        <f t="shared" si="5"/>
        <v>6.0945273631840795</v>
      </c>
      <c r="M77" s="10">
        <f t="shared" si="12"/>
        <v>1225</v>
      </c>
    </row>
    <row r="78" spans="3:13" ht="12.75">
      <c r="C78" s="11">
        <f t="shared" si="9"/>
        <v>164</v>
      </c>
      <c r="D78" s="5"/>
      <c r="E78" s="11">
        <f t="shared" si="10"/>
        <v>37</v>
      </c>
      <c r="F78" s="5"/>
      <c r="G78" s="12">
        <f t="shared" si="11"/>
        <v>127</v>
      </c>
      <c r="H78" s="5"/>
      <c r="I78" s="11">
        <f t="shared" si="4"/>
        <v>591.705472636816</v>
      </c>
      <c r="J78" s="5"/>
      <c r="K78" s="21">
        <f t="shared" si="5"/>
        <v>6.192039800995025</v>
      </c>
      <c r="M78" s="10">
        <f t="shared" si="12"/>
        <v>1244.6000000000001</v>
      </c>
    </row>
    <row r="79" spans="3:13" ht="12.75">
      <c r="C79" s="11">
        <f t="shared" si="9"/>
        <v>165</v>
      </c>
      <c r="D79" s="5"/>
      <c r="E79" s="11">
        <f t="shared" si="10"/>
        <v>36</v>
      </c>
      <c r="F79" s="5"/>
      <c r="G79" s="12">
        <f t="shared" si="11"/>
        <v>129</v>
      </c>
      <c r="H79" s="5"/>
      <c r="I79" s="11">
        <f t="shared" si="4"/>
        <v>579.2238805970151</v>
      </c>
      <c r="J79" s="5"/>
      <c r="K79" s="21">
        <f t="shared" si="5"/>
        <v>6.28955223880597</v>
      </c>
      <c r="M79" s="10">
        <f t="shared" si="12"/>
        <v>1264.2</v>
      </c>
    </row>
    <row r="80" spans="3:13" ht="12.75">
      <c r="C80" s="11">
        <f t="shared" si="9"/>
        <v>166</v>
      </c>
      <c r="D80" s="5"/>
      <c r="E80" s="11">
        <f t="shared" si="10"/>
        <v>35</v>
      </c>
      <c r="F80" s="5"/>
      <c r="G80" s="12">
        <f t="shared" si="11"/>
        <v>131</v>
      </c>
      <c r="H80" s="5"/>
      <c r="I80" s="11">
        <f aca="true" t="shared" si="13" ref="I80:I115">(C80*($H$9-K80))</f>
        <v>566.5472636815921</v>
      </c>
      <c r="J80" s="5"/>
      <c r="K80" s="21">
        <f aca="true" t="shared" si="14" ref="K80:K115">(C80-E80)/(C80+E80)*$H$9</f>
        <v>6.387064676616916</v>
      </c>
      <c r="M80" s="10">
        <f t="shared" si="12"/>
        <v>1283.8000000000002</v>
      </c>
    </row>
    <row r="81" spans="3:13" ht="12.75">
      <c r="C81" s="11">
        <f t="shared" si="9"/>
        <v>167</v>
      </c>
      <c r="D81" s="5"/>
      <c r="E81" s="11">
        <f t="shared" si="10"/>
        <v>34</v>
      </c>
      <c r="F81" s="5"/>
      <c r="G81" s="12">
        <f t="shared" si="11"/>
        <v>133</v>
      </c>
      <c r="H81" s="5"/>
      <c r="I81" s="11">
        <f t="shared" si="13"/>
        <v>553.6756218905474</v>
      </c>
      <c r="J81" s="5"/>
      <c r="K81" s="21">
        <f t="shared" si="14"/>
        <v>6.484577114427861</v>
      </c>
      <c r="M81" s="10">
        <f t="shared" si="12"/>
        <v>1303.4</v>
      </c>
    </row>
    <row r="82" spans="3:13" ht="12.75">
      <c r="C82" s="11">
        <f t="shared" si="9"/>
        <v>168</v>
      </c>
      <c r="D82" s="5"/>
      <c r="E82" s="11">
        <f t="shared" si="10"/>
        <v>33</v>
      </c>
      <c r="F82" s="5"/>
      <c r="G82" s="12">
        <f t="shared" si="11"/>
        <v>135</v>
      </c>
      <c r="H82" s="5"/>
      <c r="I82" s="11">
        <f t="shared" si="13"/>
        <v>540.6089552238806</v>
      </c>
      <c r="J82" s="5"/>
      <c r="K82" s="21">
        <f t="shared" si="14"/>
        <v>6.5820895522388065</v>
      </c>
      <c r="M82" s="10">
        <f t="shared" si="12"/>
        <v>1323.0000000000002</v>
      </c>
    </row>
    <row r="83" spans="3:13" ht="12.75">
      <c r="C83" s="11">
        <f t="shared" si="9"/>
        <v>169</v>
      </c>
      <c r="D83" s="5"/>
      <c r="E83" s="11">
        <f t="shared" si="10"/>
        <v>32</v>
      </c>
      <c r="F83" s="5"/>
      <c r="G83" s="12">
        <f t="shared" si="11"/>
        <v>137</v>
      </c>
      <c r="H83" s="5"/>
      <c r="I83" s="11">
        <f t="shared" si="13"/>
        <v>527.3472636815922</v>
      </c>
      <c r="J83" s="5"/>
      <c r="K83" s="21">
        <f t="shared" si="14"/>
        <v>6.679601990049751</v>
      </c>
      <c r="M83" s="10">
        <f t="shared" si="12"/>
        <v>1342.6000000000001</v>
      </c>
    </row>
    <row r="84" spans="3:13" ht="12.75">
      <c r="C84" s="11">
        <f t="shared" si="9"/>
        <v>170</v>
      </c>
      <c r="D84" s="5"/>
      <c r="E84" s="11">
        <f t="shared" si="10"/>
        <v>31</v>
      </c>
      <c r="F84" s="5"/>
      <c r="G84" s="12">
        <f t="shared" si="11"/>
        <v>139</v>
      </c>
      <c r="H84" s="5"/>
      <c r="I84" s="11">
        <f t="shared" si="13"/>
        <v>513.8905472636817</v>
      </c>
      <c r="J84" s="5"/>
      <c r="K84" s="21">
        <f t="shared" si="14"/>
        <v>6.777114427860696</v>
      </c>
      <c r="M84" s="10">
        <f t="shared" si="12"/>
        <v>1362.2</v>
      </c>
    </row>
    <row r="85" spans="3:13" ht="12.75">
      <c r="C85" s="11">
        <f t="shared" si="9"/>
        <v>171</v>
      </c>
      <c r="D85" s="5"/>
      <c r="E85" s="11">
        <f t="shared" si="10"/>
        <v>30</v>
      </c>
      <c r="F85" s="5"/>
      <c r="G85" s="12">
        <f t="shared" si="11"/>
        <v>141</v>
      </c>
      <c r="H85" s="5"/>
      <c r="I85" s="11">
        <f t="shared" si="13"/>
        <v>500.2388059701492</v>
      </c>
      <c r="J85" s="5"/>
      <c r="K85" s="21">
        <f t="shared" si="14"/>
        <v>6.874626865671643</v>
      </c>
      <c r="M85" s="10">
        <f t="shared" si="12"/>
        <v>1381.8000000000002</v>
      </c>
    </row>
    <row r="86" spans="3:13" ht="12.75">
      <c r="C86" s="11">
        <f t="shared" si="9"/>
        <v>172</v>
      </c>
      <c r="D86" s="5"/>
      <c r="E86" s="11">
        <f t="shared" si="10"/>
        <v>29</v>
      </c>
      <c r="F86" s="5"/>
      <c r="G86" s="12">
        <f t="shared" si="11"/>
        <v>143</v>
      </c>
      <c r="H86" s="5"/>
      <c r="I86" s="11">
        <f t="shared" si="13"/>
        <v>486.392039800995</v>
      </c>
      <c r="J86" s="5"/>
      <c r="K86" s="21">
        <f t="shared" si="14"/>
        <v>6.972139303482588</v>
      </c>
      <c r="M86" s="10">
        <f t="shared" si="12"/>
        <v>1401.4</v>
      </c>
    </row>
    <row r="87" spans="3:13" ht="12.75">
      <c r="C87" s="11">
        <f t="shared" si="9"/>
        <v>173</v>
      </c>
      <c r="D87" s="5"/>
      <c r="E87" s="11">
        <f t="shared" si="10"/>
        <v>28</v>
      </c>
      <c r="F87" s="5"/>
      <c r="G87" s="12">
        <f t="shared" si="11"/>
        <v>145</v>
      </c>
      <c r="H87" s="5"/>
      <c r="I87" s="11">
        <f t="shared" si="13"/>
        <v>472.35024875621883</v>
      </c>
      <c r="J87" s="5"/>
      <c r="K87" s="21">
        <f t="shared" si="14"/>
        <v>7.069651741293534</v>
      </c>
      <c r="M87" s="10">
        <f t="shared" si="12"/>
        <v>1421.0000000000002</v>
      </c>
    </row>
    <row r="88" spans="3:13" ht="12.75">
      <c r="C88" s="11">
        <f aca="true" t="shared" si="15" ref="C88:C114">C87+$H$8</f>
        <v>174</v>
      </c>
      <c r="D88" s="5"/>
      <c r="E88" s="11">
        <f aca="true" t="shared" si="16" ref="E88:E114">IF((E87-$H$8)&gt;=0,E87-$H$8,0)</f>
        <v>27</v>
      </c>
      <c r="F88" s="5"/>
      <c r="G88" s="12">
        <f aca="true" t="shared" si="17" ref="G88:G114">C88-E88</f>
        <v>147</v>
      </c>
      <c r="H88" s="5"/>
      <c r="I88" s="11">
        <f t="shared" si="13"/>
        <v>458.11343283582084</v>
      </c>
      <c r="J88" s="5"/>
      <c r="K88" s="21">
        <f t="shared" si="14"/>
        <v>7.1671641791044784</v>
      </c>
      <c r="M88" s="10">
        <f aca="true" t="shared" si="18" ref="M88:M114">($H$6+$H$7)*K88</f>
        <v>1440.6000000000001</v>
      </c>
    </row>
    <row r="89" spans="3:13" ht="12.75">
      <c r="C89" s="11">
        <f t="shared" si="15"/>
        <v>175</v>
      </c>
      <c r="D89" s="5"/>
      <c r="E89" s="11">
        <f t="shared" si="16"/>
        <v>26</v>
      </c>
      <c r="F89" s="5"/>
      <c r="G89" s="12">
        <f t="shared" si="17"/>
        <v>149</v>
      </c>
      <c r="H89" s="5"/>
      <c r="I89" s="11">
        <f t="shared" si="13"/>
        <v>443.68159203980105</v>
      </c>
      <c r="J89" s="5"/>
      <c r="K89" s="21">
        <f t="shared" si="14"/>
        <v>7.264676616915423</v>
      </c>
      <c r="M89" s="10">
        <f t="shared" si="18"/>
        <v>1460.2</v>
      </c>
    </row>
    <row r="90" spans="3:13" ht="12.75">
      <c r="C90" s="11">
        <f t="shared" si="15"/>
        <v>176</v>
      </c>
      <c r="D90" s="5"/>
      <c r="E90" s="11">
        <f t="shared" si="16"/>
        <v>25</v>
      </c>
      <c r="F90" s="5"/>
      <c r="G90" s="12">
        <f t="shared" si="17"/>
        <v>151</v>
      </c>
      <c r="H90" s="5"/>
      <c r="I90" s="11">
        <f t="shared" si="13"/>
        <v>429.05472636815915</v>
      </c>
      <c r="J90" s="5"/>
      <c r="K90" s="21">
        <f t="shared" si="14"/>
        <v>7.362189054726369</v>
      </c>
      <c r="M90" s="10">
        <f t="shared" si="18"/>
        <v>1479.8000000000002</v>
      </c>
    </row>
    <row r="91" spans="3:13" ht="12.75">
      <c r="C91" s="11">
        <f t="shared" si="15"/>
        <v>177</v>
      </c>
      <c r="D91" s="5"/>
      <c r="E91" s="11">
        <f t="shared" si="16"/>
        <v>24</v>
      </c>
      <c r="F91" s="5"/>
      <c r="G91" s="12">
        <f t="shared" si="17"/>
        <v>153</v>
      </c>
      <c r="H91" s="5"/>
      <c r="I91" s="11">
        <f t="shared" si="13"/>
        <v>414.23283582089556</v>
      </c>
      <c r="J91" s="5"/>
      <c r="K91" s="21">
        <f t="shared" si="14"/>
        <v>7.459701492537314</v>
      </c>
      <c r="M91" s="10">
        <f t="shared" si="18"/>
        <v>1499.4</v>
      </c>
    </row>
    <row r="92" spans="3:13" ht="12.75">
      <c r="C92" s="11">
        <f t="shared" si="15"/>
        <v>178</v>
      </c>
      <c r="D92" s="5"/>
      <c r="E92" s="11">
        <f t="shared" si="16"/>
        <v>23</v>
      </c>
      <c r="F92" s="5"/>
      <c r="G92" s="12">
        <f t="shared" si="17"/>
        <v>155</v>
      </c>
      <c r="H92" s="5"/>
      <c r="I92" s="11">
        <f t="shared" si="13"/>
        <v>399.21592039800987</v>
      </c>
      <c r="J92" s="5"/>
      <c r="K92" s="21">
        <f t="shared" si="14"/>
        <v>7.55721393034826</v>
      </c>
      <c r="M92" s="10">
        <f t="shared" si="18"/>
        <v>1519.0000000000002</v>
      </c>
    </row>
    <row r="93" spans="3:13" ht="12.75">
      <c r="C93" s="11">
        <f t="shared" si="15"/>
        <v>179</v>
      </c>
      <c r="D93" s="5"/>
      <c r="E93" s="11">
        <f t="shared" si="16"/>
        <v>22</v>
      </c>
      <c r="F93" s="5"/>
      <c r="G93" s="12">
        <f t="shared" si="17"/>
        <v>157</v>
      </c>
      <c r="H93" s="5"/>
      <c r="I93" s="11">
        <f t="shared" si="13"/>
        <v>384.0039800995025</v>
      </c>
      <c r="J93" s="5"/>
      <c r="K93" s="21">
        <f t="shared" si="14"/>
        <v>7.654726368159205</v>
      </c>
      <c r="M93" s="10">
        <f t="shared" si="18"/>
        <v>1538.6000000000001</v>
      </c>
    </row>
    <row r="94" spans="3:13" ht="12.75">
      <c r="C94" s="11">
        <f t="shared" si="15"/>
        <v>180</v>
      </c>
      <c r="D94" s="5"/>
      <c r="E94" s="11">
        <f t="shared" si="16"/>
        <v>21</v>
      </c>
      <c r="F94" s="5"/>
      <c r="G94" s="12">
        <f t="shared" si="17"/>
        <v>159</v>
      </c>
      <c r="H94" s="5"/>
      <c r="I94" s="11">
        <f t="shared" si="13"/>
        <v>368.59701492537323</v>
      </c>
      <c r="J94" s="5"/>
      <c r="K94" s="21">
        <f t="shared" si="14"/>
        <v>7.7522388059701495</v>
      </c>
      <c r="M94" s="10">
        <f t="shared" si="18"/>
        <v>1558.2</v>
      </c>
    </row>
    <row r="95" spans="3:13" ht="12.75">
      <c r="C95" s="11">
        <f t="shared" si="15"/>
        <v>181</v>
      </c>
      <c r="D95" s="5"/>
      <c r="E95" s="11">
        <f t="shared" si="16"/>
        <v>20</v>
      </c>
      <c r="F95" s="5"/>
      <c r="G95" s="12">
        <f t="shared" si="17"/>
        <v>161</v>
      </c>
      <c r="H95" s="5"/>
      <c r="I95" s="11">
        <f t="shared" si="13"/>
        <v>352.9950248756219</v>
      </c>
      <c r="J95" s="5"/>
      <c r="K95" s="21">
        <f t="shared" si="14"/>
        <v>7.849751243781095</v>
      </c>
      <c r="M95" s="10">
        <f t="shared" si="18"/>
        <v>1577.8000000000002</v>
      </c>
    </row>
    <row r="96" spans="3:13" ht="12.75">
      <c r="C96" s="11">
        <f t="shared" si="15"/>
        <v>182</v>
      </c>
      <c r="D96" s="5"/>
      <c r="E96" s="11">
        <f t="shared" si="16"/>
        <v>19</v>
      </c>
      <c r="F96" s="5"/>
      <c r="G96" s="12">
        <f t="shared" si="17"/>
        <v>163</v>
      </c>
      <c r="H96" s="5"/>
      <c r="I96" s="11">
        <f t="shared" si="13"/>
        <v>337.19800995024883</v>
      </c>
      <c r="J96" s="5"/>
      <c r="K96" s="21">
        <f t="shared" si="14"/>
        <v>7.94726368159204</v>
      </c>
      <c r="M96" s="10">
        <f t="shared" si="18"/>
        <v>1597.4</v>
      </c>
    </row>
    <row r="97" spans="3:13" ht="12.75">
      <c r="C97" s="11">
        <f t="shared" si="15"/>
        <v>183</v>
      </c>
      <c r="D97" s="5"/>
      <c r="E97" s="11">
        <f t="shared" si="16"/>
        <v>18</v>
      </c>
      <c r="F97" s="5"/>
      <c r="G97" s="12">
        <f t="shared" si="17"/>
        <v>165</v>
      </c>
      <c r="H97" s="5"/>
      <c r="I97" s="11">
        <f t="shared" si="13"/>
        <v>321.20597014925374</v>
      </c>
      <c r="J97" s="5"/>
      <c r="K97" s="21">
        <f t="shared" si="14"/>
        <v>8.044776119402986</v>
      </c>
      <c r="M97" s="10">
        <f t="shared" si="18"/>
        <v>1617.0000000000002</v>
      </c>
    </row>
    <row r="98" spans="3:13" ht="12.75">
      <c r="C98" s="11">
        <f t="shared" si="15"/>
        <v>184</v>
      </c>
      <c r="D98" s="5"/>
      <c r="E98" s="11">
        <f t="shared" si="16"/>
        <v>17</v>
      </c>
      <c r="F98" s="5"/>
      <c r="G98" s="12">
        <f t="shared" si="17"/>
        <v>167</v>
      </c>
      <c r="H98" s="5"/>
      <c r="I98" s="11">
        <f t="shared" si="13"/>
        <v>305.0189054726369</v>
      </c>
      <c r="J98" s="5"/>
      <c r="K98" s="21">
        <f t="shared" si="14"/>
        <v>8.14228855721393</v>
      </c>
      <c r="M98" s="10">
        <f t="shared" si="18"/>
        <v>1636.6000000000001</v>
      </c>
    </row>
    <row r="99" spans="3:13" ht="12.75">
      <c r="C99" s="11">
        <f t="shared" si="15"/>
        <v>185</v>
      </c>
      <c r="D99" s="5"/>
      <c r="E99" s="11">
        <f t="shared" si="16"/>
        <v>16</v>
      </c>
      <c r="F99" s="5"/>
      <c r="G99" s="12">
        <f t="shared" si="17"/>
        <v>169</v>
      </c>
      <c r="H99" s="5"/>
      <c r="I99" s="11">
        <f t="shared" si="13"/>
        <v>288.63681592039813</v>
      </c>
      <c r="J99" s="5"/>
      <c r="K99" s="21">
        <f t="shared" si="14"/>
        <v>8.239800995024876</v>
      </c>
      <c r="M99" s="10">
        <f t="shared" si="18"/>
        <v>1656.2</v>
      </c>
    </row>
    <row r="100" spans="3:13" ht="12.75">
      <c r="C100" s="11">
        <f t="shared" si="15"/>
        <v>186</v>
      </c>
      <c r="D100" s="5"/>
      <c r="E100" s="11">
        <f t="shared" si="16"/>
        <v>15</v>
      </c>
      <c r="F100" s="5"/>
      <c r="G100" s="12">
        <f t="shared" si="17"/>
        <v>171</v>
      </c>
      <c r="H100" s="5"/>
      <c r="I100" s="11">
        <f t="shared" si="13"/>
        <v>272.0597014925372</v>
      </c>
      <c r="J100" s="5"/>
      <c r="K100" s="21">
        <f t="shared" si="14"/>
        <v>8.337313432835822</v>
      </c>
      <c r="M100" s="10">
        <f t="shared" si="18"/>
        <v>1675.8000000000002</v>
      </c>
    </row>
    <row r="101" spans="3:13" ht="12.75">
      <c r="C101" s="11">
        <f t="shared" si="15"/>
        <v>187</v>
      </c>
      <c r="D101" s="5"/>
      <c r="E101" s="11">
        <f t="shared" si="16"/>
        <v>14</v>
      </c>
      <c r="F101" s="5"/>
      <c r="G101" s="12">
        <f t="shared" si="17"/>
        <v>173</v>
      </c>
      <c r="H101" s="5"/>
      <c r="I101" s="11">
        <f t="shared" si="13"/>
        <v>255.28756218905468</v>
      </c>
      <c r="J101" s="5"/>
      <c r="K101" s="21">
        <f t="shared" si="14"/>
        <v>8.434825870646767</v>
      </c>
      <c r="M101" s="10">
        <f t="shared" si="18"/>
        <v>1695.4</v>
      </c>
    </row>
    <row r="102" spans="3:13" ht="12.75">
      <c r="C102" s="11">
        <f t="shared" si="15"/>
        <v>188</v>
      </c>
      <c r="D102" s="5"/>
      <c r="E102" s="11">
        <f t="shared" si="16"/>
        <v>13</v>
      </c>
      <c r="F102" s="5"/>
      <c r="G102" s="12">
        <f t="shared" si="17"/>
        <v>175</v>
      </c>
      <c r="H102" s="5"/>
      <c r="I102" s="11">
        <f t="shared" si="13"/>
        <v>238.32039800995028</v>
      </c>
      <c r="J102" s="5"/>
      <c r="K102" s="21">
        <f t="shared" si="14"/>
        <v>8.532338308457712</v>
      </c>
      <c r="M102" s="10">
        <f t="shared" si="18"/>
        <v>1715.0000000000002</v>
      </c>
    </row>
    <row r="103" spans="3:13" ht="12.75">
      <c r="C103" s="11">
        <f t="shared" si="15"/>
        <v>189</v>
      </c>
      <c r="D103" s="5"/>
      <c r="E103" s="11">
        <f t="shared" si="16"/>
        <v>12</v>
      </c>
      <c r="F103" s="5"/>
      <c r="G103" s="12">
        <f t="shared" si="17"/>
        <v>177</v>
      </c>
      <c r="H103" s="5"/>
      <c r="I103" s="11">
        <f t="shared" si="13"/>
        <v>221.15820895522398</v>
      </c>
      <c r="J103" s="5"/>
      <c r="K103" s="21">
        <f t="shared" si="14"/>
        <v>8.629850746268657</v>
      </c>
      <c r="M103" s="10">
        <f t="shared" si="18"/>
        <v>1734.6000000000001</v>
      </c>
    </row>
    <row r="104" spans="3:13" ht="12.75">
      <c r="C104" s="11">
        <f t="shared" si="15"/>
        <v>190</v>
      </c>
      <c r="D104" s="5"/>
      <c r="E104" s="11">
        <f t="shared" si="16"/>
        <v>11</v>
      </c>
      <c r="F104" s="5"/>
      <c r="G104" s="12">
        <f t="shared" si="17"/>
        <v>179</v>
      </c>
      <c r="H104" s="5"/>
      <c r="I104" s="11">
        <f t="shared" si="13"/>
        <v>203.80099502487548</v>
      </c>
      <c r="J104" s="5"/>
      <c r="K104" s="21">
        <f t="shared" si="14"/>
        <v>8.727363184079604</v>
      </c>
      <c r="M104" s="10">
        <f t="shared" si="18"/>
        <v>1754.2000000000003</v>
      </c>
    </row>
    <row r="105" spans="3:13" ht="12.75">
      <c r="C105" s="11">
        <f t="shared" si="15"/>
        <v>191</v>
      </c>
      <c r="D105" s="5"/>
      <c r="E105" s="11">
        <f t="shared" si="16"/>
        <v>10</v>
      </c>
      <c r="F105" s="5"/>
      <c r="G105" s="12">
        <f t="shared" si="17"/>
        <v>181</v>
      </c>
      <c r="H105" s="5"/>
      <c r="I105" s="11">
        <f t="shared" si="13"/>
        <v>186.24875621890538</v>
      </c>
      <c r="J105" s="5"/>
      <c r="K105" s="21">
        <f t="shared" si="14"/>
        <v>8.824875621890548</v>
      </c>
      <c r="M105" s="10">
        <f t="shared" si="18"/>
        <v>1773.8000000000002</v>
      </c>
    </row>
    <row r="106" spans="3:13" ht="12.75">
      <c r="C106" s="11">
        <f t="shared" si="15"/>
        <v>192</v>
      </c>
      <c r="D106" s="5"/>
      <c r="E106" s="11">
        <f t="shared" si="16"/>
        <v>9</v>
      </c>
      <c r="F106" s="5"/>
      <c r="G106" s="12">
        <f t="shared" si="17"/>
        <v>183</v>
      </c>
      <c r="H106" s="5"/>
      <c r="I106" s="11">
        <f t="shared" si="13"/>
        <v>168.50149253731342</v>
      </c>
      <c r="J106" s="5"/>
      <c r="K106" s="21">
        <f t="shared" si="14"/>
        <v>8.922388059701493</v>
      </c>
      <c r="M106" s="10">
        <f t="shared" si="18"/>
        <v>1793.4</v>
      </c>
    </row>
    <row r="107" spans="3:13" ht="12.75">
      <c r="C107" s="11">
        <f t="shared" si="15"/>
        <v>193</v>
      </c>
      <c r="D107" s="5"/>
      <c r="E107" s="11">
        <f t="shared" si="16"/>
        <v>8</v>
      </c>
      <c r="F107" s="5"/>
      <c r="G107" s="12">
        <f t="shared" si="17"/>
        <v>185</v>
      </c>
      <c r="H107" s="5"/>
      <c r="I107" s="11">
        <f t="shared" si="13"/>
        <v>150.55920398009957</v>
      </c>
      <c r="J107" s="5"/>
      <c r="K107" s="21">
        <f t="shared" si="14"/>
        <v>9.019900497512438</v>
      </c>
      <c r="M107" s="10">
        <f t="shared" si="18"/>
        <v>1813</v>
      </c>
    </row>
    <row r="108" spans="3:13" ht="12.75">
      <c r="C108" s="11">
        <f t="shared" si="15"/>
        <v>194</v>
      </c>
      <c r="D108" s="5"/>
      <c r="E108" s="11">
        <f t="shared" si="16"/>
        <v>7</v>
      </c>
      <c r="F108" s="5"/>
      <c r="G108" s="12">
        <f t="shared" si="17"/>
        <v>187</v>
      </c>
      <c r="H108" s="5"/>
      <c r="I108" s="11">
        <f t="shared" si="13"/>
        <v>132.42189054726384</v>
      </c>
      <c r="J108" s="5"/>
      <c r="K108" s="21">
        <f t="shared" si="14"/>
        <v>9.117412935323383</v>
      </c>
      <c r="M108" s="10">
        <f t="shared" si="18"/>
        <v>1832.6</v>
      </c>
    </row>
    <row r="109" spans="3:13" ht="12.75">
      <c r="C109" s="11">
        <f t="shared" si="15"/>
        <v>195</v>
      </c>
      <c r="D109" s="5"/>
      <c r="E109" s="11">
        <f t="shared" si="16"/>
        <v>6</v>
      </c>
      <c r="F109" s="5"/>
      <c r="G109" s="12">
        <f t="shared" si="17"/>
        <v>189</v>
      </c>
      <c r="H109" s="5"/>
      <c r="I109" s="11">
        <f t="shared" si="13"/>
        <v>114.08955223880585</v>
      </c>
      <c r="J109" s="5"/>
      <c r="K109" s="21">
        <f t="shared" si="14"/>
        <v>9.21492537313433</v>
      </c>
      <c r="M109" s="10">
        <f t="shared" si="18"/>
        <v>1852.2000000000003</v>
      </c>
    </row>
    <row r="110" spans="3:13" ht="12.75">
      <c r="C110" s="11">
        <f t="shared" si="15"/>
        <v>196</v>
      </c>
      <c r="D110" s="5"/>
      <c r="E110" s="11">
        <f t="shared" si="16"/>
        <v>5</v>
      </c>
      <c r="F110" s="5"/>
      <c r="G110" s="12">
        <f t="shared" si="17"/>
        <v>191</v>
      </c>
      <c r="H110" s="5"/>
      <c r="I110" s="11">
        <f t="shared" si="13"/>
        <v>95.56218905472633</v>
      </c>
      <c r="J110" s="5"/>
      <c r="K110" s="21">
        <f t="shared" si="14"/>
        <v>9.312437810945275</v>
      </c>
      <c r="M110" s="10">
        <f t="shared" si="18"/>
        <v>1871.8000000000002</v>
      </c>
    </row>
    <row r="111" spans="3:13" ht="12.75">
      <c r="C111" s="11">
        <f t="shared" si="15"/>
        <v>197</v>
      </c>
      <c r="D111" s="5"/>
      <c r="E111" s="11">
        <f t="shared" si="16"/>
        <v>4</v>
      </c>
      <c r="F111" s="5"/>
      <c r="G111" s="12">
        <f t="shared" si="17"/>
        <v>193</v>
      </c>
      <c r="H111" s="5"/>
      <c r="I111" s="11">
        <f t="shared" si="13"/>
        <v>76.83980099502492</v>
      </c>
      <c r="J111" s="5"/>
      <c r="K111" s="21">
        <f t="shared" si="14"/>
        <v>9.40995024875622</v>
      </c>
      <c r="M111" s="10">
        <f t="shared" si="18"/>
        <v>1891.4</v>
      </c>
    </row>
    <row r="112" spans="3:13" ht="12.75">
      <c r="C112" s="11">
        <f t="shared" si="15"/>
        <v>198</v>
      </c>
      <c r="D112" s="5"/>
      <c r="E112" s="11">
        <f t="shared" si="16"/>
        <v>3</v>
      </c>
      <c r="F112" s="5"/>
      <c r="G112" s="12">
        <f t="shared" si="17"/>
        <v>195</v>
      </c>
      <c r="H112" s="5"/>
      <c r="I112" s="11">
        <f t="shared" si="13"/>
        <v>57.9223880597016</v>
      </c>
      <c r="J112" s="5"/>
      <c r="K112" s="21">
        <f t="shared" si="14"/>
        <v>9.507462686567164</v>
      </c>
      <c r="M112" s="10">
        <f t="shared" si="18"/>
        <v>1911</v>
      </c>
    </row>
    <row r="113" spans="3:13" ht="12.75">
      <c r="C113" s="11">
        <f t="shared" si="15"/>
        <v>199</v>
      </c>
      <c r="D113" s="5"/>
      <c r="E113" s="11">
        <f t="shared" si="16"/>
        <v>2</v>
      </c>
      <c r="F113" s="5"/>
      <c r="G113" s="12">
        <f t="shared" si="17"/>
        <v>197</v>
      </c>
      <c r="H113" s="5"/>
      <c r="I113" s="11">
        <f t="shared" si="13"/>
        <v>38.809950248756415</v>
      </c>
      <c r="J113" s="5"/>
      <c r="K113" s="21">
        <f t="shared" si="14"/>
        <v>9.60497512437811</v>
      </c>
      <c r="M113" s="10">
        <f t="shared" si="18"/>
        <v>1930.6</v>
      </c>
    </row>
    <row r="114" spans="3:13" ht="12.75">
      <c r="C114" s="11">
        <f t="shared" si="15"/>
        <v>200</v>
      </c>
      <c r="D114" s="5"/>
      <c r="E114" s="11">
        <f t="shared" si="16"/>
        <v>1</v>
      </c>
      <c r="F114" s="5"/>
      <c r="G114" s="12">
        <f t="shared" si="17"/>
        <v>199</v>
      </c>
      <c r="H114" s="5"/>
      <c r="I114" s="11">
        <f t="shared" si="13"/>
        <v>19.502487562188975</v>
      </c>
      <c r="J114" s="5"/>
      <c r="K114" s="21">
        <f t="shared" si="14"/>
        <v>9.702487562189056</v>
      </c>
      <c r="M114" s="10">
        <f t="shared" si="18"/>
        <v>1950.2000000000003</v>
      </c>
    </row>
    <row r="115" spans="3:13" ht="12.75">
      <c r="C115" s="11">
        <f>C114+$H$8</f>
        <v>201</v>
      </c>
      <c r="D115" s="5"/>
      <c r="E115" s="11">
        <f>IF((E114-$H$8)&gt;=0,E114-$H$8,0)</f>
        <v>0</v>
      </c>
      <c r="F115" s="5"/>
      <c r="G115" s="12">
        <f>C115-E115</f>
        <v>201</v>
      </c>
      <c r="H115" s="5"/>
      <c r="I115" s="11">
        <f t="shared" si="13"/>
        <v>0</v>
      </c>
      <c r="J115" s="5"/>
      <c r="K115" s="21">
        <f t="shared" si="14"/>
        <v>9.8</v>
      </c>
      <c r="M115" s="10">
        <f>($H$6+$H$7)*K115</f>
        <v>1969.8000000000002</v>
      </c>
    </row>
  </sheetData>
  <sheetProtection selectLockedCell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Atwood Machine Solver</dc:title>
  <dc:subject>Physics</dc:subject>
  <dc:creator>F Morris</dc:creator>
  <cp:keywords/>
  <dc:description/>
  <cp:lastModifiedBy>Frederick Morris</cp:lastModifiedBy>
  <dcterms:created xsi:type="dcterms:W3CDTF">1996-10-14T23:33:28Z</dcterms:created>
  <dcterms:modified xsi:type="dcterms:W3CDTF">2008-06-29T21:57:29Z</dcterms:modified>
  <cp:category/>
  <cp:version/>
  <cp:contentType/>
  <cp:contentStatus/>
</cp:coreProperties>
</file>