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11385"/>
  </bookViews>
  <sheets>
    <sheet name="Coin List" sheetId="1" r:id="rId1"/>
    <sheet name="W-001" sheetId="3" r:id="rId2"/>
    <sheet name="W-005" sheetId="4" r:id="rId3"/>
    <sheet name="W-010" sheetId="5" r:id="rId4"/>
    <sheet name="W-025" sheetId="2" r:id="rId5"/>
    <sheet name="W-100" sheetId="6" r:id="rId6"/>
  </sheets>
  <calcPr calcId="125725"/>
</workbook>
</file>

<file path=xl/calcChain.xml><?xml version="1.0" encoding="utf-8"?>
<calcChain xmlns="http://schemas.openxmlformats.org/spreadsheetml/2006/main">
  <c r="E19" i="2"/>
  <c r="C18"/>
  <c r="C19" s="1"/>
  <c r="E13"/>
  <c r="C13"/>
  <c r="E16" s="1"/>
  <c r="H35" i="1" l="1"/>
  <c r="G35"/>
  <c r="F35"/>
  <c r="D35"/>
  <c r="B35"/>
  <c r="C35"/>
  <c r="C108" l="1"/>
  <c r="B108"/>
  <c r="F108"/>
  <c r="E108"/>
  <c r="G45"/>
  <c r="H45" s="1"/>
  <c r="G44"/>
  <c r="H44" s="1"/>
  <c r="G38"/>
  <c r="H38" s="1"/>
  <c r="H52"/>
  <c r="H49"/>
  <c r="D109" l="1"/>
  <c r="H55"/>
  <c r="H36"/>
  <c r="D36" s="1"/>
  <c r="D5" l="1"/>
  <c r="D6" s="1"/>
  <c r="D38" s="1"/>
</calcChain>
</file>

<file path=xl/sharedStrings.xml><?xml version="1.0" encoding="utf-8"?>
<sst xmlns="http://schemas.openxmlformats.org/spreadsheetml/2006/main" count="255" uniqueCount="180">
  <si>
    <t>Penny Rolls (50 per Roll)</t>
  </si>
  <si>
    <t>Nickel Rolls (40 per Roll)</t>
  </si>
  <si>
    <t>P</t>
  </si>
  <si>
    <t>D</t>
  </si>
  <si>
    <t>Sacagawea (25 per Roll)</t>
  </si>
  <si>
    <t>President (25 per Roll)</t>
  </si>
  <si>
    <t>2007 Washington N/D</t>
  </si>
  <si>
    <t>Silver Content</t>
  </si>
  <si>
    <t>Melt Value                  OZ. X 0.723</t>
  </si>
  <si>
    <t>Rolls</t>
  </si>
  <si>
    <t xml:space="preserve"> </t>
  </si>
  <si>
    <t>09 William Henry Harrison</t>
  </si>
  <si>
    <t>08 Martin Van Buren</t>
  </si>
  <si>
    <t>07 Andrew Jackson</t>
  </si>
  <si>
    <t>06 John Qunicy Adams</t>
  </si>
  <si>
    <t>05 James Monroe</t>
  </si>
  <si>
    <t>04 James Madison</t>
  </si>
  <si>
    <t>03 Thomas Jefferson</t>
  </si>
  <si>
    <t>02 John Adams</t>
  </si>
  <si>
    <t>01 George Washington</t>
  </si>
  <si>
    <t>10 John Tyler</t>
  </si>
  <si>
    <t>11 James K. Polk</t>
  </si>
  <si>
    <t>12 Zachary Taylor</t>
  </si>
  <si>
    <t>13 Millard Fillmore</t>
  </si>
  <si>
    <t>14 Franklin Pierce</t>
  </si>
  <si>
    <t>15 James Buchanan</t>
  </si>
  <si>
    <t>16 Abraham Lincoln</t>
  </si>
  <si>
    <t>17 Andrew Johnson</t>
  </si>
  <si>
    <t>18 Ulysses S. Grant</t>
  </si>
  <si>
    <t>19 Rutherford B. Hayes</t>
  </si>
  <si>
    <t>20 James A. Garfield</t>
  </si>
  <si>
    <t>21 Chester Arthur</t>
  </si>
  <si>
    <t>22 Grover Cleveland (1st term)</t>
  </si>
  <si>
    <t>23 Benjamin Harrison</t>
  </si>
  <si>
    <t>24 Grover Cleveland (2nd term)</t>
  </si>
  <si>
    <t>25 William McKinley</t>
  </si>
  <si>
    <t>26 Theodore Roosevelt</t>
  </si>
  <si>
    <t>27 William Howard Taft</t>
  </si>
  <si>
    <t>28 Woodrow Wilson</t>
  </si>
  <si>
    <t>29 Warren G. Harding</t>
  </si>
  <si>
    <t>30 Calvin Coolidge</t>
  </si>
  <si>
    <t>31 Herbert Hoover</t>
  </si>
  <si>
    <t>32 Franklin D. Roosevelt</t>
  </si>
  <si>
    <t>33 Harry S. Truman</t>
  </si>
  <si>
    <t>34 Dwight D. Eisenhower</t>
  </si>
  <si>
    <t>35 John F. Kennedy</t>
  </si>
  <si>
    <t>36 Lyndon B. Johnson</t>
  </si>
  <si>
    <t>37 Richard Nixon</t>
  </si>
  <si>
    <t>38 Gerald Ford</t>
  </si>
  <si>
    <t>39 Jimmy Carter</t>
  </si>
  <si>
    <t>40 Ronald Reagan</t>
  </si>
  <si>
    <t>41 George Bush</t>
  </si>
  <si>
    <t>42 Bill Clinton</t>
  </si>
  <si>
    <t>43 George W. Bush</t>
  </si>
  <si>
    <t>44 Barack Obama</t>
  </si>
  <si>
    <t>45 Donald Trump</t>
  </si>
  <si>
    <t>2012 - Horse</t>
  </si>
  <si>
    <t>2013 - Turtle/Dog</t>
  </si>
  <si>
    <t>2014 - Compass</t>
  </si>
  <si>
    <t>2015 - Band Leader</t>
  </si>
  <si>
    <t>2016 - Hats</t>
  </si>
  <si>
    <t>2017 - Sequoyah</t>
  </si>
  <si>
    <t>1981-D</t>
  </si>
  <si>
    <t>1981-P</t>
  </si>
  <si>
    <t>1981-S</t>
  </si>
  <si>
    <t>Silver Dollar        0.77344 OZ. Troy</t>
  </si>
  <si>
    <t>Half Dollar           0.36169 OZ. Troy</t>
  </si>
  <si>
    <t>Quarter                 0.18084 OZ. Troy</t>
  </si>
  <si>
    <t>Dime                     0.07234 OZ. Troy</t>
  </si>
  <si>
    <t>War Nickels        0.05626 OZ. Troy</t>
  </si>
  <si>
    <t>Clad Kennedy     0.14792 OZ. Troy</t>
  </si>
  <si>
    <t>Clad Ike Dollar    0.31620 OZ. Troy</t>
  </si>
  <si>
    <t>Pennies</t>
  </si>
  <si>
    <t>Nickels</t>
  </si>
  <si>
    <t>Dimes</t>
  </si>
  <si>
    <t>Quarters</t>
  </si>
  <si>
    <t>Half Dollars</t>
  </si>
  <si>
    <t>Dollars</t>
  </si>
  <si>
    <t>50 lbs</t>
  </si>
  <si>
    <t>44.1 lbs</t>
  </si>
  <si>
    <t>29.5 lbs</t>
  </si>
  <si>
    <t>170 p.lb</t>
  </si>
  <si>
    <t>91 p.lb</t>
  </si>
  <si>
    <t>200 p.lb</t>
  </si>
  <si>
    <t>80 p.lb</t>
  </si>
  <si>
    <t>40 p.lb</t>
  </si>
  <si>
    <t>Bag Weight</t>
  </si>
  <si>
    <t>2018 - Jim Thorpe</t>
  </si>
  <si>
    <t>1979-P Near Date</t>
  </si>
  <si>
    <t>Total</t>
  </si>
  <si>
    <t>MS64</t>
  </si>
  <si>
    <t>S-Rolls</t>
  </si>
  <si>
    <t xml:space="preserve">  </t>
  </si>
  <si>
    <t>Nickels (In Sets)</t>
  </si>
  <si>
    <t>Pennies (In Sets)</t>
  </si>
  <si>
    <t>Dimes (In Sets)</t>
  </si>
  <si>
    <t>Half Dolars (In Sets)</t>
  </si>
  <si>
    <t>Quarters Missing (In Sets)</t>
  </si>
  <si>
    <t>1/2 Bag Weight</t>
  </si>
  <si>
    <t>15 lbs</t>
  </si>
  <si>
    <t>22 lbs</t>
  </si>
  <si>
    <t>25 lbs</t>
  </si>
  <si>
    <t>BAD</t>
  </si>
  <si>
    <t>2009 - 3 Sisters</t>
  </si>
  <si>
    <t>2010 - Great law of Peace</t>
  </si>
  <si>
    <t>2011 - Wampanoag Treaty</t>
  </si>
  <si>
    <t>GT</t>
  </si>
  <si>
    <t>Susan B. Anthony (25 per Roll)</t>
  </si>
  <si>
    <t>S-Proof</t>
  </si>
  <si>
    <t>2019 - Space Program</t>
  </si>
  <si>
    <t>Loose</t>
  </si>
  <si>
    <t>Present</t>
  </si>
  <si>
    <t>Last Wk</t>
  </si>
  <si>
    <t>S-5</t>
  </si>
  <si>
    <t>P-2</t>
  </si>
  <si>
    <t>D-2</t>
  </si>
  <si>
    <t>S-2</t>
  </si>
  <si>
    <t>P-50</t>
  </si>
  <si>
    <t>D-50</t>
  </si>
  <si>
    <t>57 p.lb</t>
  </si>
  <si>
    <t>17.5 lbs</t>
  </si>
  <si>
    <t>35 lbs</t>
  </si>
  <si>
    <t>2007 Adams N/D</t>
  </si>
  <si>
    <t>2018 - American Innovators</t>
  </si>
  <si>
    <t>Rolls-P</t>
  </si>
  <si>
    <t>Rolls-D</t>
  </si>
  <si>
    <t>Part-P</t>
  </si>
  <si>
    <t>Part-D</t>
  </si>
  <si>
    <t>2019 - New Jersey</t>
  </si>
  <si>
    <t>Misc. Dollars</t>
  </si>
  <si>
    <t>Melt</t>
  </si>
  <si>
    <t>2019 - Delaware</t>
  </si>
  <si>
    <t>2019 - Pennsylvania</t>
  </si>
  <si>
    <t>2019 - Georgia</t>
  </si>
  <si>
    <t>Boxes</t>
  </si>
  <si>
    <t xml:space="preserve">$/Per </t>
  </si>
  <si>
    <t>2020 - Maryland</t>
  </si>
  <si>
    <t>Wk Diff &gt;</t>
  </si>
  <si>
    <t>46 Joe Biden</t>
  </si>
  <si>
    <t>X</t>
  </si>
  <si>
    <t>2019-W</t>
  </si>
  <si>
    <t>Lowell</t>
  </si>
  <si>
    <t>19-1</t>
  </si>
  <si>
    <t>American Memorial Park</t>
  </si>
  <si>
    <t>19-2</t>
  </si>
  <si>
    <t>War in the Pacific</t>
  </si>
  <si>
    <t>19-3</t>
  </si>
  <si>
    <t>San Antonio Missions</t>
  </si>
  <si>
    <t>19-4</t>
  </si>
  <si>
    <t>River of No Return</t>
  </si>
  <si>
    <t>19-5</t>
  </si>
  <si>
    <t>2020-W</t>
  </si>
  <si>
    <t>American Samoa</t>
  </si>
  <si>
    <t>20-1</t>
  </si>
  <si>
    <t>Weir Farm</t>
  </si>
  <si>
    <t>20-2</t>
  </si>
  <si>
    <t>Salt River Bay</t>
  </si>
  <si>
    <t>20-3</t>
  </si>
  <si>
    <t>Marsh-Billings-Rockefeller</t>
  </si>
  <si>
    <t>20-4</t>
  </si>
  <si>
    <t>Tallgrass Prairie</t>
  </si>
  <si>
    <t>20-5</t>
  </si>
  <si>
    <t>Box #</t>
  </si>
  <si>
    <t>Start</t>
  </si>
  <si>
    <t>Per Box</t>
  </si>
  <si>
    <t>1996-W</t>
  </si>
  <si>
    <t>2015-W</t>
  </si>
  <si>
    <t>xxxxxxxx</t>
  </si>
  <si>
    <t>xxxxxxxxxxxxxxxxxxxxxxxxxxx</t>
  </si>
  <si>
    <t>Total  =</t>
  </si>
  <si>
    <t>P-25</t>
  </si>
  <si>
    <t>2021 - Native American Dollar</t>
  </si>
  <si>
    <t>2020 - Elizabeth Peratrovich</t>
  </si>
  <si>
    <t>1979P-25</t>
  </si>
  <si>
    <t>Quarters (In Sets)</t>
  </si>
  <si>
    <t>x</t>
  </si>
  <si>
    <t>2024-P</t>
  </si>
  <si>
    <t>2024-D</t>
  </si>
  <si>
    <t>2025-P</t>
  </si>
  <si>
    <t>2025-D</t>
  </si>
</sst>
</file>

<file path=xl/styles.xml><?xml version="1.0" encoding="utf-8"?>
<styleSheet xmlns="http://schemas.openxmlformats.org/spreadsheetml/2006/main">
  <numFmts count="5">
    <numFmt numFmtId="164" formatCode="&quot;$&quot;#,##0.00"/>
    <numFmt numFmtId="165" formatCode="[$-409]d\-mmm\-yy;@"/>
    <numFmt numFmtId="166" formatCode="&quot;$&quot;#,##0"/>
    <numFmt numFmtId="167" formatCode="0.0000"/>
    <numFmt numFmtId="168" formatCode="[$-F800]dddd\,\ mmmm\ dd\,\ yyyy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Arial Black"/>
      <family val="2"/>
    </font>
    <font>
      <sz val="11"/>
      <color theme="1"/>
      <name val="Arial Black"/>
      <family val="2"/>
    </font>
    <font>
      <sz val="8"/>
      <color theme="0"/>
      <name val="Arial Black"/>
      <family val="2"/>
    </font>
    <font>
      <b/>
      <sz val="11"/>
      <color theme="1"/>
      <name val="Calibri"/>
      <family val="2"/>
    </font>
    <font>
      <b/>
      <sz val="10"/>
      <color theme="1"/>
      <name val="Arial Black"/>
      <family val="2"/>
    </font>
    <font>
      <sz val="10"/>
      <color theme="1"/>
      <name val="Arial Black"/>
      <family val="2"/>
    </font>
    <font>
      <b/>
      <sz val="11"/>
      <color theme="1"/>
      <name val="Arial Black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1" fillId="3" borderId="1" xfId="0" applyFont="1" applyFill="1" applyBorder="1" applyAlignment="1">
      <alignment horizontal="right"/>
    </xf>
    <xf numFmtId="0" fontId="1" fillId="2" borderId="1" xfId="0" applyFont="1" applyFill="1" applyBorder="1"/>
    <xf numFmtId="0" fontId="1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right"/>
    </xf>
    <xf numFmtId="0" fontId="2" fillId="4" borderId="0" xfId="0" applyFont="1" applyFill="1" applyBorder="1" applyAlignment="1">
      <alignment horizontal="right"/>
    </xf>
    <xf numFmtId="0" fontId="0" fillId="0" borderId="0" xfId="0" applyBorder="1"/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6" fontId="1" fillId="2" borderId="2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64" fontId="0" fillId="0" borderId="0" xfId="0" applyNumberFormat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3" xfId="0" applyFont="1" applyBorder="1"/>
    <xf numFmtId="0" fontId="1" fillId="0" borderId="1" xfId="0" applyFont="1" applyFill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6" fillId="2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0" fontId="0" fillId="0" borderId="1" xfId="0" applyBorder="1"/>
    <xf numFmtId="0" fontId="5" fillId="2" borderId="1" xfId="0" applyFont="1" applyFill="1" applyBorder="1" applyAlignment="1">
      <alignment horizontal="center"/>
    </xf>
    <xf numFmtId="164" fontId="7" fillId="7" borderId="1" xfId="0" applyNumberFormat="1" applyFont="1" applyFill="1" applyBorder="1" applyAlignment="1">
      <alignment horizontal="center"/>
    </xf>
    <xf numFmtId="166" fontId="5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6" fillId="0" borderId="0" xfId="0" applyFont="1" applyBorder="1"/>
    <xf numFmtId="0" fontId="8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165" fontId="8" fillId="2" borderId="1" xfId="0" applyNumberFormat="1" applyFont="1" applyFill="1" applyBorder="1" applyAlignment="1">
      <alignment horizontal="center"/>
    </xf>
    <xf numFmtId="166" fontId="5" fillId="3" borderId="1" xfId="0" applyNumberFormat="1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164" fontId="10" fillId="8" borderId="1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9" borderId="1" xfId="0" applyFont="1" applyFill="1" applyBorder="1" applyAlignment="1">
      <alignment horizontal="center"/>
    </xf>
    <xf numFmtId="167" fontId="10" fillId="0" borderId="1" xfId="0" applyNumberFormat="1" applyFont="1" applyBorder="1" applyAlignment="1">
      <alignment horizontal="center"/>
    </xf>
    <xf numFmtId="168" fontId="9" fillId="2" borderId="1" xfId="0" applyNumberFormat="1" applyFont="1" applyFill="1" applyBorder="1" applyAlignment="1">
      <alignment horizontal="center"/>
    </xf>
    <xf numFmtId="0" fontId="12" fillId="0" borderId="0" xfId="0" applyFont="1"/>
    <xf numFmtId="16" fontId="10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8"/>
  <sheetViews>
    <sheetView tabSelected="1" workbookViewId="0">
      <selection activeCell="C2" sqref="C2"/>
    </sheetView>
  </sheetViews>
  <sheetFormatPr defaultRowHeight="15"/>
  <cols>
    <col min="1" max="1" width="31.28515625" style="1" customWidth="1"/>
    <col min="2" max="2" width="9.5703125" customWidth="1"/>
    <col min="3" max="3" width="9.7109375" customWidth="1"/>
    <col min="4" max="4" width="9.5703125" customWidth="1"/>
    <col min="5" max="5" width="7" bestFit="1" customWidth="1"/>
    <col min="6" max="6" width="7" style="9" bestFit="1" customWidth="1"/>
    <col min="7" max="7" width="6.85546875" style="9" bestFit="1" customWidth="1"/>
    <col min="8" max="8" width="8.28515625" style="9" customWidth="1"/>
  </cols>
  <sheetData>
    <row r="1" spans="1:8">
      <c r="A1" s="15" t="s">
        <v>0</v>
      </c>
      <c r="B1" s="14" t="s">
        <v>2</v>
      </c>
      <c r="C1" s="14" t="s">
        <v>3</v>
      </c>
      <c r="D1" s="44">
        <v>45716</v>
      </c>
      <c r="E1" s="12"/>
      <c r="F1" s="18"/>
      <c r="G1" s="18"/>
    </row>
    <row r="2" spans="1:8">
      <c r="A2" s="2">
        <v>2024</v>
      </c>
      <c r="B2" s="14" t="s">
        <v>139</v>
      </c>
      <c r="C2" s="16">
        <v>5</v>
      </c>
      <c r="D2" s="37" t="s">
        <v>112</v>
      </c>
      <c r="E2" s="12"/>
      <c r="F2" s="18"/>
      <c r="G2" s="18"/>
    </row>
    <row r="3" spans="1:8">
      <c r="A3" s="2">
        <v>2025</v>
      </c>
      <c r="B3" s="14" t="s">
        <v>139</v>
      </c>
      <c r="C3" s="14" t="s">
        <v>139</v>
      </c>
      <c r="D3" s="45">
        <v>101959.75</v>
      </c>
      <c r="E3" s="5" t="s">
        <v>10</v>
      </c>
      <c r="F3" s="18"/>
      <c r="G3" s="18"/>
    </row>
    <row r="4" spans="1:8">
      <c r="A4" s="15" t="s">
        <v>1</v>
      </c>
      <c r="B4" s="14" t="s">
        <v>2</v>
      </c>
      <c r="C4" s="14" t="s">
        <v>3</v>
      </c>
      <c r="D4" s="37" t="s">
        <v>111</v>
      </c>
      <c r="E4" s="5"/>
      <c r="F4" s="18"/>
      <c r="G4" s="18"/>
    </row>
    <row r="5" spans="1:8">
      <c r="A5" s="2">
        <v>2023</v>
      </c>
      <c r="B5" s="14" t="s">
        <v>139</v>
      </c>
      <c r="C5" s="16">
        <v>0</v>
      </c>
      <c r="D5" s="39">
        <f>SUM(D36,H38,H44,H55,H45)+D109</f>
        <v>102209.75</v>
      </c>
      <c r="E5" s="5"/>
      <c r="F5" s="18"/>
      <c r="G5" s="18"/>
    </row>
    <row r="6" spans="1:8" s="12" customFormat="1">
      <c r="A6" s="8"/>
      <c r="B6" s="9"/>
      <c r="C6" s="53" t="s">
        <v>137</v>
      </c>
      <c r="D6" s="38">
        <f>SUM(D5-D3)</f>
        <v>250</v>
      </c>
      <c r="E6" s="14" t="s">
        <v>176</v>
      </c>
      <c r="F6" s="14" t="s">
        <v>177</v>
      </c>
      <c r="G6" s="14" t="s">
        <v>178</v>
      </c>
      <c r="H6" s="14" t="s">
        <v>179</v>
      </c>
    </row>
    <row r="7" spans="1:8">
      <c r="A7" s="15" t="s">
        <v>94</v>
      </c>
      <c r="B7" s="16" t="s">
        <v>10</v>
      </c>
      <c r="C7" s="16" t="s">
        <v>10</v>
      </c>
      <c r="D7" s="17" t="s">
        <v>10</v>
      </c>
      <c r="E7" s="14" t="s">
        <v>139</v>
      </c>
      <c r="F7" s="14" t="s">
        <v>139</v>
      </c>
      <c r="G7" s="36"/>
      <c r="H7" s="36"/>
    </row>
    <row r="8" spans="1:8">
      <c r="A8" s="15" t="s">
        <v>93</v>
      </c>
      <c r="B8" s="16" t="s">
        <v>10</v>
      </c>
      <c r="C8" s="16" t="s">
        <v>10</v>
      </c>
      <c r="D8" s="36"/>
      <c r="E8" s="36"/>
      <c r="F8" s="36"/>
      <c r="G8" s="36"/>
      <c r="H8" s="36"/>
    </row>
    <row r="9" spans="1:8">
      <c r="A9" s="15" t="s">
        <v>95</v>
      </c>
      <c r="B9" s="16" t="s">
        <v>92</v>
      </c>
      <c r="C9" s="10" t="s">
        <v>10</v>
      </c>
      <c r="D9" s="36"/>
      <c r="E9" s="14" t="s">
        <v>139</v>
      </c>
      <c r="F9" s="36"/>
      <c r="G9" s="36"/>
      <c r="H9" s="36"/>
    </row>
    <row r="10" spans="1:8">
      <c r="A10" s="15" t="s">
        <v>174</v>
      </c>
      <c r="B10" s="10" t="s">
        <v>10</v>
      </c>
      <c r="C10" s="10" t="s">
        <v>10</v>
      </c>
      <c r="D10" s="17" t="s">
        <v>10</v>
      </c>
      <c r="E10" s="36"/>
      <c r="F10" s="36"/>
      <c r="G10" s="36"/>
      <c r="H10" s="36"/>
    </row>
    <row r="11" spans="1:8">
      <c r="A11" s="15" t="s">
        <v>96</v>
      </c>
      <c r="B11" s="10"/>
      <c r="C11" s="10"/>
      <c r="D11" s="17"/>
      <c r="E11" s="36"/>
      <c r="F11" s="36"/>
      <c r="G11" s="36"/>
      <c r="H11" s="36"/>
    </row>
    <row r="12" spans="1:8">
      <c r="A12" s="15" t="s">
        <v>4</v>
      </c>
      <c r="B12" s="14" t="s">
        <v>114</v>
      </c>
      <c r="C12" s="14" t="s">
        <v>115</v>
      </c>
      <c r="D12" s="14" t="s">
        <v>116</v>
      </c>
      <c r="E12" s="5"/>
      <c r="F12" s="24" t="s">
        <v>117</v>
      </c>
      <c r="G12" s="14" t="s">
        <v>118</v>
      </c>
      <c r="H12" s="14" t="s">
        <v>108</v>
      </c>
    </row>
    <row r="13" spans="1:8">
      <c r="A13" s="2">
        <v>2000</v>
      </c>
      <c r="B13" s="7" t="s">
        <v>10</v>
      </c>
      <c r="C13" s="7"/>
      <c r="D13" s="3">
        <v>22</v>
      </c>
      <c r="E13" s="5"/>
      <c r="F13" s="10">
        <v>2</v>
      </c>
      <c r="G13" s="10">
        <v>1</v>
      </c>
      <c r="H13" s="10">
        <v>3</v>
      </c>
    </row>
    <row r="14" spans="1:8">
      <c r="A14" s="2">
        <v>2001</v>
      </c>
      <c r="B14" s="7" t="s">
        <v>10</v>
      </c>
      <c r="C14" s="7" t="s">
        <v>10</v>
      </c>
      <c r="D14" s="3">
        <v>21</v>
      </c>
      <c r="E14" s="5"/>
      <c r="F14" s="10">
        <v>2</v>
      </c>
      <c r="G14" s="10">
        <v>1</v>
      </c>
      <c r="H14" s="10">
        <v>2</v>
      </c>
    </row>
    <row r="15" spans="1:8">
      <c r="A15" s="2">
        <v>2002</v>
      </c>
      <c r="B15" s="3">
        <v>0</v>
      </c>
      <c r="C15" s="3">
        <v>9</v>
      </c>
      <c r="D15" s="3">
        <v>7</v>
      </c>
      <c r="E15" s="5"/>
      <c r="F15" s="10">
        <v>30</v>
      </c>
      <c r="G15" s="10">
        <v>67</v>
      </c>
      <c r="H15" s="10">
        <v>3</v>
      </c>
    </row>
    <row r="16" spans="1:8">
      <c r="A16" s="2">
        <v>2003</v>
      </c>
      <c r="B16" s="3">
        <v>20</v>
      </c>
      <c r="C16" s="3">
        <v>21</v>
      </c>
      <c r="D16" s="3">
        <v>18</v>
      </c>
      <c r="E16" s="5"/>
      <c r="F16" s="10">
        <v>26</v>
      </c>
      <c r="G16" s="10">
        <v>25</v>
      </c>
      <c r="H16" s="10">
        <v>3</v>
      </c>
    </row>
    <row r="17" spans="1:8">
      <c r="A17" s="2">
        <v>2004</v>
      </c>
      <c r="B17" s="3">
        <v>21</v>
      </c>
      <c r="C17" s="3">
        <v>19</v>
      </c>
      <c r="D17" s="3">
        <v>18</v>
      </c>
      <c r="E17" s="5"/>
      <c r="F17" s="10">
        <v>17</v>
      </c>
      <c r="G17" s="10">
        <v>20</v>
      </c>
      <c r="H17" s="10">
        <v>3</v>
      </c>
    </row>
    <row r="18" spans="1:8">
      <c r="A18" s="2">
        <v>2005</v>
      </c>
      <c r="B18" s="3">
        <v>23</v>
      </c>
      <c r="C18" s="3">
        <v>23</v>
      </c>
      <c r="D18" s="3">
        <v>7</v>
      </c>
      <c r="E18" s="5"/>
      <c r="F18" s="10">
        <v>27</v>
      </c>
      <c r="G18" s="10">
        <v>26</v>
      </c>
      <c r="H18" s="20">
        <v>4</v>
      </c>
    </row>
    <row r="19" spans="1:8">
      <c r="A19" s="2">
        <v>2006</v>
      </c>
      <c r="B19" s="3">
        <v>4</v>
      </c>
      <c r="C19" s="3">
        <v>7</v>
      </c>
      <c r="D19" s="3">
        <v>22</v>
      </c>
      <c r="E19" s="5"/>
      <c r="F19" s="10">
        <v>37</v>
      </c>
      <c r="G19" s="10">
        <v>29</v>
      </c>
      <c r="H19" s="10" t="s">
        <v>175</v>
      </c>
    </row>
    <row r="20" spans="1:8">
      <c r="A20" s="2">
        <v>2007</v>
      </c>
      <c r="B20" s="3">
        <v>12</v>
      </c>
      <c r="C20" s="3">
        <v>23</v>
      </c>
      <c r="D20" s="3">
        <v>4</v>
      </c>
      <c r="E20" s="5"/>
      <c r="F20" s="10">
        <v>21</v>
      </c>
      <c r="G20" s="10">
        <v>24</v>
      </c>
      <c r="H20" s="10">
        <v>2</v>
      </c>
    </row>
    <row r="21" spans="1:8">
      <c r="A21" s="2">
        <v>2008</v>
      </c>
      <c r="B21" s="3">
        <v>11</v>
      </c>
      <c r="C21" s="3">
        <v>7</v>
      </c>
      <c r="D21" s="3">
        <v>5</v>
      </c>
      <c r="E21" s="5"/>
      <c r="F21" s="10">
        <v>12</v>
      </c>
      <c r="G21" s="10">
        <v>10</v>
      </c>
      <c r="H21" s="10">
        <v>1</v>
      </c>
    </row>
    <row r="22" spans="1:8">
      <c r="A22" s="2" t="s">
        <v>103</v>
      </c>
      <c r="B22" s="7"/>
      <c r="C22" s="7" t="s">
        <v>10</v>
      </c>
      <c r="D22" s="3">
        <v>4</v>
      </c>
      <c r="E22" s="5"/>
      <c r="F22" s="10">
        <v>1</v>
      </c>
      <c r="G22" s="10">
        <v>1</v>
      </c>
      <c r="H22" s="10">
        <v>2</v>
      </c>
    </row>
    <row r="23" spans="1:8">
      <c r="A23" s="2" t="s">
        <v>104</v>
      </c>
      <c r="B23" s="7" t="s">
        <v>10</v>
      </c>
      <c r="C23" s="7" t="s">
        <v>10</v>
      </c>
      <c r="D23" s="3">
        <v>8</v>
      </c>
      <c r="E23" s="5"/>
      <c r="F23" s="10">
        <v>1</v>
      </c>
      <c r="G23" s="10">
        <v>1</v>
      </c>
      <c r="H23" s="10">
        <v>1</v>
      </c>
    </row>
    <row r="24" spans="1:8">
      <c r="A24" s="2" t="s">
        <v>105</v>
      </c>
      <c r="B24" s="7" t="s">
        <v>10</v>
      </c>
      <c r="C24" s="7" t="s">
        <v>10</v>
      </c>
      <c r="D24" s="3">
        <v>24</v>
      </c>
      <c r="E24" s="5"/>
      <c r="F24" s="10">
        <v>1</v>
      </c>
      <c r="G24" s="10">
        <v>1</v>
      </c>
      <c r="H24" s="10">
        <v>0</v>
      </c>
    </row>
    <row r="25" spans="1:8">
      <c r="A25" s="2" t="s">
        <v>56</v>
      </c>
      <c r="B25" s="3">
        <v>3</v>
      </c>
      <c r="C25" s="3">
        <v>11</v>
      </c>
      <c r="D25" s="3">
        <v>5</v>
      </c>
      <c r="E25" s="5"/>
      <c r="F25" s="10">
        <v>18</v>
      </c>
      <c r="G25" s="10">
        <v>17</v>
      </c>
      <c r="H25" s="10">
        <v>0</v>
      </c>
    </row>
    <row r="26" spans="1:8">
      <c r="A26" s="2" t="s">
        <v>57</v>
      </c>
      <c r="B26" s="3">
        <v>24</v>
      </c>
      <c r="C26" s="3">
        <v>9</v>
      </c>
      <c r="D26" s="3">
        <v>10</v>
      </c>
      <c r="E26" s="5"/>
      <c r="F26" s="10">
        <v>18</v>
      </c>
      <c r="G26" s="10">
        <v>22</v>
      </c>
      <c r="H26" s="10">
        <v>0</v>
      </c>
    </row>
    <row r="27" spans="1:8">
      <c r="A27" s="2" t="s">
        <v>58</v>
      </c>
      <c r="B27" s="3">
        <v>1</v>
      </c>
      <c r="C27" s="3">
        <v>7</v>
      </c>
      <c r="D27" s="3">
        <v>18</v>
      </c>
      <c r="E27" s="5"/>
      <c r="F27" s="10">
        <v>19</v>
      </c>
      <c r="G27" s="10">
        <v>16</v>
      </c>
      <c r="H27" s="10">
        <v>0</v>
      </c>
    </row>
    <row r="28" spans="1:8">
      <c r="A28" s="2" t="s">
        <v>59</v>
      </c>
      <c r="B28" s="3">
        <v>17</v>
      </c>
      <c r="C28" s="3">
        <v>14</v>
      </c>
      <c r="D28" s="3">
        <v>5</v>
      </c>
      <c r="E28" s="5"/>
      <c r="F28" s="10">
        <v>17</v>
      </c>
      <c r="G28" s="10">
        <v>12</v>
      </c>
      <c r="H28" s="10">
        <v>0</v>
      </c>
    </row>
    <row r="29" spans="1:8">
      <c r="A29" s="2" t="s">
        <v>60</v>
      </c>
      <c r="B29" s="3">
        <v>6</v>
      </c>
      <c r="C29" s="3">
        <v>8</v>
      </c>
      <c r="D29" s="3">
        <v>7</v>
      </c>
      <c r="E29" s="5"/>
      <c r="F29" s="10">
        <v>10</v>
      </c>
      <c r="G29" s="10">
        <v>11</v>
      </c>
      <c r="H29" s="10">
        <v>0</v>
      </c>
    </row>
    <row r="30" spans="1:8">
      <c r="A30" s="2" t="s">
        <v>61</v>
      </c>
      <c r="B30" s="3">
        <v>18</v>
      </c>
      <c r="C30" s="3">
        <v>17</v>
      </c>
      <c r="D30" s="3">
        <v>2</v>
      </c>
      <c r="E30" s="5"/>
      <c r="F30" s="10">
        <v>12</v>
      </c>
      <c r="G30" s="10">
        <v>15</v>
      </c>
      <c r="H30" s="10">
        <v>0</v>
      </c>
    </row>
    <row r="31" spans="1:8">
      <c r="A31" s="2" t="s">
        <v>87</v>
      </c>
      <c r="B31" s="3">
        <v>8</v>
      </c>
      <c r="C31" s="3">
        <v>17</v>
      </c>
      <c r="D31" s="3">
        <v>0</v>
      </c>
      <c r="E31" s="5"/>
      <c r="F31" s="10">
        <v>19</v>
      </c>
      <c r="G31" s="10">
        <v>9</v>
      </c>
      <c r="H31" s="10">
        <v>0</v>
      </c>
    </row>
    <row r="32" spans="1:8">
      <c r="A32" s="2" t="s">
        <v>109</v>
      </c>
      <c r="B32" s="3">
        <v>12</v>
      </c>
      <c r="C32" s="3">
        <v>16</v>
      </c>
      <c r="D32" s="3">
        <v>0</v>
      </c>
      <c r="E32" s="5"/>
      <c r="F32" s="10">
        <v>21</v>
      </c>
      <c r="G32" s="10">
        <v>13</v>
      </c>
      <c r="H32" s="10">
        <v>0</v>
      </c>
    </row>
    <row r="33" spans="1:8">
      <c r="A33" s="2" t="s">
        <v>172</v>
      </c>
      <c r="B33" s="3">
        <v>1</v>
      </c>
      <c r="C33" s="3">
        <v>7</v>
      </c>
      <c r="D33" s="3">
        <v>0</v>
      </c>
      <c r="E33" s="5"/>
      <c r="F33" s="10">
        <v>1</v>
      </c>
      <c r="G33" s="10">
        <v>0</v>
      </c>
      <c r="H33" s="10">
        <v>0</v>
      </c>
    </row>
    <row r="34" spans="1:8">
      <c r="A34" s="2" t="s">
        <v>171</v>
      </c>
      <c r="B34" s="3">
        <v>0</v>
      </c>
      <c r="C34" s="3">
        <v>0</v>
      </c>
      <c r="D34" s="3">
        <v>0</v>
      </c>
      <c r="E34" s="5"/>
      <c r="F34" s="10">
        <v>0</v>
      </c>
      <c r="G34" s="10">
        <v>0</v>
      </c>
      <c r="H34" s="10">
        <v>0</v>
      </c>
    </row>
    <row r="35" spans="1:8">
      <c r="A35" s="8"/>
      <c r="B35" s="24">
        <f>SUM(B15:B34)</f>
        <v>181</v>
      </c>
      <c r="C35" s="24">
        <f>SUM(C13:C34)</f>
        <v>215</v>
      </c>
      <c r="D35" s="24">
        <f>SUM(D13:D34)</f>
        <v>207</v>
      </c>
      <c r="E35" s="5"/>
      <c r="F35" s="10">
        <f>SUM(F13:F34)</f>
        <v>312</v>
      </c>
      <c r="G35" s="10">
        <f>SUM(G13:G34)</f>
        <v>321</v>
      </c>
      <c r="H35" s="10">
        <f>SUM(H13:H34)</f>
        <v>24</v>
      </c>
    </row>
    <row r="36" spans="1:8">
      <c r="A36" s="8"/>
      <c r="B36" s="5"/>
      <c r="C36" s="27" t="s">
        <v>89</v>
      </c>
      <c r="D36" s="25">
        <f>SUM(H36)*25*2+(B35)*2+(C35)*2+(D35)*2+(E39)*125+(E40)*125+(E41)*125+(B39)*5+(B40)*5+(B41)*5</f>
        <v>36566</v>
      </c>
      <c r="E36" s="5"/>
      <c r="F36" s="18"/>
      <c r="G36" s="18"/>
      <c r="H36" s="14">
        <f>SUM(F35,G35,H35)</f>
        <v>657</v>
      </c>
    </row>
    <row r="37" spans="1:8" ht="15.75">
      <c r="A37" s="15" t="s">
        <v>107</v>
      </c>
      <c r="B37" s="52" t="s">
        <v>173</v>
      </c>
      <c r="C37" s="46" t="s">
        <v>134</v>
      </c>
      <c r="D37" s="46" t="s">
        <v>135</v>
      </c>
      <c r="E37" s="14" t="s">
        <v>9</v>
      </c>
      <c r="F37" s="14" t="s">
        <v>102</v>
      </c>
      <c r="G37" s="18"/>
    </row>
    <row r="38" spans="1:8" ht="15.75">
      <c r="A38" s="2" t="s">
        <v>88</v>
      </c>
      <c r="B38" s="3">
        <v>10</v>
      </c>
      <c r="C38" s="47">
        <v>1</v>
      </c>
      <c r="D38" s="48">
        <f>SUM(D6/C38)</f>
        <v>250</v>
      </c>
      <c r="E38" s="3">
        <v>76</v>
      </c>
      <c r="F38" s="21">
        <v>7</v>
      </c>
      <c r="G38" s="16">
        <f>SUM(E38)*25+B38+F38</f>
        <v>1917</v>
      </c>
      <c r="H38" s="23">
        <f>SUM(G38)*25</f>
        <v>47925</v>
      </c>
    </row>
    <row r="39" spans="1:8">
      <c r="A39" s="2" t="s">
        <v>63</v>
      </c>
      <c r="B39" s="3">
        <v>11</v>
      </c>
      <c r="E39" s="3">
        <v>6</v>
      </c>
      <c r="F39" s="21"/>
      <c r="G39" s="22"/>
      <c r="H39" s="22"/>
    </row>
    <row r="40" spans="1:8">
      <c r="A40" s="2" t="s">
        <v>62</v>
      </c>
      <c r="B40" s="3">
        <v>12</v>
      </c>
      <c r="E40" s="3">
        <v>5</v>
      </c>
      <c r="F40" s="21"/>
      <c r="G40" s="22"/>
      <c r="H40" s="22"/>
    </row>
    <row r="41" spans="1:8">
      <c r="A41" s="2" t="s">
        <v>64</v>
      </c>
      <c r="B41" s="3">
        <v>4</v>
      </c>
      <c r="E41" s="3">
        <v>8</v>
      </c>
      <c r="F41" s="21"/>
      <c r="G41" s="22"/>
      <c r="H41" s="22"/>
    </row>
    <row r="42" spans="1:8">
      <c r="A42" s="8"/>
      <c r="B42" s="5"/>
      <c r="E42" s="5"/>
      <c r="F42" s="22"/>
      <c r="G42" s="22"/>
      <c r="H42" s="22"/>
    </row>
    <row r="43" spans="1:8">
      <c r="A43" s="15" t="s">
        <v>5</v>
      </c>
      <c r="B43" s="14" t="s">
        <v>170</v>
      </c>
      <c r="E43" s="14" t="s">
        <v>9</v>
      </c>
      <c r="F43" s="14" t="s">
        <v>90</v>
      </c>
      <c r="G43" s="22"/>
      <c r="H43" s="22"/>
    </row>
    <row r="44" spans="1:8">
      <c r="A44" s="29" t="s">
        <v>6</v>
      </c>
      <c r="B44" s="30">
        <v>4</v>
      </c>
      <c r="E44" s="3">
        <v>9</v>
      </c>
      <c r="F44" s="21">
        <v>4</v>
      </c>
      <c r="G44" s="4">
        <f>SUM(E44)*25+B44+F44</f>
        <v>233</v>
      </c>
      <c r="H44" s="23">
        <f>SUM(G44)*25</f>
        <v>5825</v>
      </c>
    </row>
    <row r="45" spans="1:8">
      <c r="A45" s="31" t="s">
        <v>122</v>
      </c>
      <c r="B45" s="10">
        <v>10</v>
      </c>
      <c r="E45" s="3">
        <v>0</v>
      </c>
      <c r="F45" s="4">
        <v>0</v>
      </c>
      <c r="G45" s="4">
        <f>SUM(E45)*25+B45+F45</f>
        <v>10</v>
      </c>
      <c r="H45" s="23">
        <f>SUM(G45)*175</f>
        <v>1750</v>
      </c>
    </row>
    <row r="46" spans="1:8">
      <c r="A46" s="49"/>
      <c r="B46" s="32"/>
      <c r="E46" s="5"/>
      <c r="F46" s="22"/>
      <c r="G46" s="22"/>
      <c r="H46"/>
    </row>
    <row r="47" spans="1:8">
      <c r="A47" s="15" t="s">
        <v>5</v>
      </c>
      <c r="B47" s="14" t="s">
        <v>2</v>
      </c>
      <c r="C47" s="14" t="s">
        <v>3</v>
      </c>
      <c r="D47" s="14" t="s">
        <v>113</v>
      </c>
      <c r="E47" s="5"/>
      <c r="F47" s="14" t="s">
        <v>91</v>
      </c>
      <c r="G47" s="18"/>
      <c r="H47" s="18"/>
    </row>
    <row r="48" spans="1:8">
      <c r="A48" s="2" t="s">
        <v>19</v>
      </c>
      <c r="B48" s="7">
        <v>25</v>
      </c>
      <c r="C48" s="7">
        <v>25</v>
      </c>
      <c r="D48" s="3">
        <v>20</v>
      </c>
      <c r="E48" s="5"/>
      <c r="F48" s="4">
        <v>5</v>
      </c>
      <c r="H48" s="26" t="s">
        <v>110</v>
      </c>
    </row>
    <row r="49" spans="1:8">
      <c r="A49" s="2" t="s">
        <v>18</v>
      </c>
      <c r="B49" s="7">
        <v>25</v>
      </c>
      <c r="C49" s="7">
        <v>25</v>
      </c>
      <c r="D49" s="3">
        <v>24</v>
      </c>
      <c r="E49" s="5"/>
      <c r="F49" s="4">
        <v>5</v>
      </c>
      <c r="H49" s="14">
        <f>SUM(D48:D92)</f>
        <v>528</v>
      </c>
    </row>
    <row r="50" spans="1:8">
      <c r="A50" s="2" t="s">
        <v>17</v>
      </c>
      <c r="B50" s="7">
        <v>25</v>
      </c>
      <c r="C50" s="7">
        <v>25</v>
      </c>
      <c r="D50" s="3">
        <v>7</v>
      </c>
      <c r="E50" s="5"/>
      <c r="F50" s="4">
        <v>6</v>
      </c>
      <c r="H50" s="18"/>
    </row>
    <row r="51" spans="1:8">
      <c r="A51" s="2" t="s">
        <v>16</v>
      </c>
      <c r="B51" s="7">
        <v>25</v>
      </c>
      <c r="C51" s="7">
        <v>25</v>
      </c>
      <c r="D51" s="3">
        <v>24</v>
      </c>
      <c r="E51" s="5"/>
      <c r="F51" s="4">
        <v>6</v>
      </c>
      <c r="H51" s="26" t="s">
        <v>9</v>
      </c>
    </row>
    <row r="52" spans="1:8">
      <c r="A52" s="2" t="s">
        <v>15</v>
      </c>
      <c r="B52" s="7">
        <v>25</v>
      </c>
      <c r="C52" s="7">
        <v>25</v>
      </c>
      <c r="D52" s="3">
        <v>7</v>
      </c>
      <c r="E52" s="5"/>
      <c r="F52" s="4">
        <v>3</v>
      </c>
      <c r="H52" s="14">
        <f>SUM(F48:F92)</f>
        <v>57</v>
      </c>
    </row>
    <row r="53" spans="1:8">
      <c r="A53" s="2" t="s">
        <v>14</v>
      </c>
      <c r="B53" s="7">
        <v>25</v>
      </c>
      <c r="C53" s="7">
        <v>25</v>
      </c>
      <c r="D53" s="3">
        <v>7</v>
      </c>
      <c r="E53" s="5"/>
      <c r="F53" s="4">
        <v>4</v>
      </c>
      <c r="H53" s="18"/>
    </row>
    <row r="54" spans="1:8">
      <c r="A54" s="2" t="s">
        <v>13</v>
      </c>
      <c r="B54" s="7">
        <v>25</v>
      </c>
      <c r="C54" s="7">
        <v>25</v>
      </c>
      <c r="D54" s="3">
        <v>3</v>
      </c>
      <c r="E54" s="5"/>
      <c r="F54" s="4">
        <v>3</v>
      </c>
      <c r="H54" s="26" t="s">
        <v>106</v>
      </c>
    </row>
    <row r="55" spans="1:8">
      <c r="A55" s="2" t="s">
        <v>12</v>
      </c>
      <c r="B55" s="7">
        <v>25</v>
      </c>
      <c r="C55" s="7">
        <v>25</v>
      </c>
      <c r="D55" s="3">
        <v>0</v>
      </c>
      <c r="E55" s="5"/>
      <c r="F55" s="4">
        <v>3</v>
      </c>
      <c r="H55" s="23">
        <f>SUM(H52)*25*5+(H49)*5</f>
        <v>9765</v>
      </c>
    </row>
    <row r="56" spans="1:8">
      <c r="A56" s="2" t="s">
        <v>11</v>
      </c>
      <c r="B56" s="7">
        <v>25</v>
      </c>
      <c r="C56" s="7">
        <v>25</v>
      </c>
      <c r="D56" s="3">
        <v>9</v>
      </c>
      <c r="E56" s="5"/>
      <c r="F56" s="4">
        <v>3</v>
      </c>
      <c r="H56" s="18"/>
    </row>
    <row r="57" spans="1:8">
      <c r="A57" s="2" t="s">
        <v>20</v>
      </c>
      <c r="B57" s="7">
        <v>25</v>
      </c>
      <c r="C57" s="7">
        <v>25</v>
      </c>
      <c r="D57" s="3">
        <v>11</v>
      </c>
      <c r="E57" s="5"/>
      <c r="F57" s="4">
        <v>3</v>
      </c>
      <c r="G57" s="18"/>
      <c r="H57" s="18"/>
    </row>
    <row r="58" spans="1:8">
      <c r="A58" s="2" t="s">
        <v>21</v>
      </c>
      <c r="B58" s="7">
        <v>25</v>
      </c>
      <c r="C58" s="7">
        <v>25</v>
      </c>
      <c r="D58" s="3">
        <v>3</v>
      </c>
      <c r="E58" s="5"/>
      <c r="F58" s="4">
        <v>4</v>
      </c>
      <c r="G58" s="18"/>
      <c r="H58" s="18"/>
    </row>
    <row r="59" spans="1:8">
      <c r="A59" s="2" t="s">
        <v>22</v>
      </c>
      <c r="B59" s="7">
        <v>25</v>
      </c>
      <c r="C59" s="7">
        <v>25</v>
      </c>
      <c r="D59" s="3">
        <v>17</v>
      </c>
      <c r="E59" s="5"/>
      <c r="F59" s="4">
        <v>3</v>
      </c>
      <c r="G59" s="18"/>
      <c r="H59" s="18"/>
    </row>
    <row r="60" spans="1:8">
      <c r="A60" s="2" t="s">
        <v>23</v>
      </c>
      <c r="B60" s="7">
        <v>25</v>
      </c>
      <c r="C60" s="7">
        <v>25</v>
      </c>
      <c r="D60" s="3">
        <v>0</v>
      </c>
      <c r="E60" s="5"/>
      <c r="F60" s="4">
        <v>2</v>
      </c>
      <c r="G60" s="18"/>
      <c r="H60" s="18"/>
    </row>
    <row r="61" spans="1:8">
      <c r="A61" s="2" t="s">
        <v>24</v>
      </c>
      <c r="B61" s="7">
        <v>25</v>
      </c>
      <c r="C61" s="7">
        <v>25</v>
      </c>
      <c r="D61" s="3">
        <v>19</v>
      </c>
      <c r="E61" s="5"/>
      <c r="F61" s="4">
        <v>1</v>
      </c>
      <c r="G61" s="18"/>
      <c r="H61" s="18"/>
    </row>
    <row r="62" spans="1:8">
      <c r="A62" s="2" t="s">
        <v>25</v>
      </c>
      <c r="B62" s="7">
        <v>25</v>
      </c>
      <c r="C62" s="7">
        <v>25</v>
      </c>
      <c r="D62" s="3">
        <v>24</v>
      </c>
      <c r="E62" s="5"/>
      <c r="F62" s="4">
        <v>1</v>
      </c>
      <c r="G62" s="18"/>
      <c r="H62" s="18"/>
    </row>
    <row r="63" spans="1:8">
      <c r="A63" s="2" t="s">
        <v>26</v>
      </c>
      <c r="B63" s="7">
        <v>25</v>
      </c>
      <c r="C63" s="7">
        <v>25</v>
      </c>
      <c r="D63" s="3">
        <v>16</v>
      </c>
      <c r="E63" s="5"/>
      <c r="F63" s="4">
        <v>1</v>
      </c>
      <c r="G63" s="18"/>
      <c r="H63" s="18"/>
    </row>
    <row r="64" spans="1:8">
      <c r="A64" s="2" t="s">
        <v>27</v>
      </c>
      <c r="B64" s="7">
        <v>25</v>
      </c>
      <c r="C64" s="7">
        <v>25</v>
      </c>
      <c r="D64" s="3">
        <v>8</v>
      </c>
      <c r="E64" s="5"/>
      <c r="F64" s="4">
        <v>1</v>
      </c>
      <c r="G64" s="18"/>
      <c r="H64" s="18"/>
    </row>
    <row r="65" spans="1:8">
      <c r="A65" s="2" t="s">
        <v>28</v>
      </c>
      <c r="B65" s="7">
        <v>25</v>
      </c>
      <c r="C65" s="7">
        <v>25</v>
      </c>
      <c r="D65" s="3">
        <v>6</v>
      </c>
      <c r="E65" s="5"/>
      <c r="F65" s="4">
        <v>1</v>
      </c>
      <c r="G65" s="18"/>
      <c r="H65" s="18"/>
    </row>
    <row r="66" spans="1:8">
      <c r="A66" s="2" t="s">
        <v>29</v>
      </c>
      <c r="B66" s="7">
        <v>25</v>
      </c>
      <c r="C66" s="7">
        <v>25</v>
      </c>
      <c r="D66" s="3">
        <v>9</v>
      </c>
      <c r="E66" s="5"/>
      <c r="F66" s="4">
        <v>1</v>
      </c>
      <c r="G66" s="18"/>
      <c r="H66" s="18"/>
    </row>
    <row r="67" spans="1:8">
      <c r="A67" s="2" t="s">
        <v>30</v>
      </c>
      <c r="B67" s="7">
        <v>25</v>
      </c>
      <c r="C67" s="7">
        <v>25</v>
      </c>
      <c r="D67" s="3">
        <v>19</v>
      </c>
      <c r="E67" s="5"/>
      <c r="F67" s="4">
        <v>1</v>
      </c>
      <c r="G67" s="18"/>
      <c r="H67" s="18"/>
    </row>
    <row r="68" spans="1:8">
      <c r="A68" s="2" t="s">
        <v>31</v>
      </c>
      <c r="B68" s="7">
        <v>25</v>
      </c>
      <c r="C68" s="7">
        <v>25</v>
      </c>
      <c r="D68" s="3">
        <v>14</v>
      </c>
      <c r="E68" s="5"/>
      <c r="F68" s="4">
        <v>0</v>
      </c>
      <c r="G68" s="18"/>
      <c r="H68" s="18"/>
    </row>
    <row r="69" spans="1:8">
      <c r="A69" s="2" t="s">
        <v>32</v>
      </c>
      <c r="B69" s="7">
        <v>25</v>
      </c>
      <c r="C69" s="7">
        <v>25</v>
      </c>
      <c r="D69" s="3">
        <v>13</v>
      </c>
      <c r="E69" s="5"/>
      <c r="F69" s="4">
        <v>0</v>
      </c>
      <c r="G69" s="18"/>
      <c r="H69" s="18"/>
    </row>
    <row r="70" spans="1:8">
      <c r="A70" s="2" t="s">
        <v>33</v>
      </c>
      <c r="B70" s="7">
        <v>25</v>
      </c>
      <c r="C70" s="7">
        <v>25</v>
      </c>
      <c r="D70" s="3">
        <v>24</v>
      </c>
      <c r="E70" s="5"/>
      <c r="F70" s="4">
        <v>0</v>
      </c>
      <c r="G70" s="18"/>
      <c r="H70" s="18"/>
    </row>
    <row r="71" spans="1:8">
      <c r="A71" s="2" t="s">
        <v>34</v>
      </c>
      <c r="B71" s="7">
        <v>25</v>
      </c>
      <c r="C71" s="7">
        <v>25</v>
      </c>
      <c r="D71" s="3">
        <v>22</v>
      </c>
      <c r="E71" s="5"/>
      <c r="F71" s="4">
        <v>0</v>
      </c>
      <c r="G71" s="18"/>
      <c r="H71" s="18"/>
    </row>
    <row r="72" spans="1:8">
      <c r="A72" s="2" t="s">
        <v>35</v>
      </c>
      <c r="B72" s="7">
        <v>25</v>
      </c>
      <c r="C72" s="7">
        <v>25</v>
      </c>
      <c r="D72" s="3">
        <v>16</v>
      </c>
      <c r="E72" s="5"/>
      <c r="F72" s="4">
        <v>0</v>
      </c>
      <c r="G72" s="18"/>
      <c r="H72" s="18"/>
    </row>
    <row r="73" spans="1:8">
      <c r="A73" s="2" t="s">
        <v>36</v>
      </c>
      <c r="B73" s="7">
        <v>25</v>
      </c>
      <c r="C73" s="7">
        <v>25</v>
      </c>
      <c r="D73" s="3">
        <v>17</v>
      </c>
      <c r="E73" s="5"/>
      <c r="F73" s="4">
        <v>0</v>
      </c>
      <c r="G73" s="18"/>
      <c r="H73" s="18"/>
    </row>
    <row r="74" spans="1:8">
      <c r="A74" s="2" t="s">
        <v>37</v>
      </c>
      <c r="B74" s="7">
        <v>25</v>
      </c>
      <c r="C74" s="7">
        <v>25</v>
      </c>
      <c r="D74" s="3">
        <v>20</v>
      </c>
      <c r="E74" s="5"/>
      <c r="F74" s="4">
        <v>0</v>
      </c>
      <c r="G74" s="18"/>
      <c r="H74" s="18"/>
    </row>
    <row r="75" spans="1:8">
      <c r="A75" s="2" t="s">
        <v>38</v>
      </c>
      <c r="B75" s="7">
        <v>25</v>
      </c>
      <c r="C75" s="7">
        <v>25</v>
      </c>
      <c r="D75" s="3">
        <v>18</v>
      </c>
      <c r="E75" s="5"/>
      <c r="F75" s="4">
        <v>0</v>
      </c>
      <c r="G75" s="18"/>
      <c r="H75" s="18"/>
    </row>
    <row r="76" spans="1:8">
      <c r="A76" s="2" t="s">
        <v>39</v>
      </c>
      <c r="B76" s="7">
        <v>25</v>
      </c>
      <c r="C76" s="7">
        <v>25</v>
      </c>
      <c r="D76" s="3">
        <v>17</v>
      </c>
      <c r="E76" s="5"/>
      <c r="F76" s="4">
        <v>0</v>
      </c>
      <c r="G76" s="18"/>
      <c r="H76" s="18"/>
    </row>
    <row r="77" spans="1:8">
      <c r="A77" s="2" t="s">
        <v>40</v>
      </c>
      <c r="B77" s="7">
        <v>25</v>
      </c>
      <c r="C77" s="7">
        <v>25</v>
      </c>
      <c r="D77" s="3">
        <v>12</v>
      </c>
      <c r="E77" s="5"/>
      <c r="F77" s="4">
        <v>0</v>
      </c>
      <c r="G77" s="18"/>
      <c r="H77" s="18"/>
    </row>
    <row r="78" spans="1:8">
      <c r="A78" s="2" t="s">
        <v>41</v>
      </c>
      <c r="B78" s="7">
        <v>25</v>
      </c>
      <c r="C78" s="7">
        <v>25</v>
      </c>
      <c r="D78" s="3">
        <v>12</v>
      </c>
      <c r="E78" s="5"/>
      <c r="F78" s="4">
        <v>0</v>
      </c>
      <c r="G78" s="18"/>
      <c r="H78" s="18"/>
    </row>
    <row r="79" spans="1:8">
      <c r="A79" s="2" t="s">
        <v>42</v>
      </c>
      <c r="B79" s="7">
        <v>25</v>
      </c>
      <c r="C79" s="7">
        <v>25</v>
      </c>
      <c r="D79" s="3">
        <v>19</v>
      </c>
      <c r="E79" s="5"/>
      <c r="F79" s="4">
        <v>0</v>
      </c>
      <c r="G79" s="18"/>
      <c r="H79" s="18"/>
    </row>
    <row r="80" spans="1:8">
      <c r="A80" s="2" t="s">
        <v>43</v>
      </c>
      <c r="B80" s="7">
        <v>25</v>
      </c>
      <c r="C80" s="7">
        <v>25</v>
      </c>
      <c r="D80" s="3">
        <v>12</v>
      </c>
      <c r="E80" s="5"/>
      <c r="F80" s="4">
        <v>0</v>
      </c>
      <c r="G80" s="18"/>
      <c r="H80" s="18"/>
    </row>
    <row r="81" spans="1:8">
      <c r="A81" s="2" t="s">
        <v>44</v>
      </c>
      <c r="B81" s="7">
        <v>25</v>
      </c>
      <c r="C81" s="7">
        <v>25</v>
      </c>
      <c r="D81" s="3">
        <v>16</v>
      </c>
      <c r="E81" s="5"/>
      <c r="F81" s="4">
        <v>0</v>
      </c>
      <c r="G81" s="18"/>
      <c r="H81" s="18"/>
    </row>
    <row r="82" spans="1:8">
      <c r="A82" s="2" t="s">
        <v>45</v>
      </c>
      <c r="B82" s="7">
        <v>25</v>
      </c>
      <c r="C82" s="7">
        <v>25</v>
      </c>
      <c r="D82" s="3">
        <v>12</v>
      </c>
      <c r="E82" s="5"/>
      <c r="F82" s="4">
        <v>0</v>
      </c>
      <c r="G82" s="18"/>
      <c r="H82" s="18"/>
    </row>
    <row r="83" spans="1:8">
      <c r="A83" s="2" t="s">
        <v>46</v>
      </c>
      <c r="B83" s="7">
        <v>25</v>
      </c>
      <c r="C83" s="7">
        <v>25</v>
      </c>
      <c r="D83" s="3">
        <v>9</v>
      </c>
      <c r="E83" s="5"/>
      <c r="F83" s="4">
        <v>0</v>
      </c>
      <c r="G83" s="18"/>
      <c r="H83" s="18"/>
    </row>
    <row r="84" spans="1:8">
      <c r="A84" s="2" t="s">
        <v>47</v>
      </c>
      <c r="B84" s="7">
        <v>25</v>
      </c>
      <c r="C84" s="7">
        <v>25</v>
      </c>
      <c r="D84" s="3">
        <v>15</v>
      </c>
      <c r="E84" s="5"/>
      <c r="F84" s="4">
        <v>0</v>
      </c>
      <c r="G84" s="18"/>
    </row>
    <row r="85" spans="1:8">
      <c r="A85" s="2" t="s">
        <v>48</v>
      </c>
      <c r="B85" s="7">
        <v>25</v>
      </c>
      <c r="C85" s="7">
        <v>25</v>
      </c>
      <c r="D85" s="3">
        <v>11</v>
      </c>
      <c r="E85" s="5"/>
      <c r="F85" s="4">
        <v>0</v>
      </c>
      <c r="G85" s="18"/>
      <c r="H85" s="18"/>
    </row>
    <row r="86" spans="1:8">
      <c r="A86" s="2" t="s">
        <v>49</v>
      </c>
      <c r="B86" s="3">
        <v>0</v>
      </c>
      <c r="C86" s="3">
        <v>0</v>
      </c>
      <c r="D86" s="3">
        <v>0</v>
      </c>
      <c r="E86" s="5"/>
      <c r="F86" s="4">
        <v>0</v>
      </c>
      <c r="G86" s="18"/>
      <c r="H86" s="18"/>
    </row>
    <row r="87" spans="1:8">
      <c r="A87" s="2" t="s">
        <v>50</v>
      </c>
      <c r="B87" s="7">
        <v>25</v>
      </c>
      <c r="C87" s="7">
        <v>25</v>
      </c>
      <c r="D87" s="3">
        <v>16</v>
      </c>
      <c r="E87" s="5"/>
      <c r="F87" s="4">
        <v>0</v>
      </c>
      <c r="G87" s="18"/>
      <c r="H87" s="18"/>
    </row>
    <row r="88" spans="1:8">
      <c r="A88" s="2" t="s">
        <v>51</v>
      </c>
      <c r="B88" s="3">
        <v>0</v>
      </c>
      <c r="C88" s="3">
        <v>0</v>
      </c>
      <c r="D88" s="3">
        <v>0</v>
      </c>
      <c r="E88" s="5"/>
      <c r="F88" s="4">
        <v>0</v>
      </c>
      <c r="G88" s="18"/>
      <c r="H88" s="18"/>
    </row>
    <row r="89" spans="1:8">
      <c r="A89" s="2" t="s">
        <v>52</v>
      </c>
      <c r="B89" s="3">
        <v>0</v>
      </c>
      <c r="C89" s="3">
        <v>0</v>
      </c>
      <c r="D89" s="3">
        <v>0</v>
      </c>
      <c r="E89" s="5"/>
      <c r="F89" s="4">
        <v>0</v>
      </c>
      <c r="G89" s="18"/>
      <c r="H89" s="18"/>
    </row>
    <row r="90" spans="1:8">
      <c r="A90" s="2" t="s">
        <v>53</v>
      </c>
      <c r="B90" s="3">
        <v>0</v>
      </c>
      <c r="C90" s="3">
        <v>0</v>
      </c>
      <c r="D90" s="3">
        <v>0</v>
      </c>
      <c r="E90" s="5"/>
      <c r="F90" s="4">
        <v>0</v>
      </c>
      <c r="G90" s="18"/>
      <c r="H90" s="18"/>
    </row>
    <row r="91" spans="1:8">
      <c r="A91" s="2" t="s">
        <v>54</v>
      </c>
      <c r="B91" s="3">
        <v>0</v>
      </c>
      <c r="C91" s="3">
        <v>0</v>
      </c>
      <c r="D91" s="3">
        <v>0</v>
      </c>
      <c r="F91" s="4">
        <v>0</v>
      </c>
    </row>
    <row r="92" spans="1:8">
      <c r="A92" s="2" t="s">
        <v>55</v>
      </c>
      <c r="B92" s="3">
        <v>0</v>
      </c>
      <c r="C92" s="3">
        <v>0</v>
      </c>
      <c r="D92" s="3">
        <v>0</v>
      </c>
      <c r="F92" s="4">
        <v>0</v>
      </c>
    </row>
    <row r="93" spans="1:8">
      <c r="A93" s="2" t="s">
        <v>138</v>
      </c>
      <c r="B93" s="3">
        <v>0</v>
      </c>
      <c r="C93" s="3">
        <v>0</v>
      </c>
      <c r="D93" s="3">
        <v>0</v>
      </c>
      <c r="F93" s="4">
        <v>0</v>
      </c>
    </row>
    <row r="94" spans="1:8">
      <c r="A94" s="8"/>
      <c r="B94" s="5"/>
      <c r="C94" s="5"/>
      <c r="D94" s="5"/>
      <c r="F94" s="22"/>
    </row>
    <row r="95" spans="1:8">
      <c r="A95" s="15" t="s">
        <v>97</v>
      </c>
      <c r="B95" s="14" t="s">
        <v>2</v>
      </c>
      <c r="C95" s="14" t="s">
        <v>3</v>
      </c>
      <c r="D95" s="5"/>
      <c r="E95" s="5"/>
      <c r="F95" s="18"/>
      <c r="G95" s="18"/>
      <c r="H95" s="18"/>
    </row>
    <row r="96" spans="1:8">
      <c r="A96" s="19"/>
      <c r="B96" s="12"/>
      <c r="C96" s="12"/>
      <c r="D96" s="12"/>
      <c r="E96" s="12"/>
      <c r="F96" s="18"/>
      <c r="G96" s="18"/>
      <c r="H96" s="18"/>
    </row>
    <row r="97" spans="1:8">
      <c r="A97" s="15" t="s">
        <v>129</v>
      </c>
      <c r="B97" s="14" t="s">
        <v>124</v>
      </c>
      <c r="C97" s="14" t="s">
        <v>125</v>
      </c>
      <c r="D97" s="12"/>
      <c r="E97" s="14" t="s">
        <v>126</v>
      </c>
      <c r="F97" s="14" t="s">
        <v>127</v>
      </c>
      <c r="G97" s="18"/>
      <c r="H97" s="18"/>
    </row>
    <row r="98" spans="1:8">
      <c r="A98" s="2" t="s">
        <v>123</v>
      </c>
      <c r="B98" s="10">
        <v>4</v>
      </c>
      <c r="C98" s="10">
        <v>3</v>
      </c>
      <c r="D98" s="12"/>
      <c r="E98" s="10">
        <v>20</v>
      </c>
      <c r="F98" s="10">
        <v>14</v>
      </c>
      <c r="G98" s="18"/>
      <c r="H98" s="18"/>
    </row>
    <row r="99" spans="1:8">
      <c r="A99" s="2" t="s">
        <v>131</v>
      </c>
      <c r="B99" s="10">
        <v>0</v>
      </c>
      <c r="C99" s="10">
        <v>0</v>
      </c>
      <c r="D99" s="12"/>
      <c r="E99" s="10">
        <v>16</v>
      </c>
      <c r="F99" s="10">
        <v>12</v>
      </c>
      <c r="G99" s="18"/>
      <c r="H99" s="18"/>
    </row>
    <row r="100" spans="1:8">
      <c r="A100" s="2" t="s">
        <v>132</v>
      </c>
      <c r="B100" s="10">
        <v>0</v>
      </c>
      <c r="C100" s="10">
        <v>0</v>
      </c>
      <c r="D100" s="12"/>
      <c r="E100" s="10">
        <v>19</v>
      </c>
      <c r="F100" s="10">
        <v>6</v>
      </c>
      <c r="G100" s="18"/>
      <c r="H100" s="18"/>
    </row>
    <row r="101" spans="1:8">
      <c r="A101" s="2" t="s">
        <v>128</v>
      </c>
      <c r="B101" s="10">
        <v>0</v>
      </c>
      <c r="C101" s="10">
        <v>0</v>
      </c>
      <c r="D101" s="12"/>
      <c r="E101" s="10">
        <v>22</v>
      </c>
      <c r="F101" s="10">
        <v>7</v>
      </c>
      <c r="G101" s="18"/>
      <c r="H101" s="18"/>
    </row>
    <row r="102" spans="1:8">
      <c r="A102" s="2" t="s">
        <v>133</v>
      </c>
      <c r="B102" s="10">
        <v>0</v>
      </c>
      <c r="C102" s="10">
        <v>0</v>
      </c>
      <c r="D102" s="12"/>
      <c r="E102" s="10">
        <v>4</v>
      </c>
      <c r="F102" s="10">
        <v>1</v>
      </c>
      <c r="G102" s="18"/>
      <c r="H102" s="18"/>
    </row>
    <row r="103" spans="1:8">
      <c r="A103" s="2" t="s">
        <v>136</v>
      </c>
      <c r="B103" s="10">
        <v>0</v>
      </c>
      <c r="C103" s="10">
        <v>0</v>
      </c>
      <c r="D103" s="12"/>
      <c r="E103" s="10">
        <v>7</v>
      </c>
      <c r="F103" s="10">
        <v>0</v>
      </c>
      <c r="G103" s="18"/>
      <c r="H103" s="18"/>
    </row>
    <row r="104" spans="1:8">
      <c r="A104" s="2"/>
      <c r="B104" s="10">
        <v>0</v>
      </c>
      <c r="C104" s="10">
        <v>0</v>
      </c>
      <c r="D104" s="12"/>
      <c r="E104" s="10">
        <v>0</v>
      </c>
      <c r="F104" s="10">
        <v>0</v>
      </c>
      <c r="G104" s="18"/>
      <c r="H104" s="18"/>
    </row>
    <row r="105" spans="1:8">
      <c r="A105" s="2"/>
      <c r="B105" s="10">
        <v>0</v>
      </c>
      <c r="C105" s="10">
        <v>0</v>
      </c>
      <c r="D105" s="12"/>
      <c r="E105" s="10">
        <v>0</v>
      </c>
      <c r="F105" s="10">
        <v>0</v>
      </c>
      <c r="G105" s="18"/>
      <c r="H105" s="18"/>
    </row>
    <row r="106" spans="1:8">
      <c r="A106" s="40"/>
      <c r="B106" s="10">
        <v>0</v>
      </c>
      <c r="C106" s="10">
        <v>0</v>
      </c>
      <c r="D106" s="12"/>
      <c r="E106" s="10">
        <v>0</v>
      </c>
      <c r="F106" s="10">
        <v>0</v>
      </c>
      <c r="G106" s="18"/>
      <c r="H106" s="18"/>
    </row>
    <row r="107" spans="1:8" ht="18.75">
      <c r="A107" s="8"/>
      <c r="B107" s="32"/>
      <c r="C107" s="32"/>
      <c r="D107" s="34" t="s">
        <v>89</v>
      </c>
      <c r="E107" s="32"/>
      <c r="F107" s="32"/>
      <c r="G107" s="18"/>
      <c r="H107" s="18"/>
    </row>
    <row r="108" spans="1:8" ht="18.75">
      <c r="A108" s="19"/>
      <c r="B108" s="33">
        <f>SUM(B98:B107)*25</f>
        <v>100</v>
      </c>
      <c r="C108" s="33">
        <f>SUM(C98:C107)*25</f>
        <v>75</v>
      </c>
      <c r="E108" s="33">
        <f>SUM(E98:E107)</f>
        <v>88</v>
      </c>
      <c r="F108" s="33">
        <f>SUM(F98:F107)</f>
        <v>40</v>
      </c>
      <c r="H108" s="18"/>
    </row>
    <row r="109" spans="1:8">
      <c r="A109" s="15" t="s">
        <v>7</v>
      </c>
      <c r="B109" s="42" t="s">
        <v>130</v>
      </c>
      <c r="C109" s="12"/>
      <c r="D109" s="35">
        <f>SUM(B108:F108)*1.25</f>
        <v>378.75</v>
      </c>
      <c r="E109" s="12"/>
      <c r="F109" s="18"/>
      <c r="G109" s="18"/>
      <c r="H109" s="18"/>
    </row>
    <row r="110" spans="1:8">
      <c r="A110" s="6" t="s">
        <v>68</v>
      </c>
      <c r="B110" s="43">
        <v>13.83</v>
      </c>
      <c r="C110" s="12"/>
      <c r="D110" s="12"/>
      <c r="E110" s="12"/>
      <c r="F110" s="18"/>
      <c r="G110" s="18"/>
      <c r="H110" s="18"/>
    </row>
    <row r="111" spans="1:8">
      <c r="A111" s="6" t="s">
        <v>67</v>
      </c>
      <c r="B111" s="43">
        <v>5.5350000000000001</v>
      </c>
      <c r="C111" s="12"/>
      <c r="D111" s="12"/>
      <c r="E111" s="12"/>
      <c r="F111" s="18"/>
      <c r="G111" s="18"/>
      <c r="H111" s="18"/>
    </row>
    <row r="112" spans="1:8">
      <c r="A112" s="6" t="s">
        <v>66</v>
      </c>
      <c r="B112" s="43">
        <v>2.7650000000000001</v>
      </c>
      <c r="C112" s="12"/>
      <c r="D112" s="12"/>
      <c r="E112" s="12"/>
      <c r="F112" s="18"/>
      <c r="G112" s="18"/>
      <c r="H112" s="18"/>
    </row>
    <row r="113" spans="1:8">
      <c r="A113" s="6" t="s">
        <v>65</v>
      </c>
      <c r="B113" s="43">
        <v>1.2929999999999999</v>
      </c>
      <c r="C113" s="12"/>
      <c r="D113" s="12"/>
      <c r="E113" s="12"/>
      <c r="F113" s="18"/>
      <c r="G113" s="18"/>
      <c r="H113" s="18"/>
    </row>
    <row r="114" spans="1:8">
      <c r="A114" s="6"/>
      <c r="B114" s="43"/>
      <c r="C114" s="12"/>
      <c r="D114" s="12"/>
      <c r="E114" s="12"/>
      <c r="F114" s="18"/>
      <c r="G114" s="18"/>
      <c r="H114" s="18"/>
    </row>
    <row r="115" spans="1:8">
      <c r="A115" s="6" t="s">
        <v>69</v>
      </c>
      <c r="B115" s="43">
        <v>17.79</v>
      </c>
      <c r="C115" s="12"/>
      <c r="D115" s="12"/>
      <c r="E115" s="12"/>
      <c r="F115" s="18"/>
      <c r="G115" s="18"/>
      <c r="H115" s="18"/>
    </row>
    <row r="116" spans="1:8">
      <c r="A116" s="6" t="s">
        <v>70</v>
      </c>
      <c r="B116" s="43">
        <v>6.77</v>
      </c>
      <c r="C116" s="12"/>
      <c r="D116" s="12"/>
      <c r="E116" s="12"/>
      <c r="F116" s="18"/>
      <c r="G116" s="18"/>
      <c r="H116" s="18"/>
    </row>
    <row r="117" spans="1:8">
      <c r="A117" s="6" t="s">
        <v>71</v>
      </c>
      <c r="B117" s="43">
        <v>3.16</v>
      </c>
      <c r="C117" s="12"/>
      <c r="D117" s="12"/>
      <c r="E117" s="12"/>
      <c r="F117" s="18"/>
      <c r="G117" s="18"/>
      <c r="H117" s="18"/>
    </row>
    <row r="118" spans="1:8" ht="18.75">
      <c r="A118" s="6"/>
      <c r="B118" s="41"/>
      <c r="C118" s="12"/>
      <c r="D118" s="12"/>
      <c r="E118" s="12"/>
      <c r="F118" s="18"/>
      <c r="G118" s="18"/>
      <c r="H118" s="18"/>
    </row>
    <row r="119" spans="1:8" ht="18.75">
      <c r="A119" s="6" t="s">
        <v>8</v>
      </c>
      <c r="B119" s="41"/>
      <c r="C119" s="12"/>
      <c r="D119" s="12"/>
      <c r="E119" s="12"/>
      <c r="F119" s="18"/>
      <c r="G119" s="18"/>
      <c r="H119" s="18"/>
    </row>
    <row r="120" spans="1:8">
      <c r="A120" s="11"/>
      <c r="B120" s="12"/>
      <c r="C120" s="12"/>
      <c r="D120" s="12"/>
      <c r="E120" s="12"/>
      <c r="F120" s="18"/>
      <c r="G120" s="18"/>
      <c r="H120" s="18"/>
    </row>
    <row r="121" spans="1:8">
      <c r="A121" s="14" t="s">
        <v>86</v>
      </c>
      <c r="B121" s="12"/>
      <c r="C121" s="12"/>
      <c r="D121" s="12"/>
      <c r="E121" s="12"/>
      <c r="F121" s="18"/>
      <c r="G121" s="18"/>
      <c r="H121" s="18"/>
    </row>
    <row r="122" spans="1:8">
      <c r="A122" s="13" t="s">
        <v>72</v>
      </c>
      <c r="B122" s="13">
        <v>5000</v>
      </c>
      <c r="C122" s="13" t="s">
        <v>80</v>
      </c>
      <c r="D122" s="13" t="s">
        <v>81</v>
      </c>
      <c r="E122" s="12"/>
      <c r="F122" s="18"/>
      <c r="G122" s="18"/>
      <c r="H122" s="18"/>
    </row>
    <row r="123" spans="1:8">
      <c r="A123" s="13" t="s">
        <v>73</v>
      </c>
      <c r="B123" s="13">
        <v>4000</v>
      </c>
      <c r="C123" s="13" t="s">
        <v>79</v>
      </c>
      <c r="D123" s="13" t="s">
        <v>82</v>
      </c>
      <c r="E123" s="12"/>
      <c r="F123" s="18"/>
      <c r="G123" s="18"/>
      <c r="H123" s="18"/>
    </row>
    <row r="124" spans="1:8">
      <c r="A124" s="13" t="s">
        <v>74</v>
      </c>
      <c r="B124" s="13">
        <v>10000</v>
      </c>
      <c r="C124" s="13" t="s">
        <v>78</v>
      </c>
      <c r="D124" s="13" t="s">
        <v>83</v>
      </c>
      <c r="E124" s="12"/>
      <c r="F124" s="18"/>
      <c r="G124" s="18"/>
      <c r="H124" s="18"/>
    </row>
    <row r="125" spans="1:8">
      <c r="A125" s="13" t="s">
        <v>75</v>
      </c>
      <c r="B125" s="13">
        <v>4000</v>
      </c>
      <c r="C125" s="13" t="s">
        <v>78</v>
      </c>
      <c r="D125" s="13" t="s">
        <v>84</v>
      </c>
      <c r="E125" s="12"/>
      <c r="F125" s="18"/>
      <c r="G125" s="18"/>
      <c r="H125" s="18"/>
    </row>
    <row r="126" spans="1:8">
      <c r="A126" s="13" t="s">
        <v>76</v>
      </c>
      <c r="B126" s="13">
        <v>2000</v>
      </c>
      <c r="C126" s="13" t="s">
        <v>78</v>
      </c>
      <c r="D126" s="13" t="s">
        <v>85</v>
      </c>
      <c r="E126" s="12"/>
      <c r="F126" s="18"/>
      <c r="G126" s="18"/>
      <c r="H126" s="18"/>
    </row>
    <row r="127" spans="1:8">
      <c r="A127" s="13" t="s">
        <v>77</v>
      </c>
      <c r="B127" s="13">
        <v>2000</v>
      </c>
      <c r="C127" s="13" t="s">
        <v>121</v>
      </c>
      <c r="D127" s="13" t="s">
        <v>119</v>
      </c>
      <c r="E127" s="12"/>
      <c r="F127" s="18"/>
      <c r="G127" s="18"/>
      <c r="H127" s="18"/>
    </row>
    <row r="128" spans="1:8">
      <c r="A128" s="19"/>
      <c r="B128" s="12"/>
      <c r="C128" s="12"/>
      <c r="D128" s="12"/>
      <c r="E128" s="12"/>
      <c r="F128" s="18"/>
      <c r="G128" s="18"/>
      <c r="H128" s="18"/>
    </row>
    <row r="129" spans="1:8">
      <c r="A129" s="14" t="s">
        <v>98</v>
      </c>
      <c r="B129" s="12"/>
      <c r="C129" s="12"/>
      <c r="D129" s="12"/>
      <c r="E129" s="12"/>
      <c r="F129" s="18"/>
      <c r="G129" s="18"/>
      <c r="H129" s="18"/>
    </row>
    <row r="130" spans="1:8">
      <c r="A130" s="13" t="s">
        <v>72</v>
      </c>
      <c r="B130" s="13">
        <v>2500</v>
      </c>
      <c r="C130" s="13" t="s">
        <v>99</v>
      </c>
      <c r="D130" s="13" t="s">
        <v>81</v>
      </c>
      <c r="E130" s="12"/>
      <c r="F130" s="18"/>
      <c r="G130" s="18"/>
      <c r="H130" s="18"/>
    </row>
    <row r="131" spans="1:8">
      <c r="A131" s="13" t="s">
        <v>73</v>
      </c>
      <c r="B131" s="13">
        <v>2000</v>
      </c>
      <c r="C131" s="13" t="s">
        <v>100</v>
      </c>
      <c r="D131" s="13" t="s">
        <v>82</v>
      </c>
      <c r="E131" s="12"/>
      <c r="F131" s="18"/>
      <c r="G131" s="18"/>
      <c r="H131" s="18"/>
    </row>
    <row r="132" spans="1:8">
      <c r="A132" s="13" t="s">
        <v>74</v>
      </c>
      <c r="B132" s="13">
        <v>5000</v>
      </c>
      <c r="C132" s="13" t="s">
        <v>101</v>
      </c>
      <c r="D132" s="13" t="s">
        <v>83</v>
      </c>
      <c r="E132" s="12"/>
      <c r="F132" s="18"/>
      <c r="G132" s="18"/>
      <c r="H132" s="18"/>
    </row>
    <row r="133" spans="1:8">
      <c r="A133" s="13" t="s">
        <v>75</v>
      </c>
      <c r="B133" s="13">
        <v>2000</v>
      </c>
      <c r="C133" s="13" t="s">
        <v>101</v>
      </c>
      <c r="D133" s="13" t="s">
        <v>84</v>
      </c>
      <c r="E133" s="12"/>
      <c r="F133" s="18"/>
      <c r="G133" s="18"/>
      <c r="H133" s="18"/>
    </row>
    <row r="134" spans="1:8">
      <c r="A134" s="13" t="s">
        <v>76</v>
      </c>
      <c r="B134" s="13">
        <v>1000</v>
      </c>
      <c r="C134" s="13" t="s">
        <v>101</v>
      </c>
      <c r="D134" s="13" t="s">
        <v>85</v>
      </c>
    </row>
    <row r="135" spans="1:8">
      <c r="A135" s="13" t="s">
        <v>77</v>
      </c>
      <c r="B135" s="13">
        <v>1000</v>
      </c>
      <c r="C135" s="13" t="s">
        <v>120</v>
      </c>
      <c r="D135" s="13" t="s">
        <v>119</v>
      </c>
    </row>
    <row r="138" spans="1:8">
      <c r="A138" s="2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2" sqref="A2"/>
    </sheetView>
  </sheetViews>
  <sheetFormatPr defaultRowHeight="15"/>
  <cols>
    <col min="1" max="1" width="12.42578125" customWidth="1"/>
    <col min="2" max="2" width="6.140625" customWidth="1"/>
  </cols>
  <sheetData>
    <row r="1" spans="1:2" ht="18.75">
      <c r="A1" s="51" t="s">
        <v>140</v>
      </c>
      <c r="B1" s="5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2" sqref="A2"/>
    </sheetView>
  </sheetViews>
  <sheetFormatPr defaultRowHeight="15"/>
  <cols>
    <col min="1" max="1" width="12.7109375" customWidth="1"/>
    <col min="2" max="2" width="6.42578125" customWidth="1"/>
  </cols>
  <sheetData>
    <row r="1" spans="1:2" ht="18.75">
      <c r="A1" s="50" t="s">
        <v>151</v>
      </c>
      <c r="B1" s="50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A3" sqref="A3"/>
    </sheetView>
  </sheetViews>
  <sheetFormatPr defaultRowHeight="15"/>
  <cols>
    <col min="1" max="1" width="12.7109375" customWidth="1"/>
    <col min="2" max="2" width="6.28515625" customWidth="1"/>
  </cols>
  <sheetData>
    <row r="1" spans="1:2" ht="18.75">
      <c r="A1" s="50" t="s">
        <v>165</v>
      </c>
      <c r="B1" s="50">
        <v>0</v>
      </c>
    </row>
    <row r="2" spans="1:2" ht="18.75">
      <c r="A2" s="50" t="s">
        <v>166</v>
      </c>
      <c r="B2" s="50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sqref="A1:E23"/>
    </sheetView>
  </sheetViews>
  <sheetFormatPr defaultRowHeight="15"/>
  <cols>
    <col min="1" max="1" width="12.7109375" style="64" bestFit="1" customWidth="1"/>
    <col min="2" max="2" width="40.85546875" style="64" bestFit="1" customWidth="1"/>
    <col min="3" max="5" width="12.7109375" style="64" bestFit="1" customWidth="1"/>
  </cols>
  <sheetData>
    <row r="1" spans="1:5" ht="15.75">
      <c r="A1" s="55" t="s">
        <v>140</v>
      </c>
      <c r="B1" s="56" t="s">
        <v>141</v>
      </c>
      <c r="C1" s="55">
        <v>33</v>
      </c>
      <c r="D1" s="57" t="s">
        <v>142</v>
      </c>
      <c r="E1" s="54">
        <v>1</v>
      </c>
    </row>
    <row r="2" spans="1:5" ht="15.75">
      <c r="A2" s="55" t="s">
        <v>140</v>
      </c>
      <c r="B2" s="56" t="s">
        <v>143</v>
      </c>
      <c r="C2" s="55">
        <v>23</v>
      </c>
      <c r="D2" s="57" t="s">
        <v>144</v>
      </c>
      <c r="E2" s="54">
        <v>2</v>
      </c>
    </row>
    <row r="3" spans="1:5" ht="15.75">
      <c r="A3" s="55" t="s">
        <v>140</v>
      </c>
      <c r="B3" s="56" t="s">
        <v>145</v>
      </c>
      <c r="C3" s="55">
        <v>14</v>
      </c>
      <c r="D3" s="57" t="s">
        <v>146</v>
      </c>
      <c r="E3" s="54">
        <v>1</v>
      </c>
    </row>
    <row r="4" spans="1:5" ht="15.75">
      <c r="A4" s="55" t="s">
        <v>140</v>
      </c>
      <c r="B4" s="56" t="s">
        <v>147</v>
      </c>
      <c r="C4" s="55">
        <v>39</v>
      </c>
      <c r="D4" s="57" t="s">
        <v>148</v>
      </c>
      <c r="E4" s="54">
        <v>1</v>
      </c>
    </row>
    <row r="5" spans="1:5" ht="15.75">
      <c r="A5" s="55" t="s">
        <v>140</v>
      </c>
      <c r="B5" s="56" t="s">
        <v>149</v>
      </c>
      <c r="C5" s="55">
        <v>21</v>
      </c>
      <c r="D5" s="57" t="s">
        <v>150</v>
      </c>
      <c r="E5" s="54">
        <v>1</v>
      </c>
    </row>
    <row r="6" spans="1:5" ht="15.75">
      <c r="A6" s="54"/>
      <c r="B6" s="58"/>
      <c r="C6" s="54" t="s">
        <v>10</v>
      </c>
      <c r="D6" s="54"/>
      <c r="E6" s="54" t="s">
        <v>10</v>
      </c>
    </row>
    <row r="7" spans="1:5" ht="15.75">
      <c r="A7" s="55" t="s">
        <v>151</v>
      </c>
      <c r="B7" s="56" t="s">
        <v>152</v>
      </c>
      <c r="C7" s="55">
        <v>29</v>
      </c>
      <c r="D7" s="57" t="s">
        <v>153</v>
      </c>
      <c r="E7" s="54">
        <v>5</v>
      </c>
    </row>
    <row r="8" spans="1:5" ht="15.75">
      <c r="A8" s="55" t="s">
        <v>151</v>
      </c>
      <c r="B8" s="56" t="s">
        <v>154</v>
      </c>
      <c r="C8" s="55">
        <v>31</v>
      </c>
      <c r="D8" s="57" t="s">
        <v>155</v>
      </c>
      <c r="E8" s="54">
        <v>2</v>
      </c>
    </row>
    <row r="9" spans="1:5" ht="15.75">
      <c r="A9" s="55" t="s">
        <v>151</v>
      </c>
      <c r="B9" s="56" t="s">
        <v>156</v>
      </c>
      <c r="C9" s="55">
        <v>14</v>
      </c>
      <c r="D9" s="57" t="s">
        <v>157</v>
      </c>
      <c r="E9" s="54">
        <v>3</v>
      </c>
    </row>
    <row r="10" spans="1:5" ht="15.75">
      <c r="A10" s="55" t="s">
        <v>151</v>
      </c>
      <c r="B10" s="56" t="s">
        <v>158</v>
      </c>
      <c r="C10" s="55">
        <v>10</v>
      </c>
      <c r="D10" s="57" t="s">
        <v>159</v>
      </c>
      <c r="E10" s="54">
        <v>3</v>
      </c>
    </row>
    <row r="11" spans="1:5" ht="15.75">
      <c r="A11" s="55" t="s">
        <v>151</v>
      </c>
      <c r="B11" s="56" t="s">
        <v>160</v>
      </c>
      <c r="C11" s="55">
        <v>23</v>
      </c>
      <c r="D11" s="57" t="s">
        <v>161</v>
      </c>
      <c r="E11" s="54">
        <v>2</v>
      </c>
    </row>
    <row r="12" spans="1:5" ht="15.75">
      <c r="A12" s="59"/>
      <c r="B12" s="60"/>
      <c r="C12" s="59"/>
      <c r="D12" s="54"/>
      <c r="E12" s="54" t="s">
        <v>10</v>
      </c>
    </row>
    <row r="13" spans="1:5" ht="15.75">
      <c r="A13" s="54"/>
      <c r="B13" s="58"/>
      <c r="C13" s="54">
        <f>SUM(C1:C12)</f>
        <v>237</v>
      </c>
      <c r="D13" s="54"/>
      <c r="E13" s="55">
        <f>SUM(E1:E12)*40</f>
        <v>840</v>
      </c>
    </row>
    <row r="14" spans="1:5" ht="18.75">
      <c r="A14" s="54"/>
      <c r="B14" s="58"/>
      <c r="C14" s="66"/>
      <c r="D14" s="54"/>
      <c r="E14" s="54"/>
    </row>
    <row r="15" spans="1:5" ht="15.75">
      <c r="A15" s="54"/>
      <c r="B15" s="55" t="s">
        <v>162</v>
      </c>
      <c r="C15" s="55">
        <v>0.01</v>
      </c>
      <c r="D15" s="54"/>
      <c r="E15" s="54"/>
    </row>
    <row r="16" spans="1:5" ht="15.75">
      <c r="A16" s="54"/>
      <c r="B16" s="55" t="s">
        <v>163</v>
      </c>
      <c r="C16" s="55">
        <v>237</v>
      </c>
      <c r="D16" s="57" t="s">
        <v>169</v>
      </c>
      <c r="E16" s="61">
        <f>SUM(C13:E13)</f>
        <v>1077</v>
      </c>
    </row>
    <row r="17" spans="1:5" ht="15.75">
      <c r="A17" s="54"/>
      <c r="B17" s="58"/>
      <c r="C17" s="54"/>
      <c r="D17" s="54"/>
      <c r="E17" s="54"/>
    </row>
    <row r="18" spans="1:5" ht="15.75">
      <c r="A18" s="54"/>
      <c r="B18" s="55" t="s">
        <v>89</v>
      </c>
      <c r="C18" s="55">
        <f>SUM(C13-C16)</f>
        <v>0</v>
      </c>
      <c r="D18" s="54" t="s">
        <v>10</v>
      </c>
      <c r="E18" s="57" t="s">
        <v>9</v>
      </c>
    </row>
    <row r="19" spans="1:5" ht="15.75">
      <c r="A19" s="54"/>
      <c r="B19" s="55" t="s">
        <v>164</v>
      </c>
      <c r="C19" s="62">
        <f>SUM(C18/C15)</f>
        <v>0</v>
      </c>
      <c r="D19" s="54"/>
      <c r="E19" s="61">
        <f>SUM(E1:E11)</f>
        <v>21</v>
      </c>
    </row>
    <row r="20" spans="1:5" ht="15.75">
      <c r="A20" s="54"/>
      <c r="B20" s="58"/>
      <c r="C20" s="54"/>
      <c r="D20" s="54"/>
      <c r="E20" s="54"/>
    </row>
    <row r="21" spans="1:5" ht="15.75">
      <c r="A21" s="54"/>
      <c r="B21" s="63">
        <v>45427</v>
      </c>
      <c r="C21" s="54" t="s">
        <v>10</v>
      </c>
      <c r="D21" s="65" t="s">
        <v>10</v>
      </c>
      <c r="E21" s="54" t="s">
        <v>10</v>
      </c>
    </row>
    <row r="22" spans="1:5" ht="15.75">
      <c r="A22" s="54"/>
      <c r="B22" s="58" t="s">
        <v>10</v>
      </c>
      <c r="C22" s="54" t="s">
        <v>10</v>
      </c>
      <c r="D22" s="54"/>
      <c r="E22" s="54" t="s">
        <v>10</v>
      </c>
    </row>
    <row r="23" spans="1:5" ht="15.75">
      <c r="A23" s="54"/>
      <c r="B23" s="58"/>
      <c r="C23" s="54"/>
      <c r="D23" s="54"/>
      <c r="E23" s="54"/>
    </row>
    <row r="24" spans="1:5" ht="15.75">
      <c r="A24" s="54" t="s">
        <v>167</v>
      </c>
      <c r="B24" s="58" t="s">
        <v>168</v>
      </c>
      <c r="C24" s="54" t="s">
        <v>167</v>
      </c>
      <c r="D24" s="54" t="s">
        <v>167</v>
      </c>
      <c r="E24" s="54" t="s">
        <v>167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B1" sqref="B1"/>
    </sheetView>
  </sheetViews>
  <sheetFormatPr defaultRowHeight="15"/>
  <cols>
    <col min="1" max="1" width="12.5703125" customWidth="1"/>
    <col min="2" max="2" width="6" customWidth="1"/>
  </cols>
  <sheetData>
    <row r="1" spans="1:2" ht="18.75">
      <c r="A1" s="50" t="s">
        <v>166</v>
      </c>
      <c r="B1" s="50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Coin List</vt:lpstr>
      <vt:lpstr>W-001</vt:lpstr>
      <vt:lpstr>W-005</vt:lpstr>
      <vt:lpstr>W-010</vt:lpstr>
      <vt:lpstr>W-025</vt:lpstr>
      <vt:lpstr>W-100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2025-12-07T13:43:03Z</dcterms:modified>
</cp:coreProperties>
</file>