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9720" windowHeight="5835" tabRatio="832" activeTab="8"/>
  </bookViews>
  <sheets>
    <sheet name="Start" sheetId="1" r:id="rId1"/>
    <sheet name="range" sheetId="2" r:id="rId2"/>
    <sheet name="table1" sheetId="3" r:id="rId3"/>
    <sheet name="table2" sheetId="4" r:id="rId4"/>
    <sheet name="table3" sheetId="5" r:id="rId5"/>
    <sheet name="table4" sheetId="6" r:id="rId6"/>
    <sheet name="table5" sheetId="7" r:id="rId7"/>
    <sheet name="ans" sheetId="8" r:id="rId8"/>
    <sheet name="starnews" sheetId="9" r:id="rId9"/>
    <sheet name="stars" sheetId="10" state="hidden" r:id="rId10"/>
  </sheets>
  <externalReferences>
    <externalReference r:id="rId13"/>
  </externalReferences>
  <definedNames>
    <definedName name="bad">'ans'!$P$16</definedName>
    <definedName name="cat">'range'!$J$6</definedName>
    <definedName name="dfive">'[1]Sheet 5'!$O$2</definedName>
    <definedName name="dfour">'[1]Sheet 4'!$O$2</definedName>
    <definedName name="done">'[1]Sheet1'!$O$2</definedName>
    <definedName name="dsix">'[1]Sheet 6'!$O$2</definedName>
    <definedName name="dthree">'[1]Sheet 3'!$O$2</definedName>
    <definedName name="dtwo">'[1]Sheet 2'!$O$2</definedName>
    <definedName name="fived">'table5'!$K$3</definedName>
    <definedName name="fivem">'table5'!$K$8</definedName>
    <definedName name="fivey">'table5'!$K$13</definedName>
    <definedName name="fourd">'table4'!$K$3</definedName>
    <definedName name="fourm">'table4'!$K$8</definedName>
    <definedName name="foury">'table4'!$K$13</definedName>
    <definedName name="good">'ans'!$O$16</definedName>
    <definedName name="mfive">'[1]Sheet 5'!$O$5</definedName>
    <definedName name="mfour">'[1]Sheet 4'!$O$5</definedName>
    <definedName name="mone">'[1]Sheet1'!$O$5</definedName>
    <definedName name="msix">'[1]Sheet 6'!$O$5</definedName>
    <definedName name="mthree">'[1]Sheet 3'!$O$5</definedName>
    <definedName name="mtwo">'[1]Sheet 2'!$O$5</definedName>
    <definedName name="oned">'table1'!$K$3</definedName>
    <definedName name="onem">'table1'!$K$8</definedName>
    <definedName name="oney">'table1'!$K$13</definedName>
    <definedName name="points">'stars'!$A$1:$E$367</definedName>
    <definedName name="star">'ans'!$N$16</definedName>
    <definedName name="stone">'ans'!$Q$16</definedName>
    <definedName name="tday">'ans'!$Q$8</definedName>
    <definedName name="thesis">'stars'!$B$370:$D$382</definedName>
    <definedName name="thesis1">'[1]answer'!$P$17</definedName>
    <definedName name="thesis2">'[1]answer'!$P$18</definedName>
    <definedName name="threed">'table3'!$K$3</definedName>
    <definedName name="threem">'table3'!$K$8</definedName>
    <definedName name="threey">'table3'!$K$13</definedName>
    <definedName name="tmonth">'ans'!$O$8</definedName>
    <definedName name="tmth">'[1]answer'!$R$8</definedName>
    <definedName name="twod">'table2'!$K$3</definedName>
    <definedName name="twom">'table2'!$K$8</definedName>
    <definedName name="twoy">'table2'!$K$13</definedName>
    <definedName name="tyear">'ans'!$M$8</definedName>
    <definedName name="yfive">'[1]Sheet 5'!$O$8</definedName>
    <definedName name="yfour">'[1]Sheet 4'!$O$8</definedName>
    <definedName name="yone">'[1]Sheet1'!$O$8</definedName>
    <definedName name="ysix">'[1]Sheet 6'!$O$8</definedName>
    <definedName name="ythree">'[1]Sheet 3'!$O$8</definedName>
    <definedName name="ytwo">'[1]Sheet 2'!$O$8</definedName>
  </definedNames>
  <calcPr fullCalcOnLoad="1"/>
</workbook>
</file>

<file path=xl/sharedStrings.xml><?xml version="1.0" encoding="utf-8"?>
<sst xmlns="http://schemas.openxmlformats.org/spreadsheetml/2006/main" count="1960" uniqueCount="553">
  <si>
    <t>JAN</t>
  </si>
  <si>
    <t>MAR</t>
  </si>
  <si>
    <t>MAY</t>
  </si>
  <si>
    <t>JUL</t>
  </si>
  <si>
    <t>SEP</t>
  </si>
  <si>
    <t>NOV</t>
  </si>
  <si>
    <t>FEB</t>
  </si>
  <si>
    <t>JUN</t>
  </si>
  <si>
    <t>OCT</t>
  </si>
  <si>
    <t>APR</t>
  </si>
  <si>
    <t>DEC</t>
  </si>
  <si>
    <t>AUG</t>
  </si>
  <si>
    <t>Yes</t>
  </si>
  <si>
    <t>No</t>
  </si>
  <si>
    <t xml:space="preserve"> Month in this table?</t>
  </si>
  <si>
    <t xml:space="preserve"> Year in this table?</t>
  </si>
  <si>
    <t xml:space="preserve"> Is your date in this table?</t>
  </si>
  <si>
    <t>DATE</t>
  </si>
  <si>
    <t>STAR</t>
  </si>
  <si>
    <t>GOOD POINT</t>
  </si>
  <si>
    <t>BAD POINT</t>
  </si>
  <si>
    <t>STONE</t>
  </si>
  <si>
    <t>19 FEB</t>
  </si>
  <si>
    <t>PISCES</t>
  </si>
  <si>
    <t>UNSELFISHNESS</t>
  </si>
  <si>
    <t>RUTHLESSNESS</t>
  </si>
  <si>
    <t>AMETHYST</t>
  </si>
  <si>
    <t>20 FEB</t>
  </si>
  <si>
    <t>HIGH INTELLIGENCE</t>
  </si>
  <si>
    <t>IMPATIENCE</t>
  </si>
  <si>
    <t>21 FEB</t>
  </si>
  <si>
    <t>SENSITIVITY</t>
  </si>
  <si>
    <t>PESSIMISM</t>
  </si>
  <si>
    <t>22 FEB</t>
  </si>
  <si>
    <t>INSPIRATION</t>
  </si>
  <si>
    <t>POOR LOSER</t>
  </si>
  <si>
    <t>23 FEB</t>
  </si>
  <si>
    <t>LOYALTY</t>
  </si>
  <si>
    <t>SARCASM</t>
  </si>
  <si>
    <t>24 FEB</t>
  </si>
  <si>
    <t>25 FEB</t>
  </si>
  <si>
    <t>26 FEB</t>
  </si>
  <si>
    <t>27 FEB</t>
  </si>
  <si>
    <t>28 FEB</t>
  </si>
  <si>
    <t>29 FEB</t>
  </si>
  <si>
    <t>01 MAR</t>
  </si>
  <si>
    <t>AQUAMARINE / CORAL</t>
  </si>
  <si>
    <t>02 MAR</t>
  </si>
  <si>
    <t>03 MAR</t>
  </si>
  <si>
    <t>04 MAR</t>
  </si>
  <si>
    <t>05 MAR</t>
  </si>
  <si>
    <t>06 MAR</t>
  </si>
  <si>
    <t>07 MAR</t>
  </si>
  <si>
    <t>08 MAR</t>
  </si>
  <si>
    <t>09 MAR</t>
  </si>
  <si>
    <t>10 MAR</t>
  </si>
  <si>
    <t>11 MAR</t>
  </si>
  <si>
    <t>12 MAR</t>
  </si>
  <si>
    <t>13 MAR</t>
  </si>
  <si>
    <t>14 MAR</t>
  </si>
  <si>
    <t>15 MAR</t>
  </si>
  <si>
    <t>16 MAR</t>
  </si>
  <si>
    <t>17 MAR</t>
  </si>
  <si>
    <t>18 MAR</t>
  </si>
  <si>
    <t>19 MAR</t>
  </si>
  <si>
    <t>20 MAR</t>
  </si>
  <si>
    <t>21 MAR</t>
  </si>
  <si>
    <t>ARIES</t>
  </si>
  <si>
    <t>COURAGE</t>
  </si>
  <si>
    <t>DICTATORIAL</t>
  </si>
  <si>
    <t>22 MAR</t>
  </si>
  <si>
    <t>LEADERSHIP</t>
  </si>
  <si>
    <t>SELFISHNESS</t>
  </si>
  <si>
    <t>23 MAR</t>
  </si>
  <si>
    <t>WARMTH</t>
  </si>
  <si>
    <t>EASILY BORED</t>
  </si>
  <si>
    <t>24 MAR</t>
  </si>
  <si>
    <t>INTUITION</t>
  </si>
  <si>
    <t>RESTLESSNESS</t>
  </si>
  <si>
    <t>25 MAR</t>
  </si>
  <si>
    <t>DECISIVENESS</t>
  </si>
  <si>
    <t>BULL HEADED</t>
  </si>
  <si>
    <t>26 MAR</t>
  </si>
  <si>
    <t>27 MAR</t>
  </si>
  <si>
    <t>28 MAR</t>
  </si>
  <si>
    <t>29 MAR</t>
  </si>
  <si>
    <t>30 MAR</t>
  </si>
  <si>
    <t>31 MAR</t>
  </si>
  <si>
    <t>01 APR</t>
  </si>
  <si>
    <t>DAIMOND / WHITE SAPHIRE</t>
  </si>
  <si>
    <t>02 APR</t>
  </si>
  <si>
    <t>03 APR</t>
  </si>
  <si>
    <t>04 APR</t>
  </si>
  <si>
    <t>05 APR</t>
  </si>
  <si>
    <t>06 APR</t>
  </si>
  <si>
    <t>07 APR</t>
  </si>
  <si>
    <t>08 APR</t>
  </si>
  <si>
    <t>09 APR</t>
  </si>
  <si>
    <t>10 APR</t>
  </si>
  <si>
    <t>11 APR</t>
  </si>
  <si>
    <t>12 APR</t>
  </si>
  <si>
    <t>13 APR</t>
  </si>
  <si>
    <t>14 APR</t>
  </si>
  <si>
    <t>15 APR</t>
  </si>
  <si>
    <t>16 APR</t>
  </si>
  <si>
    <t>17 APR</t>
  </si>
  <si>
    <t>18 APR</t>
  </si>
  <si>
    <t>19 APR</t>
  </si>
  <si>
    <t>20 APR</t>
  </si>
  <si>
    <t>TAURUS</t>
  </si>
  <si>
    <t>STABILITY</t>
  </si>
  <si>
    <t>STUBBORNNESS</t>
  </si>
  <si>
    <t>21 APR</t>
  </si>
  <si>
    <t>STRENGTH</t>
  </si>
  <si>
    <t>SCEPTICISM</t>
  </si>
  <si>
    <t>22 APR</t>
  </si>
  <si>
    <t>MATERIALISM</t>
  </si>
  <si>
    <t>23 APR</t>
  </si>
  <si>
    <t>PATIENCE</t>
  </si>
  <si>
    <t>LAZINESS</t>
  </si>
  <si>
    <t>24 APR</t>
  </si>
  <si>
    <t>REALISM</t>
  </si>
  <si>
    <t>POSSISIVENESS</t>
  </si>
  <si>
    <t>25 APR</t>
  </si>
  <si>
    <t>26 APR</t>
  </si>
  <si>
    <t>27 APR</t>
  </si>
  <si>
    <t>28 APR</t>
  </si>
  <si>
    <t>29 APR</t>
  </si>
  <si>
    <t>30 APR</t>
  </si>
  <si>
    <t>01 MAY</t>
  </si>
  <si>
    <t>EMERALD / JADE</t>
  </si>
  <si>
    <t>02 MAY</t>
  </si>
  <si>
    <t>03 MAY</t>
  </si>
  <si>
    <t>04 MAY</t>
  </si>
  <si>
    <t>05 MAY</t>
  </si>
  <si>
    <t>06 MAY</t>
  </si>
  <si>
    <t>07 MAY</t>
  </si>
  <si>
    <t>08 MAY</t>
  </si>
  <si>
    <t>09 MAY</t>
  </si>
  <si>
    <t>10 MAY</t>
  </si>
  <si>
    <t>11 MAY</t>
  </si>
  <si>
    <t>12 MAY</t>
  </si>
  <si>
    <t>13 MAY</t>
  </si>
  <si>
    <t>14 MAY</t>
  </si>
  <si>
    <t>15 MAY</t>
  </si>
  <si>
    <t>16 MAY</t>
  </si>
  <si>
    <t>17 MAY</t>
  </si>
  <si>
    <t>18 MAY</t>
  </si>
  <si>
    <t>19 MAY</t>
  </si>
  <si>
    <t>20 MAY</t>
  </si>
  <si>
    <t>21 MAY</t>
  </si>
  <si>
    <t>GEMINI</t>
  </si>
  <si>
    <t>VERSATILITY</t>
  </si>
  <si>
    <t>INCONSISTENCY</t>
  </si>
  <si>
    <t>22 MAY</t>
  </si>
  <si>
    <t>FAIRNESS</t>
  </si>
  <si>
    <t>MOODINESS</t>
  </si>
  <si>
    <t>23 MAY</t>
  </si>
  <si>
    <t>HONESTY</t>
  </si>
  <si>
    <t>EMOTIONAL</t>
  </si>
  <si>
    <t>24 MAY</t>
  </si>
  <si>
    <t>ADAPTABILITY</t>
  </si>
  <si>
    <t>25 MAY</t>
  </si>
  <si>
    <t>CHEERFULNESS</t>
  </si>
  <si>
    <t>IRRESPONSIBILITY</t>
  </si>
  <si>
    <t>26 MAY</t>
  </si>
  <si>
    <t>27 MAY</t>
  </si>
  <si>
    <t>28 MAY</t>
  </si>
  <si>
    <t>29 MAY</t>
  </si>
  <si>
    <t>30 MAY</t>
  </si>
  <si>
    <t>31 MAY</t>
  </si>
  <si>
    <t>01 JUN</t>
  </si>
  <si>
    <t>PEARL / MOON STONE</t>
  </si>
  <si>
    <t>02 JUN</t>
  </si>
  <si>
    <t>03 JUN</t>
  </si>
  <si>
    <t>04 JUN</t>
  </si>
  <si>
    <t>05 JUN</t>
  </si>
  <si>
    <t>06 JUN</t>
  </si>
  <si>
    <t>07 JUN</t>
  </si>
  <si>
    <t>08 JUN</t>
  </si>
  <si>
    <t>09 JUN</t>
  </si>
  <si>
    <t>10 JUN</t>
  </si>
  <si>
    <t>11 JUN</t>
  </si>
  <si>
    <t>12 JUN</t>
  </si>
  <si>
    <t>13 JUN</t>
  </si>
  <si>
    <t>14 JUN</t>
  </si>
  <si>
    <t>15 JUN</t>
  </si>
  <si>
    <t>16 JUN</t>
  </si>
  <si>
    <t>17 JUN</t>
  </si>
  <si>
    <t>18 JUN</t>
  </si>
  <si>
    <t>19 JUN</t>
  </si>
  <si>
    <t>20 JUN</t>
  </si>
  <si>
    <t>21 JUN</t>
  </si>
  <si>
    <t>CANCER</t>
  </si>
  <si>
    <t>PSYCHIC QUALITIES</t>
  </si>
  <si>
    <t>MANIPULATIVE</t>
  </si>
  <si>
    <t>22 JUN</t>
  </si>
  <si>
    <t>SENSE OF HUMOUR</t>
  </si>
  <si>
    <t>OVERLY SENSITIVE</t>
  </si>
  <si>
    <t>23 JUN</t>
  </si>
  <si>
    <t>SHARP MIND</t>
  </si>
  <si>
    <t>BEING CRITICAL</t>
  </si>
  <si>
    <t>24 JUN</t>
  </si>
  <si>
    <t>COMPASSIONATE</t>
  </si>
  <si>
    <t>DISHONESTY</t>
  </si>
  <si>
    <t>25 JUN</t>
  </si>
  <si>
    <t>TENACITY</t>
  </si>
  <si>
    <t>FEARFUL</t>
  </si>
  <si>
    <t>26 JUN</t>
  </si>
  <si>
    <t>27 JUN</t>
  </si>
  <si>
    <t>28 JUN</t>
  </si>
  <si>
    <t>29 JUN</t>
  </si>
  <si>
    <t>30 JUN</t>
  </si>
  <si>
    <t>01 JUL</t>
  </si>
  <si>
    <t>RUBY / AGATE</t>
  </si>
  <si>
    <t>02 JUL</t>
  </si>
  <si>
    <t>03 JUL</t>
  </si>
  <si>
    <t>04 JUL</t>
  </si>
  <si>
    <t>05 JUL</t>
  </si>
  <si>
    <t>06 JUL</t>
  </si>
  <si>
    <t>07 JUL</t>
  </si>
  <si>
    <t>08 JUL</t>
  </si>
  <si>
    <t>09 JUL</t>
  </si>
  <si>
    <t>10 JUL</t>
  </si>
  <si>
    <t>11 JUL</t>
  </si>
  <si>
    <t>12 JUL</t>
  </si>
  <si>
    <t>13 JUL</t>
  </si>
  <si>
    <t>14 JUL</t>
  </si>
  <si>
    <t>15 JUL</t>
  </si>
  <si>
    <t>16 JUL</t>
  </si>
  <si>
    <t>17 JUL</t>
  </si>
  <si>
    <t>18 JUL</t>
  </si>
  <si>
    <t>19 JUL</t>
  </si>
  <si>
    <t>20 JUL</t>
  </si>
  <si>
    <t>21 JUL</t>
  </si>
  <si>
    <t>22 JUL</t>
  </si>
  <si>
    <t>23 JUL</t>
  </si>
  <si>
    <t>LEO</t>
  </si>
  <si>
    <t>SINCERITY</t>
  </si>
  <si>
    <t>ARROGANCE</t>
  </si>
  <si>
    <t>24 JUL</t>
  </si>
  <si>
    <t>PLAYFULNESS</t>
  </si>
  <si>
    <t>BOSSINESS</t>
  </si>
  <si>
    <t>25 JUL</t>
  </si>
  <si>
    <t>AFFECTIONATE</t>
  </si>
  <si>
    <t>INFLEXIBILITY</t>
  </si>
  <si>
    <t>26 JUL</t>
  </si>
  <si>
    <t>CHILDISHNESS</t>
  </si>
  <si>
    <t>27 JUL</t>
  </si>
  <si>
    <t>SELF ASSURANCE</t>
  </si>
  <si>
    <t>VANITY</t>
  </si>
  <si>
    <t>28 JUL</t>
  </si>
  <si>
    <t>29 JUL</t>
  </si>
  <si>
    <t>30 JUL</t>
  </si>
  <si>
    <t>31 JUL</t>
  </si>
  <si>
    <t>01 AUG</t>
  </si>
  <si>
    <t>PERIDOT / SARDONYX</t>
  </si>
  <si>
    <t>02 AUG</t>
  </si>
  <si>
    <t>03 AUG</t>
  </si>
  <si>
    <t>04 AUG</t>
  </si>
  <si>
    <t>05 AUG</t>
  </si>
  <si>
    <t>06 AUG</t>
  </si>
  <si>
    <t>07 AUG</t>
  </si>
  <si>
    <t>08 AUG</t>
  </si>
  <si>
    <t>09 AUG</t>
  </si>
  <si>
    <t>10 AUG</t>
  </si>
  <si>
    <t>11 AUG</t>
  </si>
  <si>
    <t>12 AUG</t>
  </si>
  <si>
    <t>13 AUG</t>
  </si>
  <si>
    <t>14 AUG</t>
  </si>
  <si>
    <t>15 AUG</t>
  </si>
  <si>
    <t>16 AUG</t>
  </si>
  <si>
    <t>17 AUG</t>
  </si>
  <si>
    <t>18 AUG</t>
  </si>
  <si>
    <t>19 AUG</t>
  </si>
  <si>
    <t>20 AUG</t>
  </si>
  <si>
    <t>21 AUG</t>
  </si>
  <si>
    <t>22 AUG</t>
  </si>
  <si>
    <t>23 AUG</t>
  </si>
  <si>
    <t>VIRGO</t>
  </si>
  <si>
    <t>HELPFULNESS</t>
  </si>
  <si>
    <t>UNGRATEFULNESS</t>
  </si>
  <si>
    <t>24 AUG</t>
  </si>
  <si>
    <t>MODESTY</t>
  </si>
  <si>
    <t>TYRANNICAL</t>
  </si>
  <si>
    <t>25 AUG</t>
  </si>
  <si>
    <t>PERFECTION</t>
  </si>
  <si>
    <t>HYPOCHONDRIATIC</t>
  </si>
  <si>
    <t>26 AUG</t>
  </si>
  <si>
    <t>SECRECY</t>
  </si>
  <si>
    <t>27 AUG</t>
  </si>
  <si>
    <t>EFFICIENCY</t>
  </si>
  <si>
    <t>INSENSITIVITY</t>
  </si>
  <si>
    <t>28 AUG</t>
  </si>
  <si>
    <t>29 AUG</t>
  </si>
  <si>
    <t>30 AUG</t>
  </si>
  <si>
    <t>31 AUG</t>
  </si>
  <si>
    <t>01 SEP</t>
  </si>
  <si>
    <t>SAPHIRE / LAPIS</t>
  </si>
  <si>
    <t>02 SEP</t>
  </si>
  <si>
    <t>03 SEP</t>
  </si>
  <si>
    <t>04 SEP</t>
  </si>
  <si>
    <t>05 SEP</t>
  </si>
  <si>
    <t>06 SEP</t>
  </si>
  <si>
    <t>07 SEP</t>
  </si>
  <si>
    <t>08 SEP</t>
  </si>
  <si>
    <t>09 SEP</t>
  </si>
  <si>
    <t>10 SEP</t>
  </si>
  <si>
    <t>11 SEP</t>
  </si>
  <si>
    <t>12 SEP</t>
  </si>
  <si>
    <t>13 SEP</t>
  </si>
  <si>
    <t>14 SEP</t>
  </si>
  <si>
    <t>15 SEP</t>
  </si>
  <si>
    <t>16 SEP</t>
  </si>
  <si>
    <t>17 SEP</t>
  </si>
  <si>
    <t>18 SEP</t>
  </si>
  <si>
    <t>19 SEP</t>
  </si>
  <si>
    <t>20 SEP</t>
  </si>
  <si>
    <t>21 SEP</t>
  </si>
  <si>
    <t>22 SEP</t>
  </si>
  <si>
    <t>23 SEP</t>
  </si>
  <si>
    <t>LIBRA</t>
  </si>
  <si>
    <t>FAIR-MINDEDNESS</t>
  </si>
  <si>
    <t>VENGEFUL</t>
  </si>
  <si>
    <t>24 SEP</t>
  </si>
  <si>
    <t>TACT &amp; DIPLOMACY</t>
  </si>
  <si>
    <t>TOO TALKATIVE</t>
  </si>
  <si>
    <t>25 SEP</t>
  </si>
  <si>
    <t>UNDERSTANDING</t>
  </si>
  <si>
    <t>DEPENDENCY</t>
  </si>
  <si>
    <t>26 SEP</t>
  </si>
  <si>
    <t>EXCELLENT JUDGEMENT</t>
  </si>
  <si>
    <t>IMMATURITY</t>
  </si>
  <si>
    <t>27 SEP</t>
  </si>
  <si>
    <t>FRIENDLINESS</t>
  </si>
  <si>
    <t>SUPERFICIALITY</t>
  </si>
  <si>
    <t>28 SEP</t>
  </si>
  <si>
    <t>29 SEP</t>
  </si>
  <si>
    <t>30 SEP</t>
  </si>
  <si>
    <t>01 OCT</t>
  </si>
  <si>
    <t>OPAL</t>
  </si>
  <si>
    <t>02 OCT</t>
  </si>
  <si>
    <t>03 OCT</t>
  </si>
  <si>
    <t>04 OCT</t>
  </si>
  <si>
    <t>05 OCT</t>
  </si>
  <si>
    <t>06 OCT</t>
  </si>
  <si>
    <t>07 OCT</t>
  </si>
  <si>
    <t>08 OCT</t>
  </si>
  <si>
    <t>09 OCT</t>
  </si>
  <si>
    <t>10 OCT</t>
  </si>
  <si>
    <t>11 OCT</t>
  </si>
  <si>
    <t>12 OCT</t>
  </si>
  <si>
    <t>13 OCT</t>
  </si>
  <si>
    <t>14 OCT</t>
  </si>
  <si>
    <t>15 OCT</t>
  </si>
  <si>
    <t>16 OCT</t>
  </si>
  <si>
    <t>17 OCT</t>
  </si>
  <si>
    <t>18 OCT</t>
  </si>
  <si>
    <t>19 OCT</t>
  </si>
  <si>
    <t>20 OCT</t>
  </si>
  <si>
    <t>21 OCT</t>
  </si>
  <si>
    <t>22 OCT</t>
  </si>
  <si>
    <t>23 OCT</t>
  </si>
  <si>
    <t>SCORPIO</t>
  </si>
  <si>
    <t>CONSTRUCTIVE</t>
  </si>
  <si>
    <t>SPITEFULNESS</t>
  </si>
  <si>
    <t>24 OCT</t>
  </si>
  <si>
    <t>25 OCT</t>
  </si>
  <si>
    <t>CHARITABLE</t>
  </si>
  <si>
    <t>POSSESSIVENESS</t>
  </si>
  <si>
    <t>26 OCT</t>
  </si>
  <si>
    <t>THOROUGHNESS</t>
  </si>
  <si>
    <t>GREED</t>
  </si>
  <si>
    <t>27 OCT</t>
  </si>
  <si>
    <t>DETERMINATION</t>
  </si>
  <si>
    <t>28 OCT</t>
  </si>
  <si>
    <t>29 OCT</t>
  </si>
  <si>
    <t>30 OCT</t>
  </si>
  <si>
    <t>31 OCT</t>
  </si>
  <si>
    <t>01 NOV</t>
  </si>
  <si>
    <t>CITRINE</t>
  </si>
  <si>
    <t>02 NOV</t>
  </si>
  <si>
    <t>03 NOV</t>
  </si>
  <si>
    <t>04 NOV</t>
  </si>
  <si>
    <t>05 NOV</t>
  </si>
  <si>
    <t>06 NOV</t>
  </si>
  <si>
    <t>07 NOV</t>
  </si>
  <si>
    <t>08 NOV</t>
  </si>
  <si>
    <t>09 NOV</t>
  </si>
  <si>
    <t>10 NOV</t>
  </si>
  <si>
    <t>11 NOV</t>
  </si>
  <si>
    <t>12 NOV</t>
  </si>
  <si>
    <t>13 NOV</t>
  </si>
  <si>
    <t>14 NOV</t>
  </si>
  <si>
    <t>15 NOV</t>
  </si>
  <si>
    <t>16 NOV</t>
  </si>
  <si>
    <t>17 NOV</t>
  </si>
  <si>
    <t>18 NOV</t>
  </si>
  <si>
    <t>19 NOV</t>
  </si>
  <si>
    <t>20 NOV</t>
  </si>
  <si>
    <t>21 NOV</t>
  </si>
  <si>
    <t>22 NOV</t>
  </si>
  <si>
    <t>SAGITTARIUS</t>
  </si>
  <si>
    <t>GENEROSITY</t>
  </si>
  <si>
    <t>BOASTFULNESS</t>
  </si>
  <si>
    <t>23 NOV</t>
  </si>
  <si>
    <t>24 NOV</t>
  </si>
  <si>
    <t>FAR- SIGHTEDNESS</t>
  </si>
  <si>
    <t>JUDGEMENTAL</t>
  </si>
  <si>
    <t>25 NOV</t>
  </si>
  <si>
    <t>ENTHUSIASM</t>
  </si>
  <si>
    <t>HARD TO PLEASE</t>
  </si>
  <si>
    <t>26 NOV</t>
  </si>
  <si>
    <t>WISDOM</t>
  </si>
  <si>
    <t>INTOLERANCE</t>
  </si>
  <si>
    <t>27 NOV</t>
  </si>
  <si>
    <t>28 NOV</t>
  </si>
  <si>
    <t>29 NOV</t>
  </si>
  <si>
    <t>30 NOV</t>
  </si>
  <si>
    <t>01 DEC</t>
  </si>
  <si>
    <t>TERQUOISE / ZIRCON</t>
  </si>
  <si>
    <t>02 DEC</t>
  </si>
  <si>
    <t>03 DEC</t>
  </si>
  <si>
    <t>04 DEC</t>
  </si>
  <si>
    <t>05 DEC</t>
  </si>
  <si>
    <t>06 DEC</t>
  </si>
  <si>
    <t>07 DEC</t>
  </si>
  <si>
    <t>08 DEC</t>
  </si>
  <si>
    <t>09 DEC</t>
  </si>
  <si>
    <t>10 DEC</t>
  </si>
  <si>
    <t>11 DEC</t>
  </si>
  <si>
    <t>12 DEC</t>
  </si>
  <si>
    <t>13 DEC</t>
  </si>
  <si>
    <t>14 DEC</t>
  </si>
  <si>
    <t>15 DEC</t>
  </si>
  <si>
    <t>16 DEC</t>
  </si>
  <si>
    <t>17 DEC</t>
  </si>
  <si>
    <t>18 DEC</t>
  </si>
  <si>
    <t>19 DEC</t>
  </si>
  <si>
    <t>20 DEC</t>
  </si>
  <si>
    <t>21 DEC</t>
  </si>
  <si>
    <t>22 DEC</t>
  </si>
  <si>
    <t>CAPRICORN</t>
  </si>
  <si>
    <t>DEPENDABILITY</t>
  </si>
  <si>
    <t>23 DEC</t>
  </si>
  <si>
    <t>HARD WORKER</t>
  </si>
  <si>
    <t>HARSHNESS</t>
  </si>
  <si>
    <t>24 DEC</t>
  </si>
  <si>
    <t>OPPORTUNISTIC</t>
  </si>
  <si>
    <t>UNADVENTUROUS</t>
  </si>
  <si>
    <t>25 DEC</t>
  </si>
  <si>
    <t>PRUDENCE</t>
  </si>
  <si>
    <t>COLDNESS</t>
  </si>
  <si>
    <t>26 DEC</t>
  </si>
  <si>
    <t>27 DEC</t>
  </si>
  <si>
    <t>28 DEC</t>
  </si>
  <si>
    <t>29 DEC</t>
  </si>
  <si>
    <t>30 DEC</t>
  </si>
  <si>
    <t>31 DEC</t>
  </si>
  <si>
    <t>01 JAN</t>
  </si>
  <si>
    <t>GARNET</t>
  </si>
  <si>
    <t>02 JAN</t>
  </si>
  <si>
    <t>03 JAN</t>
  </si>
  <si>
    <t>04 JAN</t>
  </si>
  <si>
    <t>05 JAN</t>
  </si>
  <si>
    <t>06 JAN</t>
  </si>
  <si>
    <t>07 JAN</t>
  </si>
  <si>
    <t>08 JAN</t>
  </si>
  <si>
    <t>09 JAN</t>
  </si>
  <si>
    <t>10 JAN</t>
  </si>
  <si>
    <t>11 JAN</t>
  </si>
  <si>
    <t>12 JAN</t>
  </si>
  <si>
    <t>13 JAN</t>
  </si>
  <si>
    <t>14 JAN</t>
  </si>
  <si>
    <t>15 JAN</t>
  </si>
  <si>
    <t>16 JAN</t>
  </si>
  <si>
    <t>17 JAN</t>
  </si>
  <si>
    <t>18 JAN</t>
  </si>
  <si>
    <t>19 JAN</t>
  </si>
  <si>
    <t>20 JAN</t>
  </si>
  <si>
    <t>AQUARIUS</t>
  </si>
  <si>
    <t>PROGRESSIVENESS</t>
  </si>
  <si>
    <t>SUSPICION</t>
  </si>
  <si>
    <t>21 JAN</t>
  </si>
  <si>
    <t>22 JAN</t>
  </si>
  <si>
    <t>IMAGINATION</t>
  </si>
  <si>
    <t>DEMANDING</t>
  </si>
  <si>
    <t>23 JAN</t>
  </si>
  <si>
    <t>TALENTED</t>
  </si>
  <si>
    <t>CONCEIT</t>
  </si>
  <si>
    <t>24 JAN</t>
  </si>
  <si>
    <t>TOLERANCE</t>
  </si>
  <si>
    <t>RIGIDITY</t>
  </si>
  <si>
    <t>25 JAN</t>
  </si>
  <si>
    <t>26 JAN</t>
  </si>
  <si>
    <t>27 JAN</t>
  </si>
  <si>
    <t>28 JAN</t>
  </si>
  <si>
    <t>29 JAN</t>
  </si>
  <si>
    <t>30 JAN</t>
  </si>
  <si>
    <t>31 JAN</t>
  </si>
  <si>
    <t>01 FEB</t>
  </si>
  <si>
    <t>02 FEB</t>
  </si>
  <si>
    <t>03 FEB</t>
  </si>
  <si>
    <t>04 FEB</t>
  </si>
  <si>
    <t>05 FEB</t>
  </si>
  <si>
    <t>06 FEB</t>
  </si>
  <si>
    <t>07 FEB</t>
  </si>
  <si>
    <t>08 FEB</t>
  </si>
  <si>
    <t>09 FEB</t>
  </si>
  <si>
    <t>10 FEB</t>
  </si>
  <si>
    <t>11 FEB</t>
  </si>
  <si>
    <t>12 FEB</t>
  </si>
  <si>
    <t>13 FEB</t>
  </si>
  <si>
    <t>14 FEB</t>
  </si>
  <si>
    <t>15 FEB</t>
  </si>
  <si>
    <t>16 FEB</t>
  </si>
  <si>
    <t>17 FEB</t>
  </si>
  <si>
    <t>18 FEB</t>
  </si>
  <si>
    <t>FIRST</t>
  </si>
  <si>
    <t>SECOND</t>
  </si>
  <si>
    <t>A dual sign of two fishes, one swimming back toward Aquarius, the other toward Aries, means you can be torn between personal wants and a desire to help others. Your path to fulfillment is to use your abundant imagination.</t>
  </si>
  <si>
    <t>A born actor, you absorb other people's moods and impressions. Natural sensitivity can help you succeed in whatever you set out to do.</t>
  </si>
  <si>
    <t>The strong force that drives you on also gives you the potential to be independent and can fulfill your true purpose. Your desire to experience things for yourself means life's lessons are often learned the hard way.</t>
  </si>
  <si>
    <t>You have warmth to offer others if you look outward. In work you need a challenge . Success in love comes from developing sensitivity to other people's feelings.</t>
  </si>
  <si>
    <t>By recognizing that true security lies within yourself you can become strong like the bull, the symbol of your earth sign. You need to experiment and to be adventurous in life, or you can limit your options.</t>
  </si>
  <si>
    <t xml:space="preserve">Review your progress regularly to make sure you're not stuck in a rut.  You're at your best when you can be creative in work. Slow to give your heart, once committed you expect love to be a lasting things. </t>
  </si>
  <si>
    <t xml:space="preserve">It's by allowing space for the two sides of your sign that you can become whole &amp; find inner harmony. Your serious side seeks solitude and freedom, but your extrovert side craves company. It's easy for you to allow your emotions to rule your mind. </t>
  </si>
  <si>
    <t>Unless you control it you can become lost in a maze of anxieties. In work you need variety. Despite a reputation of being fickle, once you marry you remain committed.</t>
  </si>
  <si>
    <t xml:space="preserve">You should learn to navigate your way through life, rather than become waterlogged in your powerful sea of emotions. fulfillment comes from looking after others. Trust your psychic sensitivity because it can enrich your life. </t>
  </si>
  <si>
    <t>Your inner voice makes you aware of the right time to act. Giving love unconditionally is the lesson you're faced with at some time in your life. You like to hold on, but it's not until you let go that love can grow to its full potential.</t>
  </si>
  <si>
    <t>Your jungle is the everyday world, full of self-made doubts and fears. Your Leo pride comes from developing self-esteem. You have the ability to generate happiness. You flourish in work where you can use your fiery enthusiasm and be creative.</t>
  </si>
  <si>
    <t>A natural air of authority impresses others. A Leo is easily hurt. You'll make sacrifices for those you love but must guard against making children or spouse an extension of your ego.</t>
  </si>
  <si>
    <t>The Virgin symbolizes the untapped resources of your earth sign. Your search for perfection can make you dissatisfied. Learn to relax.</t>
  </si>
  <si>
    <t>At work you can cope with detailed, exacting tasks, but often over-complicate things. You're good at sizing up people.</t>
  </si>
  <si>
    <t xml:space="preserve">Libra's symbol, the scales, represents the balance &amp; harmony that you seek firstly within yourself, then with the rest of the world. You can be too idealistic about your friends &amp; feel exploited by being too anxious to please. </t>
  </si>
  <si>
    <t>Your ability to be objective means you can get along with most people.</t>
  </si>
  <si>
    <t>The strength of your sign lies in the ability to influence others. You can build creatively or destroy as you go. You need a job which taps all your resources to gain true satisfaction. Although you care and feel deeply, you may never marry.</t>
  </si>
  <si>
    <t>There are no half measures and once you attach yourself in love, its difficult for you to let go</t>
  </si>
  <si>
    <t xml:space="preserve">Your goal is to develop yourself mentally &amp; spiritually. Your restlessness enables you to adapt to life's changing patterns. You have to learn to differentiate between needs and wants. </t>
  </si>
  <si>
    <t>Benefit from the lessons offered by current situation than expecting tomorrow to solve your problems. Your search for new experiences can make you dissatisfied. Your ruling planet Jupiter symbolizes growth and wisdom and you can be an excellent teacher.</t>
  </si>
  <si>
    <t xml:space="preserve">Like your symbol, the goat, you must climb heights carefully &amp; protect traditions. It's often the second half of life, when you're more confident &amp; successful. Being cautious doesn't always work to your advantage in love. </t>
  </si>
  <si>
    <t xml:space="preserve">The family unit is important to your sensible soul, but it can be hard to find a partner who shares your commitment.  Also an innate sense of timing, plus practical aptitude, helps you succeed in a wide range of occupations, from office work to music. </t>
  </si>
  <si>
    <t xml:space="preserve">The water bearer depicts a man carrying water or knowledge wherever he goes. Your job is to help create a better world. Although you try to be progressive &amp; fair, you have to face the fact that some people will always be less equal than others. </t>
  </si>
  <si>
    <t xml:space="preserve">Be flexible &amp; recognize that what you perceive as the truth today could be proved wrong tomorrow. You work well in group &amp; are not intimidated by authority. A typical 'politician' you're in your element dealing with people &amp; fighting a cause. </t>
  </si>
  <si>
    <t>YEAR</t>
  </si>
  <si>
    <t>ANS</t>
  </si>
  <si>
    <t>MTH</t>
  </si>
  <si>
    <t>DAY</t>
  </si>
  <si>
    <t xml:space="preserve"> I AM YOUNG</t>
  </si>
  <si>
    <t xml:space="preserve"> I AM MIDDLE AGED</t>
  </si>
  <si>
    <t xml:space="preserve"> I AM OLD</t>
  </si>
  <si>
    <t>STAR NEWS</t>
  </si>
  <si>
    <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</si>
</sst>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General_)"/>
    <numFmt numFmtId="189" formatCode="_(* #,##0.0_);_(* \(#,##0.0\);_(* &quot;-&quot;??_);_(@_)"/>
    <numFmt numFmtId="190" formatCode="_(* #,##0_);_(* \(#,##0\);_(* &quot;-&quot;??_);_(@_)"/>
    <numFmt numFmtId="191" formatCode="d\-mmm\-yyyy"/>
    <numFmt numFmtId="192" formatCode="d/mmm/yyyy"/>
    <numFmt numFmtId="193" formatCode="mmmm\ d\,\ yyyy"/>
    <numFmt numFmtId="194" formatCode="mm/dd/yy"/>
  </numFmts>
  <fonts count="29">
    <font>
      <sz val="10"/>
      <name val="Arial"/>
      <family val="2"/>
    </font>
    <font>
      <b/>
      <sz val="12"/>
      <color indexed="10"/>
      <name val="Arial"/>
      <family val="2"/>
    </font>
    <font>
      <b/>
      <sz val="12"/>
      <color indexed="9"/>
      <name val="Arial"/>
      <family val="2"/>
    </font>
    <font>
      <sz val="8"/>
      <name val="Tahoma"/>
      <family val="2"/>
    </font>
    <font>
      <b/>
      <sz val="12"/>
      <color indexed="14"/>
      <name val="Arial"/>
      <family val="2"/>
    </font>
    <font>
      <b/>
      <sz val="10"/>
      <color indexed="12"/>
      <name val="Arial"/>
      <family val="2"/>
    </font>
    <font>
      <b/>
      <sz val="10"/>
      <color indexed="10"/>
      <name val="Arial"/>
      <family val="2"/>
    </font>
    <font>
      <b/>
      <sz val="10"/>
      <color indexed="17"/>
      <name val="Arial"/>
      <family val="2"/>
    </font>
    <font>
      <b/>
      <sz val="16"/>
      <color indexed="12"/>
      <name val="Arial"/>
      <family val="2"/>
    </font>
    <font>
      <b/>
      <sz val="16"/>
      <color indexed="10"/>
      <name val="Arial"/>
      <family val="2"/>
    </font>
    <font>
      <sz val="10"/>
      <color indexed="10"/>
      <name val="Arial"/>
      <family val="2"/>
    </font>
    <font>
      <b/>
      <sz val="16"/>
      <color indexed="48"/>
      <name val="Arial"/>
      <family val="2"/>
    </font>
    <font>
      <sz val="10"/>
      <color indexed="48"/>
      <name val="Arial"/>
      <family val="2"/>
    </font>
    <font>
      <b/>
      <i/>
      <u val="single"/>
      <sz val="10"/>
      <color indexed="12"/>
      <name val="Arial"/>
      <family val="2"/>
    </font>
    <font>
      <sz val="16"/>
      <color indexed="42"/>
      <name val="Comic Sans MS"/>
      <family val="4"/>
    </font>
    <font>
      <sz val="10"/>
      <color indexed="42"/>
      <name val="Arial"/>
      <family val="2"/>
    </font>
    <font>
      <sz val="10"/>
      <color indexed="42"/>
      <name val="Courier"/>
      <family val="3"/>
    </font>
    <font>
      <b/>
      <sz val="10"/>
      <color indexed="42"/>
      <name val="Arial"/>
      <family val="2"/>
    </font>
    <font>
      <b/>
      <sz val="14"/>
      <color indexed="12"/>
      <name val="Comic Sans MS"/>
      <family val="4"/>
    </font>
    <font>
      <b/>
      <sz val="14"/>
      <color indexed="12"/>
      <name val="Hobo Medium"/>
      <family val="2"/>
    </font>
    <font>
      <b/>
      <sz val="12"/>
      <color indexed="12"/>
      <name val="Comic Sans MS"/>
      <family val="4"/>
    </font>
    <font>
      <sz val="16"/>
      <color indexed="12"/>
      <name val="Comic Sans MS"/>
      <family val="4"/>
    </font>
    <font>
      <b/>
      <i/>
      <sz val="14"/>
      <color indexed="57"/>
      <name val="Hobo Medium"/>
      <family val="2"/>
    </font>
    <font>
      <b/>
      <i/>
      <sz val="14"/>
      <color indexed="16"/>
      <name val="Hobo Medium"/>
      <family val="2"/>
    </font>
    <font>
      <b/>
      <sz val="11"/>
      <color indexed="16"/>
      <name val="Book Antiqua"/>
      <family val="1"/>
    </font>
    <font>
      <b/>
      <sz val="16"/>
      <color indexed="56"/>
      <name val="Arial"/>
      <family val="2"/>
    </font>
    <font>
      <b/>
      <u val="single"/>
      <sz val="14"/>
      <color indexed="10"/>
      <name val="ArabBruD"/>
      <family val="2"/>
    </font>
    <font>
      <b/>
      <sz val="14"/>
      <color indexed="58"/>
      <name val="Hobo Medium"/>
      <family val="2"/>
    </font>
    <font>
      <i/>
      <sz val="6"/>
      <color indexed="10"/>
      <name val="Monotype Corsiva"/>
      <family val="4"/>
    </font>
  </fonts>
  <fills count="7">
    <fill>
      <patternFill/>
    </fill>
    <fill>
      <patternFill patternType="gray125"/>
    </fill>
    <fill>
      <patternFill patternType="solid">
        <fgColor indexed="35"/>
        <bgColor indexed="64"/>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12">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0">
    <xf numFmtId="0" fontId="0" fillId="0" borderId="0" xfId="0" applyAlignment="1">
      <alignment/>
    </xf>
    <xf numFmtId="0" fontId="1" fillId="2" borderId="1" xfId="0" applyFont="1" applyFill="1" applyBorder="1" applyAlignment="1" applyProtection="1">
      <alignment horizontal="center"/>
      <protection/>
    </xf>
    <xf numFmtId="0" fontId="2" fillId="3" borderId="0" xfId="0" applyFont="1" applyFill="1" applyBorder="1" applyAlignment="1" applyProtection="1">
      <alignment/>
      <protection/>
    </xf>
    <xf numFmtId="0" fontId="4" fillId="4" borderId="1" xfId="0" applyFont="1" applyFill="1" applyBorder="1" applyAlignment="1">
      <alignment/>
    </xf>
    <xf numFmtId="0" fontId="7"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0" fillId="0" borderId="0" xfId="19">
      <alignment/>
      <protection/>
    </xf>
    <xf numFmtId="0" fontId="0" fillId="0" borderId="0" xfId="19" applyFont="1">
      <alignment/>
      <protection/>
    </xf>
    <xf numFmtId="16" fontId="0" fillId="0" borderId="0" xfId="19" applyNumberFormat="1" quotePrefix="1">
      <alignment/>
      <protection/>
    </xf>
    <xf numFmtId="16" fontId="0" fillId="0" borderId="0" xfId="19" applyNumberFormat="1" applyFont="1" quotePrefix="1">
      <alignment/>
      <protection/>
    </xf>
    <xf numFmtId="0" fontId="0" fillId="0" borderId="0" xfId="19" applyFont="1" quotePrefix="1">
      <alignment/>
      <protection/>
    </xf>
    <xf numFmtId="0" fontId="0" fillId="0" borderId="0" xfId="19" quotePrefix="1">
      <alignment/>
      <protection/>
    </xf>
    <xf numFmtId="0" fontId="8" fillId="0" borderId="0" xfId="0" applyFont="1" applyAlignment="1">
      <alignment/>
    </xf>
    <xf numFmtId="0" fontId="0" fillId="5" borderId="1" xfId="0" applyFill="1" applyBorder="1" applyAlignment="1">
      <alignment/>
    </xf>
    <xf numFmtId="0" fontId="0" fillId="6" borderId="0" xfId="0" applyFill="1" applyAlignment="1">
      <alignment/>
    </xf>
    <xf numFmtId="0" fontId="0" fillId="6" borderId="0" xfId="0" applyFill="1" applyAlignment="1">
      <alignment horizontal="center"/>
    </xf>
    <xf numFmtId="0" fontId="11" fillId="4" borderId="2" xfId="0" applyFont="1" applyFill="1" applyBorder="1" applyAlignment="1">
      <alignment/>
    </xf>
    <xf numFmtId="0" fontId="12" fillId="4" borderId="3" xfId="0" applyFont="1" applyFill="1" applyBorder="1" applyAlignment="1">
      <alignment/>
    </xf>
    <xf numFmtId="0" fontId="15" fillId="6" borderId="0" xfId="0" applyFont="1" applyFill="1" applyAlignment="1">
      <alignment/>
    </xf>
    <xf numFmtId="0" fontId="16" fillId="6" borderId="4" xfId="0" applyFont="1" applyFill="1" applyBorder="1" applyAlignment="1" applyProtection="1">
      <alignment horizontal="right"/>
      <protection hidden="1" locked="0"/>
    </xf>
    <xf numFmtId="0" fontId="16" fillId="6" borderId="5" xfId="0" applyFont="1" applyFill="1" applyBorder="1" applyAlignment="1" applyProtection="1">
      <alignment horizontal="right"/>
      <protection hidden="1" locked="0"/>
    </xf>
    <xf numFmtId="0" fontId="17" fillId="6" borderId="5" xfId="0" applyFont="1" applyFill="1" applyBorder="1" applyAlignment="1" applyProtection="1">
      <alignment/>
      <protection hidden="1" locked="0"/>
    </xf>
    <xf numFmtId="0" fontId="17" fillId="6" borderId="0" xfId="0" applyFont="1" applyFill="1" applyAlignment="1">
      <alignment/>
    </xf>
    <xf numFmtId="0" fontId="17" fillId="6" borderId="6" xfId="0" applyFont="1" applyFill="1" applyBorder="1" applyAlignment="1" applyProtection="1">
      <alignment/>
      <protection hidden="1" locked="0"/>
    </xf>
    <xf numFmtId="0" fontId="17" fillId="6" borderId="7" xfId="0" applyFont="1" applyFill="1" applyBorder="1" applyAlignment="1" applyProtection="1">
      <alignment/>
      <protection hidden="1" locked="0"/>
    </xf>
    <xf numFmtId="14" fontId="17" fillId="6" borderId="0" xfId="0" applyNumberFormat="1" applyFont="1" applyFill="1" applyAlignment="1">
      <alignment/>
    </xf>
    <xf numFmtId="0" fontId="16" fillId="6" borderId="8" xfId="0" applyFont="1" applyFill="1" applyBorder="1" applyAlignment="1" applyProtection="1">
      <alignment/>
      <protection hidden="1" locked="0"/>
    </xf>
    <xf numFmtId="0" fontId="16" fillId="6" borderId="9" xfId="0" applyFont="1" applyFill="1" applyBorder="1" applyAlignment="1" applyProtection="1">
      <alignment/>
      <protection hidden="1" locked="0"/>
    </xf>
    <xf numFmtId="0" fontId="17" fillId="6" borderId="9" xfId="0" applyFont="1" applyFill="1" applyBorder="1" applyAlignment="1" applyProtection="1">
      <alignment/>
      <protection hidden="1" locked="0"/>
    </xf>
    <xf numFmtId="0" fontId="17" fillId="6" borderId="10" xfId="0" applyFont="1" applyFill="1" applyBorder="1" applyAlignment="1" applyProtection="1">
      <alignment/>
      <protection hidden="1" locked="0"/>
    </xf>
    <xf numFmtId="192" fontId="17" fillId="6" borderId="1" xfId="0" applyNumberFormat="1" applyFont="1" applyFill="1" applyBorder="1" applyAlignment="1">
      <alignment/>
    </xf>
    <xf numFmtId="0" fontId="17" fillId="6" borderId="4" xfId="0" applyFont="1" applyFill="1" applyBorder="1" applyAlignment="1" applyProtection="1">
      <alignment/>
      <protection hidden="1" locked="0"/>
    </xf>
    <xf numFmtId="15" fontId="17" fillId="6" borderId="11" xfId="0" applyNumberFormat="1" applyFont="1" applyFill="1" applyBorder="1" applyAlignment="1" applyProtection="1">
      <alignment/>
      <protection hidden="1" locked="0"/>
    </xf>
    <xf numFmtId="0" fontId="17" fillId="6" borderId="11" xfId="0" applyFont="1" applyFill="1" applyBorder="1" applyAlignment="1" applyProtection="1">
      <alignment/>
      <protection hidden="1" locked="0"/>
    </xf>
    <xf numFmtId="15" fontId="17" fillId="6" borderId="1" xfId="0" applyNumberFormat="1" applyFont="1" applyFill="1" applyBorder="1" applyAlignment="1" applyProtection="1">
      <alignment/>
      <protection hidden="1" locked="0"/>
    </xf>
    <xf numFmtId="0" fontId="16" fillId="6" borderId="6" xfId="0" applyFont="1" applyFill="1" applyBorder="1" applyAlignment="1" applyProtection="1">
      <alignment/>
      <protection hidden="1" locked="0"/>
    </xf>
    <xf numFmtId="0" fontId="16" fillId="6" borderId="0" xfId="0" applyFont="1" applyFill="1" applyBorder="1" applyAlignment="1" applyProtection="1">
      <alignment/>
      <protection hidden="1" locked="0"/>
    </xf>
    <xf numFmtId="0" fontId="16" fillId="6" borderId="7" xfId="0" applyFont="1" applyFill="1" applyBorder="1" applyAlignment="1" applyProtection="1">
      <alignment/>
      <protection hidden="1" locked="0"/>
    </xf>
    <xf numFmtId="0" fontId="17" fillId="6" borderId="1" xfId="0" applyFont="1" applyFill="1" applyBorder="1" applyAlignment="1" applyProtection="1">
      <alignment/>
      <protection hidden="1" locked="0"/>
    </xf>
    <xf numFmtId="0" fontId="17" fillId="6" borderId="0" xfId="0" applyFont="1" applyFill="1" applyBorder="1" applyAlignment="1" applyProtection="1">
      <alignment/>
      <protection hidden="1" locked="0"/>
    </xf>
    <xf numFmtId="0" fontId="17" fillId="6" borderId="8" xfId="0" applyFont="1" applyFill="1" applyBorder="1" applyAlignment="1" applyProtection="1">
      <alignment/>
      <protection hidden="1" locked="0"/>
    </xf>
    <xf numFmtId="0" fontId="17" fillId="6" borderId="0" xfId="0" applyFont="1" applyFill="1" applyAlignment="1" applyProtection="1">
      <alignment/>
      <protection hidden="1"/>
    </xf>
    <xf numFmtId="0" fontId="18" fillId="6" borderId="0" xfId="0" applyFont="1" applyFill="1" applyBorder="1" applyAlignment="1" applyProtection="1">
      <alignment wrapText="1"/>
      <protection hidden="1"/>
    </xf>
    <xf numFmtId="0" fontId="22" fillId="6" borderId="0" xfId="0" applyFont="1" applyFill="1" applyBorder="1" applyAlignment="1" applyProtection="1">
      <alignment wrapText="1"/>
      <protection hidden="1"/>
    </xf>
    <xf numFmtId="0" fontId="23" fillId="6" borderId="0" xfId="0" applyFont="1" applyFill="1" applyBorder="1" applyAlignment="1" applyProtection="1">
      <alignment wrapText="1"/>
      <protection hidden="1"/>
    </xf>
    <xf numFmtId="0" fontId="19" fillId="6" borderId="0" xfId="0" applyFont="1" applyFill="1" applyBorder="1" applyAlignment="1" applyProtection="1">
      <alignment wrapText="1"/>
      <protection hidden="1"/>
    </xf>
    <xf numFmtId="0" fontId="20" fillId="6" borderId="0" xfId="0" applyFont="1" applyFill="1" applyBorder="1" applyAlignment="1" applyProtection="1">
      <alignment wrapText="1"/>
      <protection hidden="1"/>
    </xf>
    <xf numFmtId="0" fontId="9" fillId="0" borderId="0" xfId="0" applyFont="1" applyAlignment="1">
      <alignment/>
    </xf>
    <xf numFmtId="0" fontId="25" fillId="0" borderId="0" xfId="0" applyFont="1" applyAlignment="1">
      <alignment/>
    </xf>
    <xf numFmtId="0" fontId="26" fillId="6" borderId="0" xfId="0" applyFont="1" applyFill="1" applyBorder="1" applyAlignment="1" applyProtection="1">
      <alignment wrapText="1"/>
      <protection hidden="1"/>
    </xf>
    <xf numFmtId="0" fontId="27" fillId="6" borderId="0" xfId="0" applyFont="1" applyFill="1" applyBorder="1" applyAlignment="1" applyProtection="1">
      <alignment wrapText="1"/>
      <protection hidden="1"/>
    </xf>
    <xf numFmtId="0" fontId="14" fillId="6" borderId="0" xfId="0" applyFont="1" applyFill="1" applyAlignment="1" applyProtection="1">
      <alignment wrapText="1"/>
      <protection hidden="1"/>
    </xf>
    <xf numFmtId="0" fontId="21" fillId="6" borderId="0" xfId="0" applyFont="1" applyFill="1" applyBorder="1" applyAlignment="1" applyProtection="1">
      <alignment wrapText="1"/>
      <protection hidden="1"/>
    </xf>
    <xf numFmtId="0" fontId="28" fillId="0" borderId="0" xfId="0" applyFont="1" applyAlignment="1">
      <alignment/>
    </xf>
    <xf numFmtId="0" fontId="0" fillId="0" borderId="0" xfId="0" applyAlignment="1" applyProtection="1">
      <alignment/>
      <protection hidden="1" locked="0"/>
    </xf>
    <xf numFmtId="1" fontId="0" fillId="0" borderId="0" xfId="15" applyNumberFormat="1" applyAlignment="1" applyProtection="1">
      <alignment/>
      <protection hidden="1" locked="0"/>
    </xf>
    <xf numFmtId="0" fontId="0" fillId="0" borderId="0" xfId="0" applyAlignment="1" applyProtection="1">
      <alignment/>
      <protection locked="0"/>
    </xf>
    <xf numFmtId="0" fontId="1" fillId="6" borderId="0" xfId="0" applyFont="1" applyFill="1" applyBorder="1" applyAlignment="1">
      <alignment horizontal="left" wrapText="1"/>
    </xf>
    <xf numFmtId="0" fontId="1" fillId="6" borderId="0"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Normal_Sheet1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ange!A1" /></Relationships>
</file>

<file path=xl/drawings/_rels/drawing2.xml.rels><?xml version="1.0" encoding="utf-8" standalone="yes"?><Relationships xmlns="http://schemas.openxmlformats.org/package/2006/relationships"><Relationship Id="rId1" Type="http://schemas.openxmlformats.org/officeDocument/2006/relationships/hyperlink" Target="#table1!A1"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table2!A1"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hyperlink" Target="#table3!A1"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hyperlink" Target="#table4!A1"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hyperlink" Target="#table5!A1" /><Relationship Id="rId2"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hyperlink" Target="#ans!A1" /><Relationship Id="rId2"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hyperlink" Target="#starnews!A1" /></Relationships>
</file>

<file path=xl/drawings/_rels/drawing9.xml.rels><?xml version="1.0" encoding="utf-8" standalone="yes"?><Relationships xmlns="http://schemas.openxmlformats.org/package/2006/relationships"><Relationship Id="rId1" Type="http://schemas.openxmlformats.org/officeDocument/2006/relationships/hyperlink" Target="#Start!A1"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5</xdr:row>
      <xdr:rowOff>9525</xdr:rowOff>
    </xdr:from>
    <xdr:to>
      <xdr:col>7</xdr:col>
      <xdr:colOff>523875</xdr:colOff>
      <xdr:row>14</xdr:row>
      <xdr:rowOff>57150</xdr:rowOff>
    </xdr:to>
    <xdr:sp>
      <xdr:nvSpPr>
        <xdr:cNvPr id="1" name="AutoShape 4"/>
        <xdr:cNvSpPr>
          <a:spLocks/>
        </xdr:cNvSpPr>
      </xdr:nvSpPr>
      <xdr:spPr>
        <a:xfrm rot="-1918914">
          <a:off x="314325" y="819150"/>
          <a:ext cx="4476750" cy="1504950"/>
        </a:xfrm>
        <a:prstGeom prst="rect"/>
        <a:noFill/>
      </xdr:spPr>
      <xdr:txBody>
        <a:bodyPr fromWordArt="1" wrap="none">
          <a:prstTxWarp prst="textRingOutside">
            <a:avLst>
              <a:gd name="adj" fmla="val 50000"/>
            </a:avLst>
          </a:prstTxWarp>
        </a:bodyPr>
        <a:p>
          <a:pPr algn="ctr"/>
          <a:r>
            <a:rPr sz="800" i="1" kern="10" spc="0">
              <a:ln w="9525" cmpd="sng">
                <a:solidFill>
                  <a:srgbClr val="FF0000"/>
                </a:solidFill>
                <a:headEnd type="none"/>
                <a:tailEnd type="none"/>
              </a:ln>
              <a:solidFill>
                <a:srgbClr val="FFFFFF"/>
              </a:solidFill>
              <a:latin typeface="Arial Black"/>
              <a:cs typeface="Arial Black"/>
            </a:rPr>
            <a:t> Burhanuddin                            
</a:t>
          </a:r>
        </a:p>
      </xdr:txBody>
    </xdr:sp>
    <xdr:clientData/>
  </xdr:twoCellAnchor>
  <xdr:twoCellAnchor>
    <xdr:from>
      <xdr:col>0</xdr:col>
      <xdr:colOff>314325</xdr:colOff>
      <xdr:row>5</xdr:row>
      <xdr:rowOff>9525</xdr:rowOff>
    </xdr:from>
    <xdr:to>
      <xdr:col>7</xdr:col>
      <xdr:colOff>523875</xdr:colOff>
      <xdr:row>14</xdr:row>
      <xdr:rowOff>57150</xdr:rowOff>
    </xdr:to>
    <xdr:sp>
      <xdr:nvSpPr>
        <xdr:cNvPr id="2" name="AutoShape 4"/>
        <xdr:cNvSpPr>
          <a:spLocks/>
        </xdr:cNvSpPr>
      </xdr:nvSpPr>
      <xdr:spPr>
        <a:xfrm rot="-1918914">
          <a:off x="314325" y="819150"/>
          <a:ext cx="4476750" cy="1504950"/>
        </a:xfrm>
        <a:prstGeom prst="rect"/>
        <a:noFill/>
      </xdr:spPr>
      <xdr:txBody>
        <a:bodyPr fromWordArt="1" wrap="none">
          <a:prstTxWarp prst="textRingOutside">
            <a:avLst>
              <a:gd name="adj" fmla="val 50000"/>
            </a:avLst>
          </a:prstTxWarp>
        </a:bodyPr>
        <a:p>
          <a:pPr algn="ctr"/>
          <a:r>
            <a:rPr sz="800" i="1" kern="10" spc="0">
              <a:ln w="9525" cmpd="sng">
                <a:solidFill>
                  <a:srgbClr val="FF0000"/>
                </a:solidFill>
                <a:headEnd type="none"/>
                <a:tailEnd type="none"/>
              </a:ln>
              <a:solidFill>
                <a:srgbClr val="FFFFFF"/>
              </a:solidFill>
              <a:latin typeface="Arial Black"/>
              <a:cs typeface="Arial Black"/>
            </a:rPr>
            <a:t> Burhanuddin                            
</a:t>
          </a:r>
        </a:p>
      </xdr:txBody>
    </xdr:sp>
    <xdr:clientData/>
  </xdr:twoCellAnchor>
  <xdr:twoCellAnchor>
    <xdr:from>
      <xdr:col>0</xdr:col>
      <xdr:colOff>228600</xdr:colOff>
      <xdr:row>6</xdr:row>
      <xdr:rowOff>152400</xdr:rowOff>
    </xdr:from>
    <xdr:to>
      <xdr:col>7</xdr:col>
      <xdr:colOff>95250</xdr:colOff>
      <xdr:row>17</xdr:row>
      <xdr:rowOff>9525</xdr:rowOff>
    </xdr:to>
    <xdr:sp>
      <xdr:nvSpPr>
        <xdr:cNvPr id="3" name="AutoShape 2"/>
        <xdr:cNvSpPr>
          <a:spLocks/>
        </xdr:cNvSpPr>
      </xdr:nvSpPr>
      <xdr:spPr>
        <a:xfrm>
          <a:off x="228600" y="1123950"/>
          <a:ext cx="4133850" cy="1638300"/>
        </a:xfrm>
        <a:prstGeom prst="rect"/>
        <a:noFill/>
      </xdr:spPr>
      <xdr:txBody>
        <a:bodyPr fromWordArt="1" wrap="none">
          <a:prstTxWarp prst="textPlain">
            <a:avLst>
              <a:gd name="adj" fmla="val 50000"/>
            </a:avLst>
          </a:prstTxWarp>
        </a:bodyPr>
        <a:p>
          <a:pPr algn="ctr"/>
          <a:r>
            <a:rPr sz="1800" kern="10" spc="36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To calculate your birthdate 
and your horoscope</a:t>
          </a:r>
        </a:p>
      </xdr:txBody>
    </xdr:sp>
    <xdr:clientData/>
  </xdr:twoCellAnchor>
  <xdr:twoCellAnchor>
    <xdr:from>
      <xdr:col>6</xdr:col>
      <xdr:colOff>361950</xdr:colOff>
      <xdr:row>9</xdr:row>
      <xdr:rowOff>152400</xdr:rowOff>
    </xdr:from>
    <xdr:to>
      <xdr:col>8</xdr:col>
      <xdr:colOff>276225</xdr:colOff>
      <xdr:row>16</xdr:row>
      <xdr:rowOff>9525</xdr:rowOff>
    </xdr:to>
    <xdr:sp>
      <xdr:nvSpPr>
        <xdr:cNvPr id="4" name="AutoShape 3">
          <a:hlinkClick r:id="rId1"/>
        </xdr:cNvPr>
        <xdr:cNvSpPr>
          <a:spLocks/>
        </xdr:cNvSpPr>
      </xdr:nvSpPr>
      <xdr:spPr>
        <a:xfrm>
          <a:off x="4019550" y="1609725"/>
          <a:ext cx="1133475" cy="990600"/>
        </a:xfrm>
        <a:prstGeom prst="star5">
          <a:avLst/>
        </a:prstGeom>
        <a:solidFill>
          <a:srgbClr val="FFFF00"/>
        </a:solidFill>
        <a:ln w="19050" cmpd="sng">
          <a:solidFill>
            <a:srgbClr val="0000FF"/>
          </a:solidFill>
          <a:headEnd type="none"/>
          <a:tailEnd type="none"/>
        </a:ln>
      </xdr:spPr>
      <xdr:txBody>
        <a:bodyPr vertOverflow="clip" wrap="square"/>
        <a:p>
          <a:pPr algn="ctr">
            <a:defRPr/>
          </a:pPr>
          <a:r>
            <a:rPr lang="en-US" cap="none" sz="1000" b="1" i="0" u="none" baseline="0">
              <a:solidFill>
                <a:srgbClr val="0000FF"/>
              </a:solidFill>
              <a:latin typeface="Arial"/>
              <a:ea typeface="Arial"/>
              <a:cs typeface="Arial"/>
            </a:rPr>
            <a:t>Click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552450</xdr:colOff>
      <xdr:row>4</xdr:row>
      <xdr:rowOff>228600</xdr:rowOff>
    </xdr:from>
    <xdr:to>
      <xdr:col>12</xdr:col>
      <xdr:colOff>114300</xdr:colOff>
      <xdr:row>6</xdr:row>
      <xdr:rowOff>266700</xdr:rowOff>
    </xdr:to>
    <xdr:sp>
      <xdr:nvSpPr>
        <xdr:cNvPr id="1" name="AutoShape 7">
          <a:hlinkClick r:id="rId1"/>
        </xdr:cNvPr>
        <xdr:cNvSpPr>
          <a:spLocks/>
        </xdr:cNvSpPr>
      </xdr:nvSpPr>
      <xdr:spPr>
        <a:xfrm>
          <a:off x="4257675" y="1143000"/>
          <a:ext cx="781050" cy="638175"/>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Move to TABLES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6</xdr:row>
      <xdr:rowOff>9525</xdr:rowOff>
    </xdr:from>
    <xdr:to>
      <xdr:col>12</xdr:col>
      <xdr:colOff>161925</xdr:colOff>
      <xdr:row>9</xdr:row>
      <xdr:rowOff>133350</xdr:rowOff>
    </xdr:to>
    <xdr:sp>
      <xdr:nvSpPr>
        <xdr:cNvPr id="1" name="AutoShape 14">
          <a:hlinkClick r:id="rId1"/>
        </xdr:cNvPr>
        <xdr:cNvSpPr>
          <a:spLocks/>
        </xdr:cNvSpPr>
      </xdr:nvSpPr>
      <xdr:spPr>
        <a:xfrm>
          <a:off x="4229100" y="1133475"/>
          <a:ext cx="828675" cy="685800"/>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NEXT TABLE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6</xdr:row>
      <xdr:rowOff>9525</xdr:rowOff>
    </xdr:from>
    <xdr:to>
      <xdr:col>12</xdr:col>
      <xdr:colOff>142875</xdr:colOff>
      <xdr:row>9</xdr:row>
      <xdr:rowOff>133350</xdr:rowOff>
    </xdr:to>
    <xdr:sp>
      <xdr:nvSpPr>
        <xdr:cNvPr id="1" name="AutoShape 20">
          <a:hlinkClick r:id="rId1"/>
        </xdr:cNvPr>
        <xdr:cNvSpPr>
          <a:spLocks/>
        </xdr:cNvSpPr>
      </xdr:nvSpPr>
      <xdr:spPr>
        <a:xfrm>
          <a:off x="4210050" y="1133475"/>
          <a:ext cx="828675" cy="685800"/>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NEXT TABLE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6</xdr:row>
      <xdr:rowOff>0</xdr:rowOff>
    </xdr:from>
    <xdr:to>
      <xdr:col>12</xdr:col>
      <xdr:colOff>104775</xdr:colOff>
      <xdr:row>9</xdr:row>
      <xdr:rowOff>123825</xdr:rowOff>
    </xdr:to>
    <xdr:sp>
      <xdr:nvSpPr>
        <xdr:cNvPr id="1" name="AutoShape 29">
          <a:hlinkClick r:id="rId1"/>
        </xdr:cNvPr>
        <xdr:cNvSpPr>
          <a:spLocks/>
        </xdr:cNvSpPr>
      </xdr:nvSpPr>
      <xdr:spPr>
        <a:xfrm>
          <a:off x="4171950" y="1123950"/>
          <a:ext cx="828675" cy="685800"/>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NEXT TABLE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6</xdr:row>
      <xdr:rowOff>0</xdr:rowOff>
    </xdr:from>
    <xdr:to>
      <xdr:col>12</xdr:col>
      <xdr:colOff>104775</xdr:colOff>
      <xdr:row>9</xdr:row>
      <xdr:rowOff>123825</xdr:rowOff>
    </xdr:to>
    <xdr:sp>
      <xdr:nvSpPr>
        <xdr:cNvPr id="1" name="AutoShape 20">
          <a:hlinkClick r:id="rId1"/>
        </xdr:cNvPr>
        <xdr:cNvSpPr>
          <a:spLocks/>
        </xdr:cNvSpPr>
      </xdr:nvSpPr>
      <xdr:spPr>
        <a:xfrm>
          <a:off x="4171950" y="1123950"/>
          <a:ext cx="828675" cy="685800"/>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NEXT TABLE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5</xdr:row>
      <xdr:rowOff>152400</xdr:rowOff>
    </xdr:from>
    <xdr:to>
      <xdr:col>12</xdr:col>
      <xdr:colOff>57150</xdr:colOff>
      <xdr:row>9</xdr:row>
      <xdr:rowOff>123825</xdr:rowOff>
    </xdr:to>
    <xdr:sp>
      <xdr:nvSpPr>
        <xdr:cNvPr id="1" name="AutoShape 20">
          <a:hlinkClick r:id="rId1"/>
        </xdr:cNvPr>
        <xdr:cNvSpPr>
          <a:spLocks/>
        </xdr:cNvSpPr>
      </xdr:nvSpPr>
      <xdr:spPr>
        <a:xfrm>
          <a:off x="4162425" y="1114425"/>
          <a:ext cx="790575" cy="695325"/>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ANSWER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4467225</xdr:colOff>
      <xdr:row>3</xdr:row>
      <xdr:rowOff>66675</xdr:rowOff>
    </xdr:from>
    <xdr:to>
      <xdr:col>3</xdr:col>
      <xdr:colOff>85725</xdr:colOff>
      <xdr:row>7</xdr:row>
      <xdr:rowOff>57150</xdr:rowOff>
    </xdr:to>
    <xdr:sp>
      <xdr:nvSpPr>
        <xdr:cNvPr id="1" name="AutoShape 2">
          <a:hlinkClick r:id="rId1"/>
        </xdr:cNvPr>
        <xdr:cNvSpPr>
          <a:spLocks/>
        </xdr:cNvSpPr>
      </xdr:nvSpPr>
      <xdr:spPr>
        <a:xfrm>
          <a:off x="4591050" y="1104900"/>
          <a:ext cx="1009650" cy="1057275"/>
        </a:xfrm>
        <a:prstGeom prst="star5">
          <a:avLst/>
        </a:prstGeom>
        <a:solidFill>
          <a:srgbClr val="FFFFFF"/>
        </a:solidFill>
        <a:ln w="38100" cmpd="dbl">
          <a:solidFill>
            <a:srgbClr val="0000FF"/>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 </a:t>
          </a:r>
          <a:r>
            <a:rPr lang="en-US" cap="none" sz="1000" b="1" i="1" u="sng" baseline="0">
              <a:solidFill>
                <a:srgbClr val="0000FF"/>
              </a:solidFill>
              <a:latin typeface="Arial"/>
              <a:ea typeface="Arial"/>
              <a:cs typeface="Arial"/>
            </a:rPr>
            <a:t>Star news</a:t>
          </a:r>
        </a:p>
      </xdr:txBody>
    </xdr:sp>
    <xdr:clientData/>
  </xdr:twoCellAnchor>
  <xdr:twoCellAnchor>
    <xdr:from>
      <xdr:col>1</xdr:col>
      <xdr:colOff>4010025</xdr:colOff>
      <xdr:row>2</xdr:row>
      <xdr:rowOff>190500</xdr:rowOff>
    </xdr:from>
    <xdr:to>
      <xdr:col>4</xdr:col>
      <xdr:colOff>152400</xdr:colOff>
      <xdr:row>7</xdr:row>
      <xdr:rowOff>200025</xdr:rowOff>
    </xdr:to>
    <xdr:sp>
      <xdr:nvSpPr>
        <xdr:cNvPr id="2" name="AutoShape 3"/>
        <xdr:cNvSpPr>
          <a:spLocks/>
        </xdr:cNvSpPr>
      </xdr:nvSpPr>
      <xdr:spPr>
        <a:xfrm rot="19837651">
          <a:off x="4133850" y="1028700"/>
          <a:ext cx="2143125" cy="1276350"/>
        </a:xfrm>
        <a:prstGeom prst="rect"/>
        <a:noFill/>
      </xdr:spPr>
      <xdr:txBody>
        <a:bodyPr fromWordArt="1" wrap="none">
          <a:prstTxWarp prst="textWave1">
            <a:avLst>
              <a:gd name="adj1" fmla="val 12564"/>
              <a:gd name="adj2" fmla="val 50634"/>
            </a:avLst>
          </a:prstTxWarp>
        </a:bodyPr>
        <a:p>
          <a:pPr algn="ctr"/>
          <a:r>
            <a:rPr sz="1000" b="1" kern="10" spc="0">
              <a:ln w="9525" cmpd="sng">
                <a:solidFill>
                  <a:srgbClr val="000000"/>
                </a:solidFill>
                <a:headEnd type="none"/>
                <a:tailEnd type="none"/>
              </a:ln>
              <a:solidFill>
                <a:srgbClr val="FFFF99"/>
              </a:solidFill>
              <a:latin typeface="Arial Black"/>
              <a:cs typeface="Arial Black"/>
            </a:rPr>
            <a:t>Click here to check 
more about your stars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38100</xdr:rowOff>
    </xdr:from>
    <xdr:to>
      <xdr:col>2</xdr:col>
      <xdr:colOff>514350</xdr:colOff>
      <xdr:row>2</xdr:row>
      <xdr:rowOff>0</xdr:rowOff>
    </xdr:to>
    <xdr:sp>
      <xdr:nvSpPr>
        <xdr:cNvPr id="1" name="AutoShape 1"/>
        <xdr:cNvSpPr>
          <a:spLocks/>
        </xdr:cNvSpPr>
      </xdr:nvSpPr>
      <xdr:spPr>
        <a:xfrm>
          <a:off x="904875" y="38100"/>
          <a:ext cx="400050" cy="381000"/>
        </a:xfrm>
        <a:prstGeom prst="star5">
          <a:avLst/>
        </a:prstGeom>
        <a:solidFill>
          <a:srgbClr val="FFFF00"/>
        </a:solid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0</xdr:row>
      <xdr:rowOff>28575</xdr:rowOff>
    </xdr:from>
    <xdr:to>
      <xdr:col>5</xdr:col>
      <xdr:colOff>514350</xdr:colOff>
      <xdr:row>1</xdr:row>
      <xdr:rowOff>247650</xdr:rowOff>
    </xdr:to>
    <xdr:sp>
      <xdr:nvSpPr>
        <xdr:cNvPr id="2" name="AutoShape 2"/>
        <xdr:cNvSpPr>
          <a:spLocks/>
        </xdr:cNvSpPr>
      </xdr:nvSpPr>
      <xdr:spPr>
        <a:xfrm>
          <a:off x="2819400" y="28575"/>
          <a:ext cx="400050" cy="381000"/>
        </a:xfrm>
        <a:prstGeom prst="star5">
          <a:avLst/>
        </a:prstGeom>
        <a:solidFill>
          <a:srgbClr val="FFFF00"/>
        </a:solid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0</xdr:row>
      <xdr:rowOff>66675</xdr:rowOff>
    </xdr:from>
    <xdr:to>
      <xdr:col>7</xdr:col>
      <xdr:colOff>457200</xdr:colOff>
      <xdr:row>2</xdr:row>
      <xdr:rowOff>76200</xdr:rowOff>
    </xdr:to>
    <xdr:sp>
      <xdr:nvSpPr>
        <xdr:cNvPr id="3" name="AutoShape 3">
          <a:hlinkClick r:id="rId1"/>
        </xdr:cNvPr>
        <xdr:cNvSpPr>
          <a:spLocks/>
        </xdr:cNvSpPr>
      </xdr:nvSpPr>
      <xdr:spPr>
        <a:xfrm>
          <a:off x="3590925" y="66675"/>
          <a:ext cx="790575" cy="428625"/>
        </a:xfrm>
        <a:prstGeom prst="flowChartAlternateProcess">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1100" b="1" i="0" u="none" baseline="0">
              <a:solidFill>
                <a:srgbClr val="800000"/>
              </a:solidFill>
            </a:rPr>
            <a:t>Play  again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orary%20Internet%20Files\Content.IE5\CHM3WXMJ\AGE_LIFe_edit.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Sheet1"/>
      <sheetName val="Sheet 2"/>
      <sheetName val="Sheet 3"/>
      <sheetName val="Sheet 4"/>
      <sheetName val="Sheet 5"/>
      <sheetName val="Sheet 6"/>
      <sheetName val="answer"/>
      <sheetName val="details"/>
      <sheetName val="stars"/>
      <sheetName val="sayings"/>
      <sheetName val="Module1"/>
      <sheetName val="Module2"/>
      <sheetName val="Module3"/>
    </sheetNames>
    <sheetDataSet>
      <sheetData sheetId="1">
        <row r="2">
          <cell r="O2">
            <v>1</v>
          </cell>
        </row>
        <row r="5">
          <cell r="O5">
            <v>2</v>
          </cell>
        </row>
        <row r="8">
          <cell r="O8">
            <v>2</v>
          </cell>
        </row>
      </sheetData>
      <sheetData sheetId="2">
        <row r="2">
          <cell r="O2">
            <v>2</v>
          </cell>
        </row>
        <row r="5">
          <cell r="O5">
            <v>2</v>
          </cell>
        </row>
        <row r="8">
          <cell r="O8">
            <v>1</v>
          </cell>
        </row>
      </sheetData>
      <sheetData sheetId="3">
        <row r="2">
          <cell r="O2">
            <v>2</v>
          </cell>
        </row>
        <row r="5">
          <cell r="O5">
            <v>2</v>
          </cell>
        </row>
        <row r="8">
          <cell r="O8">
            <v>2</v>
          </cell>
        </row>
      </sheetData>
      <sheetData sheetId="4">
        <row r="2">
          <cell r="O2">
            <v>1</v>
          </cell>
        </row>
        <row r="5">
          <cell r="O5">
            <v>1</v>
          </cell>
        </row>
        <row r="8">
          <cell r="O8">
            <v>1</v>
          </cell>
        </row>
      </sheetData>
      <sheetData sheetId="5">
        <row r="2">
          <cell r="O2">
            <v>1</v>
          </cell>
        </row>
        <row r="5">
          <cell r="O5">
            <v>2</v>
          </cell>
        </row>
        <row r="8">
          <cell r="O8">
            <v>1</v>
          </cell>
        </row>
      </sheetData>
      <sheetData sheetId="6">
        <row r="2">
          <cell r="O2">
            <v>2</v>
          </cell>
        </row>
        <row r="5">
          <cell r="O5">
            <v>1</v>
          </cell>
        </row>
        <row r="8">
          <cell r="O8">
            <v>2</v>
          </cell>
        </row>
      </sheetData>
      <sheetData sheetId="7">
        <row r="8">
          <cell r="R8">
            <v>8</v>
          </cell>
        </row>
        <row r="17">
          <cell r="P17" t="str">
            <v>The Virgin symbolizes the untapped resources of your earth sign. Your search for perfection can make you dissatisfied. Learn to relax.</v>
          </cell>
        </row>
        <row r="18">
          <cell r="P18" t="str">
            <v>At work you can cope with detailed, exacting tasks, but often over-complicate things. You're good at sizing up people.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F21:F21"/>
  <sheetViews>
    <sheetView showGridLines="0" workbookViewId="0" topLeftCell="A1">
      <selection activeCell="A1" sqref="A1"/>
    </sheetView>
  </sheetViews>
  <sheetFormatPr defaultColWidth="9.140625" defaultRowHeight="12.75"/>
  <sheetData>
    <row r="21" ht="12.75">
      <c r="F21" s="54"/>
    </row>
  </sheetData>
  <sheetProtection password="C90D" sheet="1" objects="1" scenarios="1" selectLockedCells="1" selectUnlockedCells="1"/>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E422"/>
  <sheetViews>
    <sheetView workbookViewId="0" topLeftCell="A1">
      <selection activeCell="D23" sqref="D23"/>
    </sheetView>
  </sheetViews>
  <sheetFormatPr defaultColWidth="9.140625" defaultRowHeight="12.75"/>
  <cols>
    <col min="1" max="2" width="13.00390625" style="7" customWidth="1"/>
    <col min="3" max="3" width="23.28125" style="7" customWidth="1"/>
    <col min="4" max="5" width="18.7109375" style="7" customWidth="1"/>
    <col min="6" max="16384" width="10.28125" style="7" customWidth="1"/>
  </cols>
  <sheetData>
    <row r="1" spans="1:5" ht="12.75">
      <c r="A1" s="7" t="s">
        <v>17</v>
      </c>
      <c r="B1" s="7" t="s">
        <v>18</v>
      </c>
      <c r="C1" s="7" t="s">
        <v>19</v>
      </c>
      <c r="D1" s="7" t="s">
        <v>20</v>
      </c>
      <c r="E1" s="8" t="s">
        <v>21</v>
      </c>
    </row>
    <row r="2" spans="1:5" ht="12.75">
      <c r="A2" s="9" t="s">
        <v>22</v>
      </c>
      <c r="B2" s="7" t="s">
        <v>23</v>
      </c>
      <c r="C2" s="7" t="s">
        <v>24</v>
      </c>
      <c r="D2" s="7" t="s">
        <v>25</v>
      </c>
      <c r="E2" s="8" t="s">
        <v>26</v>
      </c>
    </row>
    <row r="3" spans="1:5" ht="12.75">
      <c r="A3" s="9" t="s">
        <v>27</v>
      </c>
      <c r="B3" s="7" t="s">
        <v>23</v>
      </c>
      <c r="C3" s="7" t="s">
        <v>28</v>
      </c>
      <c r="D3" s="7" t="s">
        <v>29</v>
      </c>
      <c r="E3" s="8" t="s">
        <v>26</v>
      </c>
    </row>
    <row r="4" spans="1:5" ht="12.75">
      <c r="A4" s="9" t="s">
        <v>30</v>
      </c>
      <c r="B4" s="7" t="s">
        <v>23</v>
      </c>
      <c r="C4" s="7" t="s">
        <v>31</v>
      </c>
      <c r="D4" s="7" t="s">
        <v>32</v>
      </c>
      <c r="E4" s="8" t="s">
        <v>26</v>
      </c>
    </row>
    <row r="5" spans="1:5" ht="12.75">
      <c r="A5" s="9" t="s">
        <v>33</v>
      </c>
      <c r="B5" s="7" t="s">
        <v>23</v>
      </c>
      <c r="C5" s="7" t="s">
        <v>34</v>
      </c>
      <c r="D5" s="7" t="s">
        <v>35</v>
      </c>
      <c r="E5" s="8" t="s">
        <v>26</v>
      </c>
    </row>
    <row r="6" spans="1:5" ht="12.75">
      <c r="A6" s="9" t="s">
        <v>36</v>
      </c>
      <c r="B6" s="7" t="s">
        <v>23</v>
      </c>
      <c r="C6" s="7" t="s">
        <v>37</v>
      </c>
      <c r="D6" s="7" t="s">
        <v>38</v>
      </c>
      <c r="E6" s="8" t="s">
        <v>26</v>
      </c>
    </row>
    <row r="7" spans="1:5" ht="12.75">
      <c r="A7" s="9" t="s">
        <v>39</v>
      </c>
      <c r="B7" s="7" t="s">
        <v>23</v>
      </c>
      <c r="C7" s="7" t="s">
        <v>24</v>
      </c>
      <c r="D7" s="7" t="s">
        <v>25</v>
      </c>
      <c r="E7" s="8" t="s">
        <v>26</v>
      </c>
    </row>
    <row r="8" spans="1:5" ht="12.75">
      <c r="A8" s="9" t="s">
        <v>40</v>
      </c>
      <c r="B8" s="7" t="s">
        <v>23</v>
      </c>
      <c r="C8" s="7" t="s">
        <v>28</v>
      </c>
      <c r="D8" s="7" t="s">
        <v>29</v>
      </c>
      <c r="E8" s="8" t="s">
        <v>26</v>
      </c>
    </row>
    <row r="9" spans="1:5" ht="12.75">
      <c r="A9" s="9" t="s">
        <v>41</v>
      </c>
      <c r="B9" s="7" t="s">
        <v>23</v>
      </c>
      <c r="C9" s="7" t="s">
        <v>31</v>
      </c>
      <c r="D9" s="7" t="s">
        <v>32</v>
      </c>
      <c r="E9" s="8" t="s">
        <v>26</v>
      </c>
    </row>
    <row r="10" spans="1:5" ht="12.75">
      <c r="A10" s="9" t="s">
        <v>42</v>
      </c>
      <c r="B10" s="7" t="s">
        <v>23</v>
      </c>
      <c r="C10" s="7" t="s">
        <v>34</v>
      </c>
      <c r="D10" s="7" t="s">
        <v>35</v>
      </c>
      <c r="E10" s="8" t="s">
        <v>26</v>
      </c>
    </row>
    <row r="11" spans="1:5" ht="12.75">
      <c r="A11" s="9" t="s">
        <v>43</v>
      </c>
      <c r="B11" s="7" t="s">
        <v>23</v>
      </c>
      <c r="C11" s="7" t="s">
        <v>37</v>
      </c>
      <c r="D11" s="7" t="s">
        <v>38</v>
      </c>
      <c r="E11" s="8" t="s">
        <v>26</v>
      </c>
    </row>
    <row r="12" spans="1:5" ht="12.75">
      <c r="A12" s="9" t="s">
        <v>44</v>
      </c>
      <c r="B12" s="7" t="s">
        <v>23</v>
      </c>
      <c r="C12" s="7" t="s">
        <v>24</v>
      </c>
      <c r="D12" s="7" t="s">
        <v>25</v>
      </c>
      <c r="E12" s="8" t="s">
        <v>26</v>
      </c>
    </row>
    <row r="13" spans="1:5" ht="12.75">
      <c r="A13" s="10" t="s">
        <v>45</v>
      </c>
      <c r="B13" s="7" t="s">
        <v>23</v>
      </c>
      <c r="C13" s="7" t="s">
        <v>28</v>
      </c>
      <c r="D13" s="7" t="s">
        <v>29</v>
      </c>
      <c r="E13" s="8" t="s">
        <v>46</v>
      </c>
    </row>
    <row r="14" spans="1:5" ht="12.75">
      <c r="A14" s="10" t="s">
        <v>47</v>
      </c>
      <c r="B14" s="7" t="s">
        <v>23</v>
      </c>
      <c r="C14" s="7" t="s">
        <v>31</v>
      </c>
      <c r="D14" s="7" t="s">
        <v>32</v>
      </c>
      <c r="E14" s="8" t="s">
        <v>46</v>
      </c>
    </row>
    <row r="15" spans="1:5" ht="12.75">
      <c r="A15" s="10" t="s">
        <v>48</v>
      </c>
      <c r="B15" s="7" t="s">
        <v>23</v>
      </c>
      <c r="C15" s="7" t="s">
        <v>34</v>
      </c>
      <c r="D15" s="7" t="s">
        <v>35</v>
      </c>
      <c r="E15" s="8" t="s">
        <v>46</v>
      </c>
    </row>
    <row r="16" spans="1:5" ht="12.75">
      <c r="A16" s="10" t="s">
        <v>49</v>
      </c>
      <c r="B16" s="7" t="s">
        <v>23</v>
      </c>
      <c r="C16" s="7" t="s">
        <v>37</v>
      </c>
      <c r="D16" s="7" t="s">
        <v>38</v>
      </c>
      <c r="E16" s="8" t="s">
        <v>46</v>
      </c>
    </row>
    <row r="17" spans="1:5" ht="12.75">
      <c r="A17" s="10" t="s">
        <v>50</v>
      </c>
      <c r="B17" s="7" t="s">
        <v>23</v>
      </c>
      <c r="C17" s="7" t="s">
        <v>24</v>
      </c>
      <c r="D17" s="7" t="s">
        <v>25</v>
      </c>
      <c r="E17" s="8" t="s">
        <v>46</v>
      </c>
    </row>
    <row r="18" spans="1:5" ht="12.75">
      <c r="A18" s="10" t="s">
        <v>51</v>
      </c>
      <c r="B18" s="7" t="s">
        <v>23</v>
      </c>
      <c r="C18" s="7" t="s">
        <v>28</v>
      </c>
      <c r="D18" s="7" t="s">
        <v>29</v>
      </c>
      <c r="E18" s="8" t="s">
        <v>46</v>
      </c>
    </row>
    <row r="19" spans="1:5" ht="12.75">
      <c r="A19" s="10" t="s">
        <v>52</v>
      </c>
      <c r="B19" s="7" t="s">
        <v>23</v>
      </c>
      <c r="C19" s="7" t="s">
        <v>31</v>
      </c>
      <c r="D19" s="7" t="s">
        <v>32</v>
      </c>
      <c r="E19" s="8" t="s">
        <v>46</v>
      </c>
    </row>
    <row r="20" spans="1:5" ht="12.75">
      <c r="A20" s="10" t="s">
        <v>53</v>
      </c>
      <c r="B20" s="7" t="s">
        <v>23</v>
      </c>
      <c r="C20" s="7" t="s">
        <v>34</v>
      </c>
      <c r="D20" s="7" t="s">
        <v>35</v>
      </c>
      <c r="E20" s="8" t="s">
        <v>46</v>
      </c>
    </row>
    <row r="21" spans="1:5" ht="12.75">
      <c r="A21" s="10" t="s">
        <v>54</v>
      </c>
      <c r="B21" s="7" t="s">
        <v>23</v>
      </c>
      <c r="C21" s="7" t="s">
        <v>37</v>
      </c>
      <c r="D21" s="7" t="s">
        <v>38</v>
      </c>
      <c r="E21" s="8" t="s">
        <v>46</v>
      </c>
    </row>
    <row r="22" spans="1:5" ht="12.75">
      <c r="A22" s="9" t="s">
        <v>55</v>
      </c>
      <c r="B22" s="7" t="s">
        <v>23</v>
      </c>
      <c r="C22" s="7" t="s">
        <v>24</v>
      </c>
      <c r="D22" s="7" t="s">
        <v>25</v>
      </c>
      <c r="E22" s="8" t="s">
        <v>46</v>
      </c>
    </row>
    <row r="23" spans="1:5" ht="12.75">
      <c r="A23" s="9" t="s">
        <v>56</v>
      </c>
      <c r="B23" s="7" t="s">
        <v>23</v>
      </c>
      <c r="C23" s="7" t="s">
        <v>28</v>
      </c>
      <c r="D23" s="7" t="s">
        <v>29</v>
      </c>
      <c r="E23" s="8" t="s">
        <v>46</v>
      </c>
    </row>
    <row r="24" spans="1:5" ht="12.75">
      <c r="A24" s="9" t="s">
        <v>57</v>
      </c>
      <c r="B24" s="7" t="s">
        <v>23</v>
      </c>
      <c r="C24" s="7" t="s">
        <v>31</v>
      </c>
      <c r="D24" s="7" t="s">
        <v>32</v>
      </c>
      <c r="E24" s="8" t="s">
        <v>46</v>
      </c>
    </row>
    <row r="25" spans="1:5" ht="12.75">
      <c r="A25" s="9" t="s">
        <v>58</v>
      </c>
      <c r="B25" s="7" t="s">
        <v>23</v>
      </c>
      <c r="C25" s="7" t="s">
        <v>34</v>
      </c>
      <c r="D25" s="7" t="s">
        <v>35</v>
      </c>
      <c r="E25" s="8" t="s">
        <v>46</v>
      </c>
    </row>
    <row r="26" spans="1:5" ht="12.75">
      <c r="A26" s="9" t="s">
        <v>59</v>
      </c>
      <c r="B26" s="7" t="s">
        <v>23</v>
      </c>
      <c r="C26" s="7" t="s">
        <v>37</v>
      </c>
      <c r="D26" s="7" t="s">
        <v>38</v>
      </c>
      <c r="E26" s="8" t="s">
        <v>46</v>
      </c>
    </row>
    <row r="27" spans="1:5" ht="12.75">
      <c r="A27" s="9" t="s">
        <v>60</v>
      </c>
      <c r="B27" s="7" t="s">
        <v>23</v>
      </c>
      <c r="C27" s="7" t="s">
        <v>24</v>
      </c>
      <c r="D27" s="7" t="s">
        <v>25</v>
      </c>
      <c r="E27" s="8" t="s">
        <v>46</v>
      </c>
    </row>
    <row r="28" spans="1:5" ht="12.75">
      <c r="A28" s="9" t="s">
        <v>61</v>
      </c>
      <c r="B28" s="7" t="s">
        <v>23</v>
      </c>
      <c r="C28" s="7" t="s">
        <v>28</v>
      </c>
      <c r="D28" s="7" t="s">
        <v>29</v>
      </c>
      <c r="E28" s="8" t="s">
        <v>46</v>
      </c>
    </row>
    <row r="29" spans="1:5" ht="12.75">
      <c r="A29" s="9" t="s">
        <v>62</v>
      </c>
      <c r="B29" s="7" t="s">
        <v>23</v>
      </c>
      <c r="C29" s="7" t="s">
        <v>31</v>
      </c>
      <c r="D29" s="7" t="s">
        <v>32</v>
      </c>
      <c r="E29" s="8" t="s">
        <v>46</v>
      </c>
    </row>
    <row r="30" spans="1:5" ht="12.75">
      <c r="A30" s="9" t="s">
        <v>63</v>
      </c>
      <c r="B30" s="7" t="s">
        <v>23</v>
      </c>
      <c r="C30" s="7" t="s">
        <v>34</v>
      </c>
      <c r="D30" s="7" t="s">
        <v>35</v>
      </c>
      <c r="E30" s="8" t="s">
        <v>46</v>
      </c>
    </row>
    <row r="31" spans="1:5" ht="12.75">
      <c r="A31" s="9" t="s">
        <v>64</v>
      </c>
      <c r="B31" s="7" t="s">
        <v>23</v>
      </c>
      <c r="C31" s="7" t="s">
        <v>37</v>
      </c>
      <c r="D31" s="7" t="s">
        <v>38</v>
      </c>
      <c r="E31" s="8" t="s">
        <v>46</v>
      </c>
    </row>
    <row r="32" spans="1:5" ht="12.75">
      <c r="A32" s="9" t="s">
        <v>65</v>
      </c>
      <c r="B32" s="7" t="s">
        <v>23</v>
      </c>
      <c r="C32" s="7" t="s">
        <v>24</v>
      </c>
      <c r="D32" s="7" t="s">
        <v>25</v>
      </c>
      <c r="E32" s="8" t="s">
        <v>46</v>
      </c>
    </row>
    <row r="33" spans="1:5" ht="12.75">
      <c r="A33" s="9" t="s">
        <v>66</v>
      </c>
      <c r="B33" s="7" t="s">
        <v>67</v>
      </c>
      <c r="C33" s="7" t="s">
        <v>68</v>
      </c>
      <c r="D33" s="7" t="s">
        <v>69</v>
      </c>
      <c r="E33" s="8" t="s">
        <v>46</v>
      </c>
    </row>
    <row r="34" spans="1:5" ht="12.75">
      <c r="A34" s="9" t="s">
        <v>70</v>
      </c>
      <c r="B34" s="7" t="s">
        <v>67</v>
      </c>
      <c r="C34" s="7" t="s">
        <v>71</v>
      </c>
      <c r="D34" s="7" t="s">
        <v>72</v>
      </c>
      <c r="E34" s="8" t="s">
        <v>46</v>
      </c>
    </row>
    <row r="35" spans="1:5" ht="12.75">
      <c r="A35" s="9" t="s">
        <v>73</v>
      </c>
      <c r="B35" s="7" t="s">
        <v>67</v>
      </c>
      <c r="C35" s="7" t="s">
        <v>74</v>
      </c>
      <c r="D35" s="7" t="s">
        <v>75</v>
      </c>
      <c r="E35" s="8" t="s">
        <v>46</v>
      </c>
    </row>
    <row r="36" spans="1:5" ht="12.75">
      <c r="A36" s="9" t="s">
        <v>76</v>
      </c>
      <c r="B36" s="7" t="s">
        <v>67</v>
      </c>
      <c r="C36" s="7" t="s">
        <v>77</v>
      </c>
      <c r="D36" s="7" t="s">
        <v>78</v>
      </c>
      <c r="E36" s="8" t="s">
        <v>46</v>
      </c>
    </row>
    <row r="37" spans="1:5" ht="12.75">
      <c r="A37" s="9" t="s">
        <v>79</v>
      </c>
      <c r="B37" s="7" t="s">
        <v>67</v>
      </c>
      <c r="C37" s="7" t="s">
        <v>80</v>
      </c>
      <c r="D37" s="7" t="s">
        <v>81</v>
      </c>
      <c r="E37" s="8" t="s">
        <v>46</v>
      </c>
    </row>
    <row r="38" spans="1:5" ht="12.75">
      <c r="A38" s="9" t="s">
        <v>82</v>
      </c>
      <c r="B38" s="7" t="s">
        <v>67</v>
      </c>
      <c r="C38" s="7" t="s">
        <v>68</v>
      </c>
      <c r="D38" s="7" t="s">
        <v>69</v>
      </c>
      <c r="E38" s="8" t="s">
        <v>46</v>
      </c>
    </row>
    <row r="39" spans="1:5" ht="12.75">
      <c r="A39" s="9" t="s">
        <v>83</v>
      </c>
      <c r="B39" s="7" t="s">
        <v>67</v>
      </c>
      <c r="C39" s="7" t="s">
        <v>71</v>
      </c>
      <c r="D39" s="7" t="s">
        <v>72</v>
      </c>
      <c r="E39" s="8" t="s">
        <v>46</v>
      </c>
    </row>
    <row r="40" spans="1:5" ht="12.75">
      <c r="A40" s="9" t="s">
        <v>84</v>
      </c>
      <c r="B40" s="7" t="s">
        <v>67</v>
      </c>
      <c r="C40" s="7" t="s">
        <v>74</v>
      </c>
      <c r="D40" s="7" t="s">
        <v>75</v>
      </c>
      <c r="E40" s="8" t="s">
        <v>46</v>
      </c>
    </row>
    <row r="41" spans="1:5" ht="12.75">
      <c r="A41" s="9" t="s">
        <v>85</v>
      </c>
      <c r="B41" s="7" t="s">
        <v>67</v>
      </c>
      <c r="C41" s="7" t="s">
        <v>77</v>
      </c>
      <c r="D41" s="7" t="s">
        <v>78</v>
      </c>
      <c r="E41" s="8" t="s">
        <v>46</v>
      </c>
    </row>
    <row r="42" spans="1:5" ht="12.75">
      <c r="A42" s="9" t="s">
        <v>86</v>
      </c>
      <c r="B42" s="7" t="s">
        <v>67</v>
      </c>
      <c r="C42" s="7" t="s">
        <v>80</v>
      </c>
      <c r="D42" s="7" t="s">
        <v>81</v>
      </c>
      <c r="E42" s="8" t="s">
        <v>46</v>
      </c>
    </row>
    <row r="43" spans="1:5" ht="12.75">
      <c r="A43" s="9" t="s">
        <v>87</v>
      </c>
      <c r="B43" s="7" t="s">
        <v>67</v>
      </c>
      <c r="C43" s="7" t="s">
        <v>68</v>
      </c>
      <c r="D43" s="7" t="s">
        <v>69</v>
      </c>
      <c r="E43" s="8" t="s">
        <v>46</v>
      </c>
    </row>
    <row r="44" spans="1:5" ht="12.75">
      <c r="A44" s="11" t="s">
        <v>88</v>
      </c>
      <c r="B44" s="7" t="s">
        <v>67</v>
      </c>
      <c r="C44" s="7" t="s">
        <v>71</v>
      </c>
      <c r="D44" s="7" t="s">
        <v>72</v>
      </c>
      <c r="E44" s="8" t="s">
        <v>89</v>
      </c>
    </row>
    <row r="45" spans="1:5" ht="12.75">
      <c r="A45" s="11" t="s">
        <v>90</v>
      </c>
      <c r="B45" s="7" t="s">
        <v>67</v>
      </c>
      <c r="C45" s="7" t="s">
        <v>74</v>
      </c>
      <c r="D45" s="7" t="s">
        <v>75</v>
      </c>
      <c r="E45" s="8" t="s">
        <v>89</v>
      </c>
    </row>
    <row r="46" spans="1:5" ht="12.75">
      <c r="A46" s="11" t="s">
        <v>91</v>
      </c>
      <c r="B46" s="7" t="s">
        <v>67</v>
      </c>
      <c r="C46" s="7" t="s">
        <v>77</v>
      </c>
      <c r="D46" s="7" t="s">
        <v>78</v>
      </c>
      <c r="E46" s="8" t="s">
        <v>89</v>
      </c>
    </row>
    <row r="47" spans="1:5" ht="12.75">
      <c r="A47" s="11" t="s">
        <v>92</v>
      </c>
      <c r="B47" s="7" t="s">
        <v>67</v>
      </c>
      <c r="C47" s="7" t="s">
        <v>80</v>
      </c>
      <c r="D47" s="7" t="s">
        <v>81</v>
      </c>
      <c r="E47" s="8" t="s">
        <v>89</v>
      </c>
    </row>
    <row r="48" spans="1:5" ht="12.75">
      <c r="A48" s="11" t="s">
        <v>93</v>
      </c>
      <c r="B48" s="7" t="s">
        <v>67</v>
      </c>
      <c r="C48" s="7" t="s">
        <v>68</v>
      </c>
      <c r="D48" s="7" t="s">
        <v>69</v>
      </c>
      <c r="E48" s="8" t="s">
        <v>89</v>
      </c>
    </row>
    <row r="49" spans="1:5" ht="12.75">
      <c r="A49" s="11" t="s">
        <v>94</v>
      </c>
      <c r="B49" s="7" t="s">
        <v>67</v>
      </c>
      <c r="C49" s="7" t="s">
        <v>71</v>
      </c>
      <c r="D49" s="7" t="s">
        <v>72</v>
      </c>
      <c r="E49" s="8" t="s">
        <v>89</v>
      </c>
    </row>
    <row r="50" spans="1:5" ht="12.75">
      <c r="A50" s="11" t="s">
        <v>95</v>
      </c>
      <c r="B50" s="7" t="s">
        <v>67</v>
      </c>
      <c r="C50" s="7" t="s">
        <v>74</v>
      </c>
      <c r="D50" s="7" t="s">
        <v>75</v>
      </c>
      <c r="E50" s="8" t="s">
        <v>89</v>
      </c>
    </row>
    <row r="51" spans="1:5" ht="12.75">
      <c r="A51" s="11" t="s">
        <v>96</v>
      </c>
      <c r="B51" s="7" t="s">
        <v>67</v>
      </c>
      <c r="C51" s="7" t="s">
        <v>77</v>
      </c>
      <c r="D51" s="7" t="s">
        <v>78</v>
      </c>
      <c r="E51" s="8" t="s">
        <v>89</v>
      </c>
    </row>
    <row r="52" spans="1:5" ht="12.75">
      <c r="A52" s="11" t="s">
        <v>97</v>
      </c>
      <c r="B52" s="7" t="s">
        <v>67</v>
      </c>
      <c r="C52" s="7" t="s">
        <v>80</v>
      </c>
      <c r="D52" s="7" t="s">
        <v>81</v>
      </c>
      <c r="E52" s="8" t="s">
        <v>89</v>
      </c>
    </row>
    <row r="53" spans="1:5" ht="12.75">
      <c r="A53" s="12" t="s">
        <v>98</v>
      </c>
      <c r="B53" s="7" t="s">
        <v>67</v>
      </c>
      <c r="C53" s="7" t="s">
        <v>68</v>
      </c>
      <c r="D53" s="7" t="s">
        <v>69</v>
      </c>
      <c r="E53" s="8" t="s">
        <v>89</v>
      </c>
    </row>
    <row r="54" spans="1:5" ht="12.75">
      <c r="A54" s="12" t="s">
        <v>99</v>
      </c>
      <c r="B54" s="7" t="s">
        <v>67</v>
      </c>
      <c r="C54" s="7" t="s">
        <v>71</v>
      </c>
      <c r="D54" s="7" t="s">
        <v>72</v>
      </c>
      <c r="E54" s="8" t="s">
        <v>89</v>
      </c>
    </row>
    <row r="55" spans="1:5" ht="12.75">
      <c r="A55" s="12" t="s">
        <v>100</v>
      </c>
      <c r="B55" s="7" t="s">
        <v>67</v>
      </c>
      <c r="C55" s="7" t="s">
        <v>74</v>
      </c>
      <c r="D55" s="7" t="s">
        <v>75</v>
      </c>
      <c r="E55" s="8" t="s">
        <v>89</v>
      </c>
    </row>
    <row r="56" spans="1:5" ht="12.75">
      <c r="A56" s="12" t="s">
        <v>101</v>
      </c>
      <c r="B56" s="7" t="s">
        <v>67</v>
      </c>
      <c r="C56" s="7" t="s">
        <v>77</v>
      </c>
      <c r="D56" s="7" t="s">
        <v>78</v>
      </c>
      <c r="E56" s="8" t="s">
        <v>89</v>
      </c>
    </row>
    <row r="57" spans="1:5" ht="12.75">
      <c r="A57" s="12" t="s">
        <v>102</v>
      </c>
      <c r="B57" s="7" t="s">
        <v>67</v>
      </c>
      <c r="C57" s="7" t="s">
        <v>80</v>
      </c>
      <c r="D57" s="7" t="s">
        <v>81</v>
      </c>
      <c r="E57" s="8" t="s">
        <v>89</v>
      </c>
    </row>
    <row r="58" spans="1:5" ht="12.75">
      <c r="A58" s="12" t="s">
        <v>103</v>
      </c>
      <c r="B58" s="7" t="s">
        <v>67</v>
      </c>
      <c r="C58" s="7" t="s">
        <v>68</v>
      </c>
      <c r="D58" s="7" t="s">
        <v>69</v>
      </c>
      <c r="E58" s="8" t="s">
        <v>89</v>
      </c>
    </row>
    <row r="59" spans="1:5" ht="12.75">
      <c r="A59" s="12" t="s">
        <v>104</v>
      </c>
      <c r="B59" s="7" t="s">
        <v>67</v>
      </c>
      <c r="C59" s="7" t="s">
        <v>71</v>
      </c>
      <c r="D59" s="7" t="s">
        <v>72</v>
      </c>
      <c r="E59" s="8" t="s">
        <v>89</v>
      </c>
    </row>
    <row r="60" spans="1:5" ht="12.75">
      <c r="A60" s="12" t="s">
        <v>105</v>
      </c>
      <c r="B60" s="7" t="s">
        <v>67</v>
      </c>
      <c r="C60" s="7" t="s">
        <v>74</v>
      </c>
      <c r="D60" s="7" t="s">
        <v>75</v>
      </c>
      <c r="E60" s="8" t="s">
        <v>89</v>
      </c>
    </row>
    <row r="61" spans="1:5" ht="12.75">
      <c r="A61" s="12" t="s">
        <v>106</v>
      </c>
      <c r="B61" s="7" t="s">
        <v>67</v>
      </c>
      <c r="C61" s="7" t="s">
        <v>77</v>
      </c>
      <c r="D61" s="7" t="s">
        <v>78</v>
      </c>
      <c r="E61" s="8" t="s">
        <v>89</v>
      </c>
    </row>
    <row r="62" spans="1:5" ht="12.75">
      <c r="A62" s="12" t="s">
        <v>107</v>
      </c>
      <c r="B62" s="7" t="s">
        <v>67</v>
      </c>
      <c r="C62" s="7" t="s">
        <v>80</v>
      </c>
      <c r="D62" s="7" t="s">
        <v>81</v>
      </c>
      <c r="E62" s="8" t="s">
        <v>89</v>
      </c>
    </row>
    <row r="63" spans="1:5" ht="12.75">
      <c r="A63" s="12" t="s">
        <v>108</v>
      </c>
      <c r="B63" s="7" t="s">
        <v>109</v>
      </c>
      <c r="C63" s="7" t="s">
        <v>110</v>
      </c>
      <c r="D63" s="7" t="s">
        <v>111</v>
      </c>
      <c r="E63" s="8" t="s">
        <v>89</v>
      </c>
    </row>
    <row r="64" spans="1:5" ht="12.75">
      <c r="A64" s="12" t="s">
        <v>112</v>
      </c>
      <c r="B64" s="7" t="s">
        <v>109</v>
      </c>
      <c r="C64" s="7" t="s">
        <v>113</v>
      </c>
      <c r="D64" s="7" t="s">
        <v>114</v>
      </c>
      <c r="E64" s="8" t="s">
        <v>89</v>
      </c>
    </row>
    <row r="65" spans="1:5" ht="12.75">
      <c r="A65" s="12" t="s">
        <v>115</v>
      </c>
      <c r="B65" s="7" t="s">
        <v>109</v>
      </c>
      <c r="C65" s="7" t="s">
        <v>37</v>
      </c>
      <c r="D65" s="7" t="s">
        <v>116</v>
      </c>
      <c r="E65" s="8" t="s">
        <v>89</v>
      </c>
    </row>
    <row r="66" spans="1:5" ht="12.75">
      <c r="A66" s="12" t="s">
        <v>117</v>
      </c>
      <c r="B66" s="7" t="s">
        <v>109</v>
      </c>
      <c r="C66" s="7" t="s">
        <v>118</v>
      </c>
      <c r="D66" s="7" t="s">
        <v>119</v>
      </c>
      <c r="E66" s="8" t="s">
        <v>89</v>
      </c>
    </row>
    <row r="67" spans="1:5" ht="12.75">
      <c r="A67" s="12" t="s">
        <v>120</v>
      </c>
      <c r="B67" s="7" t="s">
        <v>109</v>
      </c>
      <c r="C67" s="7" t="s">
        <v>121</v>
      </c>
      <c r="D67" s="7" t="s">
        <v>122</v>
      </c>
      <c r="E67" s="8" t="s">
        <v>89</v>
      </c>
    </row>
    <row r="68" spans="1:5" ht="12.75">
      <c r="A68" s="12" t="s">
        <v>123</v>
      </c>
      <c r="B68" s="7" t="s">
        <v>109</v>
      </c>
      <c r="C68" s="7" t="s">
        <v>110</v>
      </c>
      <c r="D68" s="7" t="s">
        <v>111</v>
      </c>
      <c r="E68" s="8" t="s">
        <v>89</v>
      </c>
    </row>
    <row r="69" spans="1:5" ht="12.75">
      <c r="A69" s="12" t="s">
        <v>124</v>
      </c>
      <c r="B69" s="7" t="s">
        <v>109</v>
      </c>
      <c r="C69" s="7" t="s">
        <v>113</v>
      </c>
      <c r="D69" s="7" t="s">
        <v>114</v>
      </c>
      <c r="E69" s="8" t="s">
        <v>89</v>
      </c>
    </row>
    <row r="70" spans="1:5" ht="12.75">
      <c r="A70" s="12" t="s">
        <v>125</v>
      </c>
      <c r="B70" s="7" t="s">
        <v>109</v>
      </c>
      <c r="C70" s="7" t="s">
        <v>37</v>
      </c>
      <c r="D70" s="7" t="s">
        <v>116</v>
      </c>
      <c r="E70" s="8" t="s">
        <v>89</v>
      </c>
    </row>
    <row r="71" spans="1:5" ht="12.75">
      <c r="A71" s="12" t="s">
        <v>126</v>
      </c>
      <c r="B71" s="7" t="s">
        <v>109</v>
      </c>
      <c r="C71" s="7" t="s">
        <v>118</v>
      </c>
      <c r="D71" s="7" t="s">
        <v>119</v>
      </c>
      <c r="E71" s="8" t="s">
        <v>89</v>
      </c>
    </row>
    <row r="72" spans="1:5" ht="12.75">
      <c r="A72" s="12" t="s">
        <v>127</v>
      </c>
      <c r="B72" s="7" t="s">
        <v>109</v>
      </c>
      <c r="C72" s="7" t="s">
        <v>121</v>
      </c>
      <c r="D72" s="7" t="s">
        <v>122</v>
      </c>
      <c r="E72" s="8" t="s">
        <v>89</v>
      </c>
    </row>
    <row r="73" spans="1:5" ht="12.75">
      <c r="A73" s="12" t="s">
        <v>128</v>
      </c>
      <c r="B73" s="7" t="s">
        <v>109</v>
      </c>
      <c r="C73" s="7" t="s">
        <v>110</v>
      </c>
      <c r="D73" s="7" t="s">
        <v>111</v>
      </c>
      <c r="E73" s="8" t="s">
        <v>89</v>
      </c>
    </row>
    <row r="74" spans="1:5" ht="12.75">
      <c r="A74" s="11" t="s">
        <v>129</v>
      </c>
      <c r="B74" s="7" t="s">
        <v>109</v>
      </c>
      <c r="C74" s="7" t="s">
        <v>113</v>
      </c>
      <c r="D74" s="7" t="s">
        <v>114</v>
      </c>
      <c r="E74" s="8" t="s">
        <v>130</v>
      </c>
    </row>
    <row r="75" spans="1:5" ht="12.75">
      <c r="A75" s="11" t="s">
        <v>131</v>
      </c>
      <c r="B75" s="7" t="s">
        <v>109</v>
      </c>
      <c r="C75" s="7" t="s">
        <v>37</v>
      </c>
      <c r="D75" s="7" t="s">
        <v>116</v>
      </c>
      <c r="E75" s="8" t="s">
        <v>130</v>
      </c>
    </row>
    <row r="76" spans="1:5" ht="12.75">
      <c r="A76" s="11" t="s">
        <v>132</v>
      </c>
      <c r="B76" s="7" t="s">
        <v>109</v>
      </c>
      <c r="C76" s="7" t="s">
        <v>118</v>
      </c>
      <c r="D76" s="7" t="s">
        <v>119</v>
      </c>
      <c r="E76" s="8" t="s">
        <v>130</v>
      </c>
    </row>
    <row r="77" spans="1:5" ht="12.75">
      <c r="A77" s="11" t="s">
        <v>133</v>
      </c>
      <c r="B77" s="7" t="s">
        <v>109</v>
      </c>
      <c r="C77" s="7" t="s">
        <v>121</v>
      </c>
      <c r="D77" s="7" t="s">
        <v>122</v>
      </c>
      <c r="E77" s="8" t="s">
        <v>130</v>
      </c>
    </row>
    <row r="78" spans="1:5" ht="12.75">
      <c r="A78" s="11" t="s">
        <v>134</v>
      </c>
      <c r="B78" s="7" t="s">
        <v>109</v>
      </c>
      <c r="C78" s="7" t="s">
        <v>110</v>
      </c>
      <c r="D78" s="7" t="s">
        <v>111</v>
      </c>
      <c r="E78" s="8" t="s">
        <v>130</v>
      </c>
    </row>
    <row r="79" spans="1:5" ht="12.75">
      <c r="A79" s="11" t="s">
        <v>135</v>
      </c>
      <c r="B79" s="7" t="s">
        <v>109</v>
      </c>
      <c r="C79" s="7" t="s">
        <v>113</v>
      </c>
      <c r="D79" s="7" t="s">
        <v>114</v>
      </c>
      <c r="E79" s="8" t="s">
        <v>130</v>
      </c>
    </row>
    <row r="80" spans="1:5" ht="12.75">
      <c r="A80" s="11" t="s">
        <v>136</v>
      </c>
      <c r="B80" s="7" t="s">
        <v>109</v>
      </c>
      <c r="C80" s="7" t="s">
        <v>37</v>
      </c>
      <c r="D80" s="7" t="s">
        <v>116</v>
      </c>
      <c r="E80" s="8" t="s">
        <v>130</v>
      </c>
    </row>
    <row r="81" spans="1:5" ht="12.75">
      <c r="A81" s="11" t="s">
        <v>137</v>
      </c>
      <c r="B81" s="7" t="s">
        <v>109</v>
      </c>
      <c r="C81" s="7" t="s">
        <v>118</v>
      </c>
      <c r="D81" s="7" t="s">
        <v>119</v>
      </c>
      <c r="E81" s="8" t="s">
        <v>130</v>
      </c>
    </row>
    <row r="82" spans="1:5" ht="12.75">
      <c r="A82" s="11" t="s">
        <v>138</v>
      </c>
      <c r="B82" s="7" t="s">
        <v>109</v>
      </c>
      <c r="C82" s="7" t="s">
        <v>121</v>
      </c>
      <c r="D82" s="7" t="s">
        <v>122</v>
      </c>
      <c r="E82" s="8" t="s">
        <v>130</v>
      </c>
    </row>
    <row r="83" spans="1:5" ht="12.75">
      <c r="A83" s="12" t="s">
        <v>139</v>
      </c>
      <c r="B83" s="7" t="s">
        <v>109</v>
      </c>
      <c r="C83" s="7" t="s">
        <v>110</v>
      </c>
      <c r="D83" s="7" t="s">
        <v>111</v>
      </c>
      <c r="E83" s="8" t="s">
        <v>130</v>
      </c>
    </row>
    <row r="84" spans="1:5" ht="12.75">
      <c r="A84" s="12" t="s">
        <v>140</v>
      </c>
      <c r="B84" s="7" t="s">
        <v>109</v>
      </c>
      <c r="C84" s="7" t="s">
        <v>113</v>
      </c>
      <c r="D84" s="7" t="s">
        <v>114</v>
      </c>
      <c r="E84" s="8" t="s">
        <v>130</v>
      </c>
    </row>
    <row r="85" spans="1:5" ht="12.75">
      <c r="A85" s="12" t="s">
        <v>141</v>
      </c>
      <c r="B85" s="7" t="s">
        <v>109</v>
      </c>
      <c r="C85" s="7" t="s">
        <v>37</v>
      </c>
      <c r="D85" s="7" t="s">
        <v>116</v>
      </c>
      <c r="E85" s="8" t="s">
        <v>130</v>
      </c>
    </row>
    <row r="86" spans="1:5" ht="12.75">
      <c r="A86" s="12" t="s">
        <v>142</v>
      </c>
      <c r="B86" s="7" t="s">
        <v>109</v>
      </c>
      <c r="C86" s="7" t="s">
        <v>118</v>
      </c>
      <c r="D86" s="7" t="s">
        <v>119</v>
      </c>
      <c r="E86" s="8" t="s">
        <v>130</v>
      </c>
    </row>
    <row r="87" spans="1:5" ht="12.75">
      <c r="A87" s="12" t="s">
        <v>143</v>
      </c>
      <c r="B87" s="7" t="s">
        <v>109</v>
      </c>
      <c r="C87" s="7" t="s">
        <v>121</v>
      </c>
      <c r="D87" s="7" t="s">
        <v>122</v>
      </c>
      <c r="E87" s="8" t="s">
        <v>130</v>
      </c>
    </row>
    <row r="88" spans="1:5" ht="12.75">
      <c r="A88" s="12" t="s">
        <v>144</v>
      </c>
      <c r="B88" s="7" t="s">
        <v>109</v>
      </c>
      <c r="C88" s="7" t="s">
        <v>110</v>
      </c>
      <c r="D88" s="7" t="s">
        <v>111</v>
      </c>
      <c r="E88" s="8" t="s">
        <v>130</v>
      </c>
    </row>
    <row r="89" spans="1:5" ht="12.75">
      <c r="A89" s="12" t="s">
        <v>145</v>
      </c>
      <c r="B89" s="7" t="s">
        <v>109</v>
      </c>
      <c r="C89" s="7" t="s">
        <v>113</v>
      </c>
      <c r="D89" s="7" t="s">
        <v>114</v>
      </c>
      <c r="E89" s="8" t="s">
        <v>130</v>
      </c>
    </row>
    <row r="90" spans="1:5" ht="12.75">
      <c r="A90" s="12" t="s">
        <v>146</v>
      </c>
      <c r="B90" s="7" t="s">
        <v>109</v>
      </c>
      <c r="C90" s="7" t="s">
        <v>37</v>
      </c>
      <c r="D90" s="7" t="s">
        <v>116</v>
      </c>
      <c r="E90" s="8" t="s">
        <v>130</v>
      </c>
    </row>
    <row r="91" spans="1:5" ht="12.75">
      <c r="A91" s="12" t="s">
        <v>147</v>
      </c>
      <c r="B91" s="7" t="s">
        <v>109</v>
      </c>
      <c r="C91" s="7" t="s">
        <v>118</v>
      </c>
      <c r="D91" s="7" t="s">
        <v>119</v>
      </c>
      <c r="E91" s="8" t="s">
        <v>130</v>
      </c>
    </row>
    <row r="92" spans="1:5" ht="12.75">
      <c r="A92" s="12" t="s">
        <v>148</v>
      </c>
      <c r="B92" s="7" t="s">
        <v>109</v>
      </c>
      <c r="C92" s="7" t="s">
        <v>121</v>
      </c>
      <c r="D92" s="7" t="s">
        <v>122</v>
      </c>
      <c r="E92" s="8" t="s">
        <v>130</v>
      </c>
    </row>
    <row r="93" spans="1:5" ht="12.75">
      <c r="A93" s="12" t="s">
        <v>149</v>
      </c>
      <c r="B93" s="7" t="s">
        <v>109</v>
      </c>
      <c r="C93" s="7" t="s">
        <v>110</v>
      </c>
      <c r="D93" s="7" t="s">
        <v>111</v>
      </c>
      <c r="E93" s="8" t="s">
        <v>130</v>
      </c>
    </row>
    <row r="94" spans="1:5" ht="12.75">
      <c r="A94" s="12" t="s">
        <v>150</v>
      </c>
      <c r="B94" s="7" t="s">
        <v>151</v>
      </c>
      <c r="C94" s="7" t="s">
        <v>152</v>
      </c>
      <c r="D94" s="7" t="s">
        <v>153</v>
      </c>
      <c r="E94" s="8" t="s">
        <v>130</v>
      </c>
    </row>
    <row r="95" spans="1:5" ht="12.75">
      <c r="A95" s="12" t="s">
        <v>154</v>
      </c>
      <c r="B95" s="7" t="s">
        <v>151</v>
      </c>
      <c r="C95" s="7" t="s">
        <v>155</v>
      </c>
      <c r="D95" s="7" t="s">
        <v>156</v>
      </c>
      <c r="E95" s="8" t="s">
        <v>130</v>
      </c>
    </row>
    <row r="96" spans="1:5" ht="12.75">
      <c r="A96" s="12" t="s">
        <v>157</v>
      </c>
      <c r="B96" s="7" t="s">
        <v>151</v>
      </c>
      <c r="C96" s="7" t="s">
        <v>158</v>
      </c>
      <c r="D96" s="7" t="s">
        <v>159</v>
      </c>
      <c r="E96" s="8" t="s">
        <v>130</v>
      </c>
    </row>
    <row r="97" spans="1:5" ht="12.75">
      <c r="A97" s="12" t="s">
        <v>160</v>
      </c>
      <c r="B97" s="7" t="s">
        <v>151</v>
      </c>
      <c r="C97" s="7" t="s">
        <v>161</v>
      </c>
      <c r="D97" s="7" t="s">
        <v>78</v>
      </c>
      <c r="E97" s="8" t="s">
        <v>130</v>
      </c>
    </row>
    <row r="98" spans="1:5" ht="12.75">
      <c r="A98" s="12" t="s">
        <v>162</v>
      </c>
      <c r="B98" s="7" t="s">
        <v>151</v>
      </c>
      <c r="C98" s="7" t="s">
        <v>163</v>
      </c>
      <c r="D98" s="7" t="s">
        <v>164</v>
      </c>
      <c r="E98" s="8" t="s">
        <v>130</v>
      </c>
    </row>
    <row r="99" spans="1:5" ht="12.75">
      <c r="A99" s="12" t="s">
        <v>165</v>
      </c>
      <c r="B99" s="7" t="s">
        <v>151</v>
      </c>
      <c r="C99" s="7" t="s">
        <v>152</v>
      </c>
      <c r="D99" s="7" t="s">
        <v>153</v>
      </c>
      <c r="E99" s="8" t="s">
        <v>130</v>
      </c>
    </row>
    <row r="100" spans="1:5" ht="12.75">
      <c r="A100" s="12" t="s">
        <v>166</v>
      </c>
      <c r="B100" s="7" t="s">
        <v>151</v>
      </c>
      <c r="C100" s="7" t="s">
        <v>155</v>
      </c>
      <c r="D100" s="7" t="s">
        <v>156</v>
      </c>
      <c r="E100" s="8" t="s">
        <v>130</v>
      </c>
    </row>
    <row r="101" spans="1:5" ht="12.75">
      <c r="A101" s="12" t="s">
        <v>167</v>
      </c>
      <c r="B101" s="7" t="s">
        <v>151</v>
      </c>
      <c r="C101" s="7" t="s">
        <v>158</v>
      </c>
      <c r="D101" s="7" t="s">
        <v>159</v>
      </c>
      <c r="E101" s="8" t="s">
        <v>130</v>
      </c>
    </row>
    <row r="102" spans="1:5" ht="12.75">
      <c r="A102" s="12" t="s">
        <v>168</v>
      </c>
      <c r="B102" s="7" t="s">
        <v>151</v>
      </c>
      <c r="C102" s="7" t="s">
        <v>161</v>
      </c>
      <c r="D102" s="7" t="s">
        <v>78</v>
      </c>
      <c r="E102" s="8" t="s">
        <v>130</v>
      </c>
    </row>
    <row r="103" spans="1:5" ht="12.75">
      <c r="A103" s="12" t="s">
        <v>169</v>
      </c>
      <c r="B103" s="7" t="s">
        <v>151</v>
      </c>
      <c r="C103" s="7" t="s">
        <v>163</v>
      </c>
      <c r="D103" s="7" t="s">
        <v>164</v>
      </c>
      <c r="E103" s="8" t="s">
        <v>130</v>
      </c>
    </row>
    <row r="104" spans="1:5" ht="12.75">
      <c r="A104" s="12" t="s">
        <v>170</v>
      </c>
      <c r="B104" s="7" t="s">
        <v>151</v>
      </c>
      <c r="C104" s="7" t="s">
        <v>152</v>
      </c>
      <c r="D104" s="7" t="s">
        <v>153</v>
      </c>
      <c r="E104" s="8" t="s">
        <v>130</v>
      </c>
    </row>
    <row r="105" spans="1:5" ht="12.75">
      <c r="A105" s="11" t="s">
        <v>171</v>
      </c>
      <c r="B105" s="7" t="s">
        <v>151</v>
      </c>
      <c r="C105" s="7" t="s">
        <v>155</v>
      </c>
      <c r="D105" s="7" t="s">
        <v>156</v>
      </c>
      <c r="E105" s="8" t="s">
        <v>172</v>
      </c>
    </row>
    <row r="106" spans="1:5" ht="12.75">
      <c r="A106" s="11" t="s">
        <v>173</v>
      </c>
      <c r="B106" s="7" t="s">
        <v>151</v>
      </c>
      <c r="C106" s="7" t="s">
        <v>158</v>
      </c>
      <c r="D106" s="7" t="s">
        <v>159</v>
      </c>
      <c r="E106" s="8" t="s">
        <v>172</v>
      </c>
    </row>
    <row r="107" spans="1:5" ht="12.75">
      <c r="A107" s="11" t="s">
        <v>174</v>
      </c>
      <c r="B107" s="7" t="s">
        <v>151</v>
      </c>
      <c r="C107" s="7" t="s">
        <v>161</v>
      </c>
      <c r="D107" s="7" t="s">
        <v>78</v>
      </c>
      <c r="E107" s="8" t="s">
        <v>172</v>
      </c>
    </row>
    <row r="108" spans="1:5" ht="12.75">
      <c r="A108" s="11" t="s">
        <v>175</v>
      </c>
      <c r="B108" s="7" t="s">
        <v>151</v>
      </c>
      <c r="C108" s="7" t="s">
        <v>163</v>
      </c>
      <c r="D108" s="7" t="s">
        <v>164</v>
      </c>
      <c r="E108" s="8" t="s">
        <v>172</v>
      </c>
    </row>
    <row r="109" spans="1:5" ht="12.75">
      <c r="A109" s="11" t="s">
        <v>176</v>
      </c>
      <c r="B109" s="7" t="s">
        <v>151</v>
      </c>
      <c r="C109" s="7" t="s">
        <v>152</v>
      </c>
      <c r="D109" s="7" t="s">
        <v>153</v>
      </c>
      <c r="E109" s="8" t="s">
        <v>172</v>
      </c>
    </row>
    <row r="110" spans="1:5" ht="12.75">
      <c r="A110" s="11" t="s">
        <v>177</v>
      </c>
      <c r="B110" s="7" t="s">
        <v>151</v>
      </c>
      <c r="C110" s="7" t="s">
        <v>155</v>
      </c>
      <c r="D110" s="7" t="s">
        <v>156</v>
      </c>
      <c r="E110" s="8" t="s">
        <v>172</v>
      </c>
    </row>
    <row r="111" spans="1:5" ht="12.75">
      <c r="A111" s="11" t="s">
        <v>178</v>
      </c>
      <c r="B111" s="7" t="s">
        <v>151</v>
      </c>
      <c r="C111" s="7" t="s">
        <v>158</v>
      </c>
      <c r="D111" s="7" t="s">
        <v>159</v>
      </c>
      <c r="E111" s="8" t="s">
        <v>172</v>
      </c>
    </row>
    <row r="112" spans="1:5" ht="12.75">
      <c r="A112" s="11" t="s">
        <v>179</v>
      </c>
      <c r="B112" s="7" t="s">
        <v>151</v>
      </c>
      <c r="C112" s="7" t="s">
        <v>161</v>
      </c>
      <c r="D112" s="7" t="s">
        <v>78</v>
      </c>
      <c r="E112" s="8" t="s">
        <v>172</v>
      </c>
    </row>
    <row r="113" spans="1:5" ht="12.75">
      <c r="A113" s="11" t="s">
        <v>180</v>
      </c>
      <c r="B113" s="7" t="s">
        <v>151</v>
      </c>
      <c r="C113" s="7" t="s">
        <v>163</v>
      </c>
      <c r="D113" s="7" t="s">
        <v>164</v>
      </c>
      <c r="E113" s="8" t="s">
        <v>172</v>
      </c>
    </row>
    <row r="114" spans="1:5" ht="12.75">
      <c r="A114" s="12" t="s">
        <v>181</v>
      </c>
      <c r="B114" s="7" t="s">
        <v>151</v>
      </c>
      <c r="C114" s="7" t="s">
        <v>152</v>
      </c>
      <c r="D114" s="7" t="s">
        <v>153</v>
      </c>
      <c r="E114" s="8" t="s">
        <v>172</v>
      </c>
    </row>
    <row r="115" spans="1:5" ht="12.75">
      <c r="A115" s="12" t="s">
        <v>182</v>
      </c>
      <c r="B115" s="7" t="s">
        <v>151</v>
      </c>
      <c r="C115" s="7" t="s">
        <v>155</v>
      </c>
      <c r="D115" s="7" t="s">
        <v>156</v>
      </c>
      <c r="E115" s="8" t="s">
        <v>172</v>
      </c>
    </row>
    <row r="116" spans="1:5" ht="12.75">
      <c r="A116" s="12" t="s">
        <v>183</v>
      </c>
      <c r="B116" s="7" t="s">
        <v>151</v>
      </c>
      <c r="C116" s="7" t="s">
        <v>158</v>
      </c>
      <c r="D116" s="7" t="s">
        <v>159</v>
      </c>
      <c r="E116" s="8" t="s">
        <v>172</v>
      </c>
    </row>
    <row r="117" spans="1:5" ht="12.75">
      <c r="A117" s="12" t="s">
        <v>184</v>
      </c>
      <c r="B117" s="7" t="s">
        <v>151</v>
      </c>
      <c r="C117" s="7" t="s">
        <v>161</v>
      </c>
      <c r="D117" s="7" t="s">
        <v>78</v>
      </c>
      <c r="E117" s="8" t="s">
        <v>172</v>
      </c>
    </row>
    <row r="118" spans="1:5" ht="12.75">
      <c r="A118" s="12" t="s">
        <v>185</v>
      </c>
      <c r="B118" s="7" t="s">
        <v>151</v>
      </c>
      <c r="C118" s="7" t="s">
        <v>163</v>
      </c>
      <c r="D118" s="7" t="s">
        <v>164</v>
      </c>
      <c r="E118" s="8" t="s">
        <v>172</v>
      </c>
    </row>
    <row r="119" spans="1:5" ht="12.75">
      <c r="A119" s="12" t="s">
        <v>186</v>
      </c>
      <c r="B119" s="7" t="s">
        <v>151</v>
      </c>
      <c r="C119" s="7" t="s">
        <v>152</v>
      </c>
      <c r="D119" s="7" t="s">
        <v>153</v>
      </c>
      <c r="E119" s="8" t="s">
        <v>172</v>
      </c>
    </row>
    <row r="120" spans="1:5" ht="12.75">
      <c r="A120" s="12" t="s">
        <v>187</v>
      </c>
      <c r="B120" s="7" t="s">
        <v>151</v>
      </c>
      <c r="C120" s="7" t="s">
        <v>155</v>
      </c>
      <c r="D120" s="7" t="s">
        <v>156</v>
      </c>
      <c r="E120" s="8" t="s">
        <v>172</v>
      </c>
    </row>
    <row r="121" spans="1:5" ht="12.75">
      <c r="A121" s="12" t="s">
        <v>188</v>
      </c>
      <c r="B121" s="7" t="s">
        <v>151</v>
      </c>
      <c r="C121" s="7" t="s">
        <v>158</v>
      </c>
      <c r="D121" s="7" t="s">
        <v>159</v>
      </c>
      <c r="E121" s="8" t="s">
        <v>172</v>
      </c>
    </row>
    <row r="122" spans="1:5" ht="12.75">
      <c r="A122" s="12" t="s">
        <v>189</v>
      </c>
      <c r="B122" s="7" t="s">
        <v>151</v>
      </c>
      <c r="C122" s="7" t="s">
        <v>161</v>
      </c>
      <c r="D122" s="7" t="s">
        <v>78</v>
      </c>
      <c r="E122" s="8" t="s">
        <v>172</v>
      </c>
    </row>
    <row r="123" spans="1:5" ht="12.75">
      <c r="A123" s="12" t="s">
        <v>190</v>
      </c>
      <c r="B123" s="7" t="s">
        <v>151</v>
      </c>
      <c r="C123" s="7" t="s">
        <v>163</v>
      </c>
      <c r="D123" s="7" t="s">
        <v>164</v>
      </c>
      <c r="E123" s="8" t="s">
        <v>172</v>
      </c>
    </row>
    <row r="124" spans="1:5" ht="12.75">
      <c r="A124" s="12" t="s">
        <v>191</v>
      </c>
      <c r="B124" s="7" t="s">
        <v>151</v>
      </c>
      <c r="C124" s="7" t="s">
        <v>152</v>
      </c>
      <c r="D124" s="7" t="s">
        <v>153</v>
      </c>
      <c r="E124" s="8" t="s">
        <v>172</v>
      </c>
    </row>
    <row r="125" spans="1:5" ht="12.75">
      <c r="A125" s="12" t="s">
        <v>192</v>
      </c>
      <c r="B125" s="7" t="s">
        <v>193</v>
      </c>
      <c r="C125" s="7" t="s">
        <v>194</v>
      </c>
      <c r="D125" s="7" t="s">
        <v>195</v>
      </c>
      <c r="E125" s="8" t="s">
        <v>172</v>
      </c>
    </row>
    <row r="126" spans="1:5" ht="12.75">
      <c r="A126" s="12" t="s">
        <v>196</v>
      </c>
      <c r="B126" s="7" t="s">
        <v>193</v>
      </c>
      <c r="C126" s="7" t="s">
        <v>197</v>
      </c>
      <c r="D126" s="7" t="s">
        <v>198</v>
      </c>
      <c r="E126" s="8" t="s">
        <v>172</v>
      </c>
    </row>
    <row r="127" spans="1:5" ht="12.75">
      <c r="A127" s="12" t="s">
        <v>199</v>
      </c>
      <c r="B127" s="7" t="s">
        <v>193</v>
      </c>
      <c r="C127" s="7" t="s">
        <v>200</v>
      </c>
      <c r="D127" s="7" t="s">
        <v>201</v>
      </c>
      <c r="E127" s="8" t="s">
        <v>172</v>
      </c>
    </row>
    <row r="128" spans="1:5" ht="12.75">
      <c r="A128" s="12" t="s">
        <v>202</v>
      </c>
      <c r="B128" s="7" t="s">
        <v>193</v>
      </c>
      <c r="C128" s="7" t="s">
        <v>203</v>
      </c>
      <c r="D128" s="7" t="s">
        <v>204</v>
      </c>
      <c r="E128" s="8" t="s">
        <v>172</v>
      </c>
    </row>
    <row r="129" spans="1:5" ht="12.75">
      <c r="A129" s="12" t="s">
        <v>205</v>
      </c>
      <c r="B129" s="7" t="s">
        <v>193</v>
      </c>
      <c r="C129" s="7" t="s">
        <v>206</v>
      </c>
      <c r="D129" s="7" t="s">
        <v>207</v>
      </c>
      <c r="E129" s="8" t="s">
        <v>172</v>
      </c>
    </row>
    <row r="130" spans="1:5" ht="12.75">
      <c r="A130" s="12" t="s">
        <v>208</v>
      </c>
      <c r="B130" s="7" t="s">
        <v>193</v>
      </c>
      <c r="C130" s="7" t="s">
        <v>194</v>
      </c>
      <c r="D130" s="7" t="s">
        <v>195</v>
      </c>
      <c r="E130" s="8" t="s">
        <v>172</v>
      </c>
    </row>
    <row r="131" spans="1:5" ht="12.75">
      <c r="A131" s="12" t="s">
        <v>209</v>
      </c>
      <c r="B131" s="7" t="s">
        <v>193</v>
      </c>
      <c r="C131" s="7" t="s">
        <v>197</v>
      </c>
      <c r="D131" s="7" t="s">
        <v>198</v>
      </c>
      <c r="E131" s="8" t="s">
        <v>172</v>
      </c>
    </row>
    <row r="132" spans="1:5" ht="12.75">
      <c r="A132" s="12" t="s">
        <v>210</v>
      </c>
      <c r="B132" s="7" t="s">
        <v>193</v>
      </c>
      <c r="C132" s="7" t="s">
        <v>200</v>
      </c>
      <c r="D132" s="7" t="s">
        <v>201</v>
      </c>
      <c r="E132" s="8" t="s">
        <v>172</v>
      </c>
    </row>
    <row r="133" spans="1:5" ht="12.75">
      <c r="A133" s="12" t="s">
        <v>211</v>
      </c>
      <c r="B133" s="7" t="s">
        <v>193</v>
      </c>
      <c r="C133" s="7" t="s">
        <v>203</v>
      </c>
      <c r="D133" s="7" t="s">
        <v>204</v>
      </c>
      <c r="E133" s="8" t="s">
        <v>172</v>
      </c>
    </row>
    <row r="134" spans="1:5" ht="12.75">
      <c r="A134" s="12" t="s">
        <v>212</v>
      </c>
      <c r="B134" s="7" t="s">
        <v>193</v>
      </c>
      <c r="C134" s="7" t="s">
        <v>206</v>
      </c>
      <c r="D134" s="7" t="s">
        <v>207</v>
      </c>
      <c r="E134" s="8" t="s">
        <v>172</v>
      </c>
    </row>
    <row r="135" spans="1:5" ht="12.75">
      <c r="A135" s="11" t="s">
        <v>213</v>
      </c>
      <c r="B135" s="7" t="s">
        <v>193</v>
      </c>
      <c r="C135" s="7" t="s">
        <v>194</v>
      </c>
      <c r="D135" s="7" t="s">
        <v>195</v>
      </c>
      <c r="E135" s="8" t="s">
        <v>214</v>
      </c>
    </row>
    <row r="136" spans="1:5" ht="12.75">
      <c r="A136" s="11" t="s">
        <v>215</v>
      </c>
      <c r="B136" s="7" t="s">
        <v>193</v>
      </c>
      <c r="C136" s="7" t="s">
        <v>197</v>
      </c>
      <c r="D136" s="7" t="s">
        <v>198</v>
      </c>
      <c r="E136" s="8" t="s">
        <v>214</v>
      </c>
    </row>
    <row r="137" spans="1:5" ht="12.75">
      <c r="A137" s="11" t="s">
        <v>216</v>
      </c>
      <c r="B137" s="7" t="s">
        <v>193</v>
      </c>
      <c r="C137" s="7" t="s">
        <v>200</v>
      </c>
      <c r="D137" s="7" t="s">
        <v>201</v>
      </c>
      <c r="E137" s="8" t="s">
        <v>214</v>
      </c>
    </row>
    <row r="138" spans="1:5" ht="12.75">
      <c r="A138" s="11" t="s">
        <v>217</v>
      </c>
      <c r="B138" s="7" t="s">
        <v>193</v>
      </c>
      <c r="C138" s="7" t="s">
        <v>203</v>
      </c>
      <c r="D138" s="7" t="s">
        <v>204</v>
      </c>
      <c r="E138" s="8" t="s">
        <v>214</v>
      </c>
    </row>
    <row r="139" spans="1:5" ht="12.75">
      <c r="A139" s="11" t="s">
        <v>218</v>
      </c>
      <c r="B139" s="7" t="s">
        <v>193</v>
      </c>
      <c r="C139" s="7" t="s">
        <v>206</v>
      </c>
      <c r="D139" s="7" t="s">
        <v>207</v>
      </c>
      <c r="E139" s="8" t="s">
        <v>214</v>
      </c>
    </row>
    <row r="140" spans="1:5" ht="12.75">
      <c r="A140" s="11" t="s">
        <v>219</v>
      </c>
      <c r="B140" s="7" t="s">
        <v>193</v>
      </c>
      <c r="C140" s="7" t="s">
        <v>194</v>
      </c>
      <c r="D140" s="7" t="s">
        <v>195</v>
      </c>
      <c r="E140" s="8" t="s">
        <v>214</v>
      </c>
    </row>
    <row r="141" spans="1:5" ht="12.75">
      <c r="A141" s="11" t="s">
        <v>220</v>
      </c>
      <c r="B141" s="7" t="s">
        <v>193</v>
      </c>
      <c r="C141" s="7" t="s">
        <v>197</v>
      </c>
      <c r="D141" s="7" t="s">
        <v>198</v>
      </c>
      <c r="E141" s="8" t="s">
        <v>214</v>
      </c>
    </row>
    <row r="142" spans="1:5" ht="12.75">
      <c r="A142" s="11" t="s">
        <v>221</v>
      </c>
      <c r="B142" s="7" t="s">
        <v>193</v>
      </c>
      <c r="C142" s="7" t="s">
        <v>200</v>
      </c>
      <c r="D142" s="7" t="s">
        <v>201</v>
      </c>
      <c r="E142" s="8" t="s">
        <v>214</v>
      </c>
    </row>
    <row r="143" spans="1:5" ht="12.75">
      <c r="A143" s="11" t="s">
        <v>222</v>
      </c>
      <c r="B143" s="7" t="s">
        <v>193</v>
      </c>
      <c r="C143" s="7" t="s">
        <v>203</v>
      </c>
      <c r="D143" s="7" t="s">
        <v>204</v>
      </c>
      <c r="E143" s="8" t="s">
        <v>214</v>
      </c>
    </row>
    <row r="144" spans="1:5" ht="12.75">
      <c r="A144" s="12" t="s">
        <v>223</v>
      </c>
      <c r="B144" s="7" t="s">
        <v>193</v>
      </c>
      <c r="C144" s="7" t="s">
        <v>206</v>
      </c>
      <c r="D144" s="7" t="s">
        <v>207</v>
      </c>
      <c r="E144" s="8" t="s">
        <v>214</v>
      </c>
    </row>
    <row r="145" spans="1:5" ht="12.75">
      <c r="A145" s="12" t="s">
        <v>224</v>
      </c>
      <c r="B145" s="7" t="s">
        <v>193</v>
      </c>
      <c r="C145" s="7" t="s">
        <v>194</v>
      </c>
      <c r="D145" s="7" t="s">
        <v>195</v>
      </c>
      <c r="E145" s="8" t="s">
        <v>214</v>
      </c>
    </row>
    <row r="146" spans="1:5" ht="12.75">
      <c r="A146" s="12" t="s">
        <v>225</v>
      </c>
      <c r="B146" s="7" t="s">
        <v>193</v>
      </c>
      <c r="C146" s="7" t="s">
        <v>197</v>
      </c>
      <c r="D146" s="7" t="s">
        <v>198</v>
      </c>
      <c r="E146" s="8" t="s">
        <v>214</v>
      </c>
    </row>
    <row r="147" spans="1:5" ht="12.75">
      <c r="A147" s="12" t="s">
        <v>226</v>
      </c>
      <c r="B147" s="7" t="s">
        <v>193</v>
      </c>
      <c r="C147" s="7" t="s">
        <v>200</v>
      </c>
      <c r="D147" s="7" t="s">
        <v>201</v>
      </c>
      <c r="E147" s="8" t="s">
        <v>214</v>
      </c>
    </row>
    <row r="148" spans="1:5" ht="12.75">
      <c r="A148" s="12" t="s">
        <v>227</v>
      </c>
      <c r="B148" s="7" t="s">
        <v>193</v>
      </c>
      <c r="C148" s="7" t="s">
        <v>203</v>
      </c>
      <c r="D148" s="7" t="s">
        <v>204</v>
      </c>
      <c r="E148" s="8" t="s">
        <v>214</v>
      </c>
    </row>
    <row r="149" spans="1:5" ht="12.75">
      <c r="A149" s="12" t="s">
        <v>228</v>
      </c>
      <c r="B149" s="7" t="s">
        <v>193</v>
      </c>
      <c r="C149" s="7" t="s">
        <v>206</v>
      </c>
      <c r="D149" s="7" t="s">
        <v>207</v>
      </c>
      <c r="E149" s="8" t="s">
        <v>214</v>
      </c>
    </row>
    <row r="150" spans="1:5" ht="12.75">
      <c r="A150" s="12" t="s">
        <v>229</v>
      </c>
      <c r="B150" s="7" t="s">
        <v>193</v>
      </c>
      <c r="C150" s="7" t="s">
        <v>194</v>
      </c>
      <c r="D150" s="7" t="s">
        <v>195</v>
      </c>
      <c r="E150" s="8" t="s">
        <v>214</v>
      </c>
    </row>
    <row r="151" spans="1:5" ht="12.75">
      <c r="A151" s="12" t="s">
        <v>230</v>
      </c>
      <c r="B151" s="7" t="s">
        <v>193</v>
      </c>
      <c r="C151" s="7" t="s">
        <v>197</v>
      </c>
      <c r="D151" s="7" t="s">
        <v>198</v>
      </c>
      <c r="E151" s="8" t="s">
        <v>214</v>
      </c>
    </row>
    <row r="152" spans="1:5" ht="12.75">
      <c r="A152" s="12" t="s">
        <v>231</v>
      </c>
      <c r="B152" s="7" t="s">
        <v>193</v>
      </c>
      <c r="C152" s="7" t="s">
        <v>200</v>
      </c>
      <c r="D152" s="7" t="s">
        <v>201</v>
      </c>
      <c r="E152" s="8" t="s">
        <v>214</v>
      </c>
    </row>
    <row r="153" spans="1:5" ht="12.75">
      <c r="A153" s="12" t="s">
        <v>232</v>
      </c>
      <c r="B153" s="7" t="s">
        <v>193</v>
      </c>
      <c r="C153" s="7" t="s">
        <v>203</v>
      </c>
      <c r="D153" s="7" t="s">
        <v>204</v>
      </c>
      <c r="E153" s="8" t="s">
        <v>214</v>
      </c>
    </row>
    <row r="154" spans="1:5" ht="12.75">
      <c r="A154" s="12" t="s">
        <v>233</v>
      </c>
      <c r="B154" s="7" t="s">
        <v>193</v>
      </c>
      <c r="C154" s="7" t="s">
        <v>206</v>
      </c>
      <c r="D154" s="7" t="s">
        <v>207</v>
      </c>
      <c r="E154" s="8" t="s">
        <v>214</v>
      </c>
    </row>
    <row r="155" spans="1:5" ht="12.75">
      <c r="A155" s="12" t="s">
        <v>234</v>
      </c>
      <c r="B155" s="7" t="s">
        <v>193</v>
      </c>
      <c r="C155" s="7" t="s">
        <v>194</v>
      </c>
      <c r="D155" s="7" t="s">
        <v>195</v>
      </c>
      <c r="E155" s="8" t="s">
        <v>214</v>
      </c>
    </row>
    <row r="156" spans="1:5" ht="12.75">
      <c r="A156" s="12" t="s">
        <v>235</v>
      </c>
      <c r="B156" s="7" t="s">
        <v>193</v>
      </c>
      <c r="C156" s="7" t="s">
        <v>197</v>
      </c>
      <c r="D156" s="7" t="s">
        <v>198</v>
      </c>
      <c r="E156" s="8" t="s">
        <v>214</v>
      </c>
    </row>
    <row r="157" spans="1:5" ht="12.75">
      <c r="A157" s="12" t="s">
        <v>236</v>
      </c>
      <c r="B157" s="7" t="s">
        <v>237</v>
      </c>
      <c r="C157" s="7" t="s">
        <v>238</v>
      </c>
      <c r="D157" s="7" t="s">
        <v>239</v>
      </c>
      <c r="E157" s="8" t="s">
        <v>214</v>
      </c>
    </row>
    <row r="158" spans="1:5" ht="12.75">
      <c r="A158" s="12" t="s">
        <v>240</v>
      </c>
      <c r="B158" s="7" t="s">
        <v>237</v>
      </c>
      <c r="C158" s="7" t="s">
        <v>241</v>
      </c>
      <c r="D158" s="7" t="s">
        <v>242</v>
      </c>
      <c r="E158" s="8" t="s">
        <v>214</v>
      </c>
    </row>
    <row r="159" spans="1:5" ht="12.75">
      <c r="A159" s="12" t="s">
        <v>243</v>
      </c>
      <c r="B159" s="7" t="s">
        <v>237</v>
      </c>
      <c r="C159" s="7" t="s">
        <v>244</v>
      </c>
      <c r="D159" s="7" t="s">
        <v>245</v>
      </c>
      <c r="E159" s="8" t="s">
        <v>214</v>
      </c>
    </row>
    <row r="160" spans="1:5" ht="12.75">
      <c r="A160" s="12" t="s">
        <v>246</v>
      </c>
      <c r="B160" s="7" t="s">
        <v>237</v>
      </c>
      <c r="C160" s="7" t="s">
        <v>37</v>
      </c>
      <c r="D160" s="7" t="s">
        <v>247</v>
      </c>
      <c r="E160" s="8" t="s">
        <v>214</v>
      </c>
    </row>
    <row r="161" spans="1:5" ht="12.75">
      <c r="A161" s="12" t="s">
        <v>248</v>
      </c>
      <c r="B161" s="7" t="s">
        <v>237</v>
      </c>
      <c r="C161" s="7" t="s">
        <v>249</v>
      </c>
      <c r="D161" s="7" t="s">
        <v>250</v>
      </c>
      <c r="E161" s="8" t="s">
        <v>214</v>
      </c>
    </row>
    <row r="162" spans="1:5" ht="12.75">
      <c r="A162" s="12" t="s">
        <v>251</v>
      </c>
      <c r="B162" s="7" t="s">
        <v>237</v>
      </c>
      <c r="C162" s="7" t="s">
        <v>238</v>
      </c>
      <c r="D162" s="7" t="s">
        <v>239</v>
      </c>
      <c r="E162" s="8" t="s">
        <v>214</v>
      </c>
    </row>
    <row r="163" spans="1:5" ht="12.75">
      <c r="A163" s="12" t="s">
        <v>252</v>
      </c>
      <c r="B163" s="7" t="s">
        <v>237</v>
      </c>
      <c r="C163" s="7" t="s">
        <v>241</v>
      </c>
      <c r="D163" s="7" t="s">
        <v>242</v>
      </c>
      <c r="E163" s="8" t="s">
        <v>214</v>
      </c>
    </row>
    <row r="164" spans="1:5" ht="12.75">
      <c r="A164" s="12" t="s">
        <v>253</v>
      </c>
      <c r="B164" s="7" t="s">
        <v>237</v>
      </c>
      <c r="C164" s="7" t="s">
        <v>244</v>
      </c>
      <c r="D164" s="7" t="s">
        <v>245</v>
      </c>
      <c r="E164" s="8" t="s">
        <v>214</v>
      </c>
    </row>
    <row r="165" spans="1:5" ht="12.75">
      <c r="A165" s="12" t="s">
        <v>254</v>
      </c>
      <c r="B165" s="7" t="s">
        <v>237</v>
      </c>
      <c r="C165" s="7" t="s">
        <v>37</v>
      </c>
      <c r="D165" s="7" t="s">
        <v>247</v>
      </c>
      <c r="E165" s="8" t="s">
        <v>214</v>
      </c>
    </row>
    <row r="166" spans="1:5" ht="12.75">
      <c r="A166" s="11" t="s">
        <v>255</v>
      </c>
      <c r="B166" s="7" t="s">
        <v>237</v>
      </c>
      <c r="C166" s="7" t="s">
        <v>249</v>
      </c>
      <c r="D166" s="7" t="s">
        <v>250</v>
      </c>
      <c r="E166" s="8" t="s">
        <v>256</v>
      </c>
    </row>
    <row r="167" spans="1:5" ht="12.75">
      <c r="A167" s="11" t="s">
        <v>257</v>
      </c>
      <c r="B167" s="7" t="s">
        <v>237</v>
      </c>
      <c r="C167" s="7" t="s">
        <v>238</v>
      </c>
      <c r="D167" s="7" t="s">
        <v>239</v>
      </c>
      <c r="E167" s="8" t="s">
        <v>256</v>
      </c>
    </row>
    <row r="168" spans="1:5" ht="12.75">
      <c r="A168" s="11" t="s">
        <v>258</v>
      </c>
      <c r="B168" s="7" t="s">
        <v>237</v>
      </c>
      <c r="C168" s="7" t="s">
        <v>241</v>
      </c>
      <c r="D168" s="7" t="s">
        <v>242</v>
      </c>
      <c r="E168" s="8" t="s">
        <v>256</v>
      </c>
    </row>
    <row r="169" spans="1:5" ht="12.75">
      <c r="A169" s="11" t="s">
        <v>259</v>
      </c>
      <c r="B169" s="7" t="s">
        <v>237</v>
      </c>
      <c r="C169" s="7" t="s">
        <v>244</v>
      </c>
      <c r="D169" s="7" t="s">
        <v>245</v>
      </c>
      <c r="E169" s="8" t="s">
        <v>256</v>
      </c>
    </row>
    <row r="170" spans="1:5" ht="12.75">
      <c r="A170" s="11" t="s">
        <v>260</v>
      </c>
      <c r="B170" s="7" t="s">
        <v>237</v>
      </c>
      <c r="C170" s="7" t="s">
        <v>37</v>
      </c>
      <c r="D170" s="7" t="s">
        <v>247</v>
      </c>
      <c r="E170" s="8" t="s">
        <v>256</v>
      </c>
    </row>
    <row r="171" spans="1:5" ht="12.75">
      <c r="A171" s="11" t="s">
        <v>261</v>
      </c>
      <c r="B171" s="7" t="s">
        <v>237</v>
      </c>
      <c r="C171" s="7" t="s">
        <v>249</v>
      </c>
      <c r="D171" s="7" t="s">
        <v>250</v>
      </c>
      <c r="E171" s="8" t="s">
        <v>256</v>
      </c>
    </row>
    <row r="172" spans="1:5" ht="12.75">
      <c r="A172" s="11" t="s">
        <v>262</v>
      </c>
      <c r="B172" s="7" t="s">
        <v>237</v>
      </c>
      <c r="C172" s="7" t="s">
        <v>238</v>
      </c>
      <c r="D172" s="7" t="s">
        <v>239</v>
      </c>
      <c r="E172" s="8" t="s">
        <v>256</v>
      </c>
    </row>
    <row r="173" spans="1:5" ht="12.75">
      <c r="A173" s="11" t="s">
        <v>263</v>
      </c>
      <c r="B173" s="7" t="s">
        <v>237</v>
      </c>
      <c r="C173" s="7" t="s">
        <v>241</v>
      </c>
      <c r="D173" s="7" t="s">
        <v>242</v>
      </c>
      <c r="E173" s="8" t="s">
        <v>256</v>
      </c>
    </row>
    <row r="174" spans="1:5" ht="12.75">
      <c r="A174" s="11" t="s">
        <v>264</v>
      </c>
      <c r="B174" s="7" t="s">
        <v>237</v>
      </c>
      <c r="C174" s="7" t="s">
        <v>244</v>
      </c>
      <c r="D174" s="7" t="s">
        <v>245</v>
      </c>
      <c r="E174" s="8" t="s">
        <v>256</v>
      </c>
    </row>
    <row r="175" spans="1:5" ht="12.75">
      <c r="A175" s="12" t="s">
        <v>265</v>
      </c>
      <c r="B175" s="7" t="s">
        <v>237</v>
      </c>
      <c r="C175" s="7" t="s">
        <v>37</v>
      </c>
      <c r="D175" s="7" t="s">
        <v>247</v>
      </c>
      <c r="E175" s="8" t="s">
        <v>256</v>
      </c>
    </row>
    <row r="176" spans="1:5" ht="12.75">
      <c r="A176" s="12" t="s">
        <v>266</v>
      </c>
      <c r="B176" s="7" t="s">
        <v>237</v>
      </c>
      <c r="C176" s="7" t="s">
        <v>249</v>
      </c>
      <c r="D176" s="7" t="s">
        <v>250</v>
      </c>
      <c r="E176" s="8" t="s">
        <v>256</v>
      </c>
    </row>
    <row r="177" spans="1:5" ht="12.75">
      <c r="A177" s="12" t="s">
        <v>267</v>
      </c>
      <c r="B177" s="7" t="s">
        <v>237</v>
      </c>
      <c r="C177" s="7" t="s">
        <v>238</v>
      </c>
      <c r="D177" s="7" t="s">
        <v>239</v>
      </c>
      <c r="E177" s="8" t="s">
        <v>256</v>
      </c>
    </row>
    <row r="178" spans="1:5" ht="12.75">
      <c r="A178" s="12" t="s">
        <v>268</v>
      </c>
      <c r="B178" s="7" t="s">
        <v>237</v>
      </c>
      <c r="C178" s="7" t="s">
        <v>241</v>
      </c>
      <c r="D178" s="7" t="s">
        <v>242</v>
      </c>
      <c r="E178" s="8" t="s">
        <v>256</v>
      </c>
    </row>
    <row r="179" spans="1:5" ht="12.75">
      <c r="A179" s="12" t="s">
        <v>269</v>
      </c>
      <c r="B179" s="7" t="s">
        <v>237</v>
      </c>
      <c r="C179" s="7" t="s">
        <v>244</v>
      </c>
      <c r="D179" s="7" t="s">
        <v>245</v>
      </c>
      <c r="E179" s="8" t="s">
        <v>256</v>
      </c>
    </row>
    <row r="180" spans="1:5" ht="12.75">
      <c r="A180" s="12" t="s">
        <v>270</v>
      </c>
      <c r="B180" s="7" t="s">
        <v>237</v>
      </c>
      <c r="C180" s="7" t="s">
        <v>37</v>
      </c>
      <c r="D180" s="7" t="s">
        <v>247</v>
      </c>
      <c r="E180" s="8" t="s">
        <v>256</v>
      </c>
    </row>
    <row r="181" spans="1:5" ht="12.75">
      <c r="A181" s="12" t="s">
        <v>271</v>
      </c>
      <c r="B181" s="7" t="s">
        <v>237</v>
      </c>
      <c r="C181" s="7" t="s">
        <v>249</v>
      </c>
      <c r="D181" s="7" t="s">
        <v>250</v>
      </c>
      <c r="E181" s="8" t="s">
        <v>256</v>
      </c>
    </row>
    <row r="182" spans="1:5" ht="12.75">
      <c r="A182" s="12" t="s">
        <v>272</v>
      </c>
      <c r="B182" s="7" t="s">
        <v>237</v>
      </c>
      <c r="C182" s="7" t="s">
        <v>238</v>
      </c>
      <c r="D182" s="7" t="s">
        <v>239</v>
      </c>
      <c r="E182" s="8" t="s">
        <v>256</v>
      </c>
    </row>
    <row r="183" spans="1:5" ht="12.75">
      <c r="A183" s="12" t="s">
        <v>273</v>
      </c>
      <c r="B183" s="7" t="s">
        <v>237</v>
      </c>
      <c r="C183" s="7" t="s">
        <v>241</v>
      </c>
      <c r="D183" s="7" t="s">
        <v>242</v>
      </c>
      <c r="E183" s="8" t="s">
        <v>256</v>
      </c>
    </row>
    <row r="184" spans="1:5" ht="12.75">
      <c r="A184" s="12" t="s">
        <v>274</v>
      </c>
      <c r="B184" s="7" t="s">
        <v>237</v>
      </c>
      <c r="C184" s="7" t="s">
        <v>244</v>
      </c>
      <c r="D184" s="7" t="s">
        <v>245</v>
      </c>
      <c r="E184" s="8" t="s">
        <v>256</v>
      </c>
    </row>
    <row r="185" spans="1:5" ht="12.75">
      <c r="A185" s="12" t="s">
        <v>275</v>
      </c>
      <c r="B185" s="7" t="s">
        <v>237</v>
      </c>
      <c r="C185" s="7" t="s">
        <v>37</v>
      </c>
      <c r="D185" s="7" t="s">
        <v>247</v>
      </c>
      <c r="E185" s="8" t="s">
        <v>256</v>
      </c>
    </row>
    <row r="186" spans="1:5" ht="12.75">
      <c r="A186" s="12" t="s">
        <v>276</v>
      </c>
      <c r="B186" s="7" t="s">
        <v>237</v>
      </c>
      <c r="C186" s="7" t="s">
        <v>238</v>
      </c>
      <c r="D186" s="7" t="s">
        <v>239</v>
      </c>
      <c r="E186" s="8" t="s">
        <v>256</v>
      </c>
    </row>
    <row r="187" spans="1:5" ht="12.75">
      <c r="A187" s="12" t="s">
        <v>277</v>
      </c>
      <c r="B187" s="7" t="s">
        <v>237</v>
      </c>
      <c r="C187" s="7" t="s">
        <v>241</v>
      </c>
      <c r="D187" s="7" t="s">
        <v>242</v>
      </c>
      <c r="E187" s="8" t="s">
        <v>256</v>
      </c>
    </row>
    <row r="188" spans="1:5" ht="12.75">
      <c r="A188" s="12" t="s">
        <v>278</v>
      </c>
      <c r="B188" s="7" t="s">
        <v>279</v>
      </c>
      <c r="C188" s="7" t="s">
        <v>280</v>
      </c>
      <c r="D188" s="7" t="s">
        <v>281</v>
      </c>
      <c r="E188" s="8" t="s">
        <v>256</v>
      </c>
    </row>
    <row r="189" spans="1:5" ht="12.75">
      <c r="A189" s="12" t="s">
        <v>282</v>
      </c>
      <c r="B189" s="7" t="s">
        <v>279</v>
      </c>
      <c r="C189" s="7" t="s">
        <v>283</v>
      </c>
      <c r="D189" s="7" t="s">
        <v>284</v>
      </c>
      <c r="E189" s="8" t="s">
        <v>256</v>
      </c>
    </row>
    <row r="190" spans="1:5" ht="12.75">
      <c r="A190" s="12" t="s">
        <v>285</v>
      </c>
      <c r="B190" s="7" t="s">
        <v>279</v>
      </c>
      <c r="C190" s="7" t="s">
        <v>286</v>
      </c>
      <c r="D190" s="7" t="s">
        <v>287</v>
      </c>
      <c r="E190" s="8" t="s">
        <v>256</v>
      </c>
    </row>
    <row r="191" spans="1:5" ht="12.75">
      <c r="A191" s="12" t="s">
        <v>288</v>
      </c>
      <c r="B191" s="7" t="s">
        <v>279</v>
      </c>
      <c r="C191" s="7" t="s">
        <v>155</v>
      </c>
      <c r="D191" s="7" t="s">
        <v>289</v>
      </c>
      <c r="E191" s="8" t="s">
        <v>256</v>
      </c>
    </row>
    <row r="192" spans="1:5" ht="12.75">
      <c r="A192" s="12" t="s">
        <v>290</v>
      </c>
      <c r="B192" s="7" t="s">
        <v>279</v>
      </c>
      <c r="C192" s="7" t="s">
        <v>291</v>
      </c>
      <c r="D192" s="7" t="s">
        <v>292</v>
      </c>
      <c r="E192" s="8" t="s">
        <v>256</v>
      </c>
    </row>
    <row r="193" spans="1:5" ht="12.75">
      <c r="A193" s="12" t="s">
        <v>293</v>
      </c>
      <c r="B193" s="7" t="s">
        <v>279</v>
      </c>
      <c r="C193" s="7" t="s">
        <v>280</v>
      </c>
      <c r="D193" s="7" t="s">
        <v>281</v>
      </c>
      <c r="E193" s="8" t="s">
        <v>256</v>
      </c>
    </row>
    <row r="194" spans="1:5" ht="12.75">
      <c r="A194" s="12" t="s">
        <v>294</v>
      </c>
      <c r="B194" s="7" t="s">
        <v>279</v>
      </c>
      <c r="C194" s="7" t="s">
        <v>283</v>
      </c>
      <c r="D194" s="7" t="s">
        <v>284</v>
      </c>
      <c r="E194" s="8" t="s">
        <v>256</v>
      </c>
    </row>
    <row r="195" spans="1:5" ht="12.75">
      <c r="A195" s="12" t="s">
        <v>295</v>
      </c>
      <c r="B195" s="7" t="s">
        <v>279</v>
      </c>
      <c r="C195" s="7" t="s">
        <v>286</v>
      </c>
      <c r="D195" s="7" t="s">
        <v>287</v>
      </c>
      <c r="E195" s="8" t="s">
        <v>256</v>
      </c>
    </row>
    <row r="196" spans="1:5" ht="12.75">
      <c r="A196" s="12" t="s">
        <v>296</v>
      </c>
      <c r="B196" s="7" t="s">
        <v>279</v>
      </c>
      <c r="C196" s="7" t="s">
        <v>155</v>
      </c>
      <c r="D196" s="7" t="s">
        <v>289</v>
      </c>
      <c r="E196" s="8" t="s">
        <v>256</v>
      </c>
    </row>
    <row r="197" spans="1:5" ht="12.75">
      <c r="A197" s="11" t="s">
        <v>297</v>
      </c>
      <c r="B197" s="7" t="s">
        <v>279</v>
      </c>
      <c r="C197" s="7" t="s">
        <v>291</v>
      </c>
      <c r="D197" s="7" t="s">
        <v>292</v>
      </c>
      <c r="E197" s="8" t="s">
        <v>298</v>
      </c>
    </row>
    <row r="198" spans="1:5" ht="12.75">
      <c r="A198" s="11" t="s">
        <v>299</v>
      </c>
      <c r="B198" s="7" t="s">
        <v>279</v>
      </c>
      <c r="C198" s="7" t="s">
        <v>280</v>
      </c>
      <c r="D198" s="7" t="s">
        <v>281</v>
      </c>
      <c r="E198" s="8" t="s">
        <v>298</v>
      </c>
    </row>
    <row r="199" spans="1:5" ht="12.75">
      <c r="A199" s="11" t="s">
        <v>300</v>
      </c>
      <c r="B199" s="7" t="s">
        <v>279</v>
      </c>
      <c r="C199" s="7" t="s">
        <v>283</v>
      </c>
      <c r="D199" s="7" t="s">
        <v>284</v>
      </c>
      <c r="E199" s="8" t="s">
        <v>298</v>
      </c>
    </row>
    <row r="200" spans="1:5" ht="12.75">
      <c r="A200" s="11" t="s">
        <v>301</v>
      </c>
      <c r="B200" s="7" t="s">
        <v>279</v>
      </c>
      <c r="C200" s="7" t="s">
        <v>286</v>
      </c>
      <c r="D200" s="7" t="s">
        <v>287</v>
      </c>
      <c r="E200" s="8" t="s">
        <v>298</v>
      </c>
    </row>
    <row r="201" spans="1:5" ht="12.75">
      <c r="A201" s="11" t="s">
        <v>302</v>
      </c>
      <c r="B201" s="7" t="s">
        <v>279</v>
      </c>
      <c r="C201" s="7" t="s">
        <v>155</v>
      </c>
      <c r="D201" s="7" t="s">
        <v>289</v>
      </c>
      <c r="E201" s="8" t="s">
        <v>298</v>
      </c>
    </row>
    <row r="202" spans="1:5" ht="12.75">
      <c r="A202" s="11" t="s">
        <v>303</v>
      </c>
      <c r="B202" s="7" t="s">
        <v>279</v>
      </c>
      <c r="C202" s="7" t="s">
        <v>291</v>
      </c>
      <c r="D202" s="7" t="s">
        <v>292</v>
      </c>
      <c r="E202" s="8" t="s">
        <v>298</v>
      </c>
    </row>
    <row r="203" spans="1:5" ht="12.75">
      <c r="A203" s="11" t="s">
        <v>304</v>
      </c>
      <c r="B203" s="7" t="s">
        <v>279</v>
      </c>
      <c r="C203" s="7" t="s">
        <v>280</v>
      </c>
      <c r="D203" s="7" t="s">
        <v>281</v>
      </c>
      <c r="E203" s="8" t="s">
        <v>298</v>
      </c>
    </row>
    <row r="204" spans="1:5" ht="12.75">
      <c r="A204" s="11" t="s">
        <v>305</v>
      </c>
      <c r="B204" s="7" t="s">
        <v>279</v>
      </c>
      <c r="C204" s="7" t="s">
        <v>283</v>
      </c>
      <c r="D204" s="7" t="s">
        <v>284</v>
      </c>
      <c r="E204" s="8" t="s">
        <v>298</v>
      </c>
    </row>
    <row r="205" spans="1:5" ht="12.75">
      <c r="A205" s="11" t="s">
        <v>306</v>
      </c>
      <c r="B205" s="7" t="s">
        <v>279</v>
      </c>
      <c r="C205" s="7" t="s">
        <v>286</v>
      </c>
      <c r="D205" s="7" t="s">
        <v>287</v>
      </c>
      <c r="E205" s="8" t="s">
        <v>298</v>
      </c>
    </row>
    <row r="206" spans="1:5" ht="12.75">
      <c r="A206" s="12" t="s">
        <v>307</v>
      </c>
      <c r="B206" s="7" t="s">
        <v>279</v>
      </c>
      <c r="C206" s="7" t="s">
        <v>155</v>
      </c>
      <c r="D206" s="7" t="s">
        <v>289</v>
      </c>
      <c r="E206" s="8" t="s">
        <v>298</v>
      </c>
    </row>
    <row r="207" spans="1:5" ht="12.75">
      <c r="A207" s="12" t="s">
        <v>308</v>
      </c>
      <c r="B207" s="7" t="s">
        <v>279</v>
      </c>
      <c r="C207" s="7" t="s">
        <v>291</v>
      </c>
      <c r="D207" s="7" t="s">
        <v>292</v>
      </c>
      <c r="E207" s="8" t="s">
        <v>298</v>
      </c>
    </row>
    <row r="208" spans="1:5" ht="12.75">
      <c r="A208" s="12" t="s">
        <v>309</v>
      </c>
      <c r="B208" s="7" t="s">
        <v>279</v>
      </c>
      <c r="C208" s="7" t="s">
        <v>280</v>
      </c>
      <c r="D208" s="7" t="s">
        <v>281</v>
      </c>
      <c r="E208" s="8" t="s">
        <v>298</v>
      </c>
    </row>
    <row r="209" spans="1:5" ht="12.75">
      <c r="A209" s="12" t="s">
        <v>310</v>
      </c>
      <c r="B209" s="7" t="s">
        <v>279</v>
      </c>
      <c r="C209" s="7" t="s">
        <v>283</v>
      </c>
      <c r="D209" s="7" t="s">
        <v>284</v>
      </c>
      <c r="E209" s="8" t="s">
        <v>298</v>
      </c>
    </row>
    <row r="210" spans="1:5" ht="12.75">
      <c r="A210" s="12" t="s">
        <v>311</v>
      </c>
      <c r="B210" s="7" t="s">
        <v>279</v>
      </c>
      <c r="C210" s="7" t="s">
        <v>286</v>
      </c>
      <c r="D210" s="7" t="s">
        <v>287</v>
      </c>
      <c r="E210" s="8" t="s">
        <v>298</v>
      </c>
    </row>
    <row r="211" spans="1:5" ht="12.75">
      <c r="A211" s="12" t="s">
        <v>312</v>
      </c>
      <c r="B211" s="7" t="s">
        <v>279</v>
      </c>
      <c r="C211" s="7" t="s">
        <v>155</v>
      </c>
      <c r="D211" s="7" t="s">
        <v>289</v>
      </c>
      <c r="E211" s="8" t="s">
        <v>298</v>
      </c>
    </row>
    <row r="212" spans="1:5" ht="12.75">
      <c r="A212" s="12" t="s">
        <v>313</v>
      </c>
      <c r="B212" s="7" t="s">
        <v>279</v>
      </c>
      <c r="C212" s="7" t="s">
        <v>291</v>
      </c>
      <c r="D212" s="7" t="s">
        <v>292</v>
      </c>
      <c r="E212" s="8" t="s">
        <v>298</v>
      </c>
    </row>
    <row r="213" spans="1:5" ht="12.75">
      <c r="A213" s="12" t="s">
        <v>314</v>
      </c>
      <c r="B213" s="7" t="s">
        <v>279</v>
      </c>
      <c r="C213" s="7" t="s">
        <v>280</v>
      </c>
      <c r="D213" s="7" t="s">
        <v>281</v>
      </c>
      <c r="E213" s="8" t="s">
        <v>298</v>
      </c>
    </row>
    <row r="214" spans="1:5" ht="12.75">
      <c r="A214" s="12" t="s">
        <v>315</v>
      </c>
      <c r="B214" s="7" t="s">
        <v>279</v>
      </c>
      <c r="C214" s="7" t="s">
        <v>283</v>
      </c>
      <c r="D214" s="7" t="s">
        <v>284</v>
      </c>
      <c r="E214" s="8" t="s">
        <v>298</v>
      </c>
    </row>
    <row r="215" spans="1:5" ht="12.75">
      <c r="A215" s="12" t="s">
        <v>316</v>
      </c>
      <c r="B215" s="7" t="s">
        <v>279</v>
      </c>
      <c r="C215" s="7" t="s">
        <v>286</v>
      </c>
      <c r="D215" s="7" t="s">
        <v>287</v>
      </c>
      <c r="E215" s="8" t="s">
        <v>298</v>
      </c>
    </row>
    <row r="216" spans="1:5" ht="12.75">
      <c r="A216" s="12" t="s">
        <v>317</v>
      </c>
      <c r="B216" s="7" t="s">
        <v>279</v>
      </c>
      <c r="C216" s="7" t="s">
        <v>155</v>
      </c>
      <c r="D216" s="7" t="s">
        <v>289</v>
      </c>
      <c r="E216" s="8" t="s">
        <v>298</v>
      </c>
    </row>
    <row r="217" spans="1:5" ht="12.75">
      <c r="A217" s="12" t="s">
        <v>318</v>
      </c>
      <c r="B217" s="7" t="s">
        <v>279</v>
      </c>
      <c r="C217" s="7" t="s">
        <v>291</v>
      </c>
      <c r="D217" s="7" t="s">
        <v>292</v>
      </c>
      <c r="E217" s="8" t="s">
        <v>298</v>
      </c>
    </row>
    <row r="218" spans="1:5" ht="12.75">
      <c r="A218" s="12" t="s">
        <v>319</v>
      </c>
      <c r="B218" s="7" t="s">
        <v>279</v>
      </c>
      <c r="C218" s="7" t="s">
        <v>280</v>
      </c>
      <c r="D218" s="7" t="s">
        <v>281</v>
      </c>
      <c r="E218" s="8" t="s">
        <v>298</v>
      </c>
    </row>
    <row r="219" spans="1:5" ht="12.75">
      <c r="A219" s="12" t="s">
        <v>320</v>
      </c>
      <c r="B219" s="7" t="s">
        <v>321</v>
      </c>
      <c r="C219" s="7" t="s">
        <v>322</v>
      </c>
      <c r="D219" s="7" t="s">
        <v>323</v>
      </c>
      <c r="E219" s="8" t="s">
        <v>298</v>
      </c>
    </row>
    <row r="220" spans="1:5" ht="12.75">
      <c r="A220" s="12" t="s">
        <v>324</v>
      </c>
      <c r="B220" s="7" t="s">
        <v>321</v>
      </c>
      <c r="C220" s="7" t="s">
        <v>325</v>
      </c>
      <c r="D220" s="7" t="s">
        <v>326</v>
      </c>
      <c r="E220" s="8" t="s">
        <v>298</v>
      </c>
    </row>
    <row r="221" spans="1:5" ht="12.75">
      <c r="A221" s="12" t="s">
        <v>327</v>
      </c>
      <c r="B221" s="7" t="s">
        <v>321</v>
      </c>
      <c r="C221" s="7" t="s">
        <v>328</v>
      </c>
      <c r="D221" s="7" t="s">
        <v>329</v>
      </c>
      <c r="E221" s="8" t="s">
        <v>298</v>
      </c>
    </row>
    <row r="222" spans="1:5" ht="12.75">
      <c r="A222" s="12" t="s">
        <v>330</v>
      </c>
      <c r="B222" s="7" t="s">
        <v>321</v>
      </c>
      <c r="C222" s="7" t="s">
        <v>331</v>
      </c>
      <c r="D222" s="7" t="s">
        <v>332</v>
      </c>
      <c r="E222" s="8" t="s">
        <v>298</v>
      </c>
    </row>
    <row r="223" spans="1:5" ht="12.75">
      <c r="A223" s="12" t="s">
        <v>333</v>
      </c>
      <c r="B223" s="7" t="s">
        <v>321</v>
      </c>
      <c r="C223" s="7" t="s">
        <v>334</v>
      </c>
      <c r="D223" s="7" t="s">
        <v>335</v>
      </c>
      <c r="E223" s="8" t="s">
        <v>298</v>
      </c>
    </row>
    <row r="224" spans="1:5" ht="12.75">
      <c r="A224" s="12" t="s">
        <v>336</v>
      </c>
      <c r="B224" s="7" t="s">
        <v>321</v>
      </c>
      <c r="C224" s="7" t="s">
        <v>322</v>
      </c>
      <c r="D224" s="7" t="s">
        <v>323</v>
      </c>
      <c r="E224" s="8" t="s">
        <v>298</v>
      </c>
    </row>
    <row r="225" spans="1:5" ht="12.75">
      <c r="A225" s="12" t="s">
        <v>337</v>
      </c>
      <c r="B225" s="7" t="s">
        <v>321</v>
      </c>
      <c r="C225" s="7" t="s">
        <v>325</v>
      </c>
      <c r="D225" s="7" t="s">
        <v>326</v>
      </c>
      <c r="E225" s="8" t="s">
        <v>298</v>
      </c>
    </row>
    <row r="226" spans="1:5" ht="12.75">
      <c r="A226" s="12" t="s">
        <v>338</v>
      </c>
      <c r="B226" s="7" t="s">
        <v>321</v>
      </c>
      <c r="C226" s="7" t="s">
        <v>328</v>
      </c>
      <c r="D226" s="7" t="s">
        <v>329</v>
      </c>
      <c r="E226" s="8" t="s">
        <v>298</v>
      </c>
    </row>
    <row r="227" spans="1:5" ht="12.75">
      <c r="A227" s="11" t="s">
        <v>339</v>
      </c>
      <c r="B227" s="7" t="s">
        <v>321</v>
      </c>
      <c r="C227" s="7" t="s">
        <v>331</v>
      </c>
      <c r="D227" s="7" t="s">
        <v>332</v>
      </c>
      <c r="E227" s="8" t="s">
        <v>340</v>
      </c>
    </row>
    <row r="228" spans="1:5" ht="12.75">
      <c r="A228" s="11" t="s">
        <v>341</v>
      </c>
      <c r="B228" s="7" t="s">
        <v>321</v>
      </c>
      <c r="C228" s="7" t="s">
        <v>334</v>
      </c>
      <c r="D228" s="7" t="s">
        <v>335</v>
      </c>
      <c r="E228" s="8" t="s">
        <v>340</v>
      </c>
    </row>
    <row r="229" spans="1:5" ht="12.75">
      <c r="A229" s="11" t="s">
        <v>342</v>
      </c>
      <c r="B229" s="7" t="s">
        <v>321</v>
      </c>
      <c r="C229" s="7" t="s">
        <v>322</v>
      </c>
      <c r="D229" s="7" t="s">
        <v>323</v>
      </c>
      <c r="E229" s="8" t="s">
        <v>340</v>
      </c>
    </row>
    <row r="230" spans="1:5" ht="12.75">
      <c r="A230" s="11" t="s">
        <v>343</v>
      </c>
      <c r="B230" s="7" t="s">
        <v>321</v>
      </c>
      <c r="C230" s="7" t="s">
        <v>325</v>
      </c>
      <c r="D230" s="7" t="s">
        <v>326</v>
      </c>
      <c r="E230" s="8" t="s">
        <v>340</v>
      </c>
    </row>
    <row r="231" spans="1:5" ht="12.75">
      <c r="A231" s="11" t="s">
        <v>344</v>
      </c>
      <c r="B231" s="7" t="s">
        <v>321</v>
      </c>
      <c r="C231" s="7" t="s">
        <v>328</v>
      </c>
      <c r="D231" s="7" t="s">
        <v>329</v>
      </c>
      <c r="E231" s="8" t="s">
        <v>340</v>
      </c>
    </row>
    <row r="232" spans="1:5" ht="12.75">
      <c r="A232" s="11" t="s">
        <v>345</v>
      </c>
      <c r="B232" s="7" t="s">
        <v>321</v>
      </c>
      <c r="C232" s="7" t="s">
        <v>331</v>
      </c>
      <c r="D232" s="7" t="s">
        <v>332</v>
      </c>
      <c r="E232" s="8" t="s">
        <v>340</v>
      </c>
    </row>
    <row r="233" spans="1:5" ht="12.75">
      <c r="A233" s="11" t="s">
        <v>346</v>
      </c>
      <c r="B233" s="7" t="s">
        <v>321</v>
      </c>
      <c r="C233" s="7" t="s">
        <v>334</v>
      </c>
      <c r="D233" s="7" t="s">
        <v>335</v>
      </c>
      <c r="E233" s="8" t="s">
        <v>340</v>
      </c>
    </row>
    <row r="234" spans="1:5" ht="12.75">
      <c r="A234" s="11" t="s">
        <v>347</v>
      </c>
      <c r="B234" s="7" t="s">
        <v>321</v>
      </c>
      <c r="C234" s="7" t="s">
        <v>322</v>
      </c>
      <c r="D234" s="7" t="s">
        <v>323</v>
      </c>
      <c r="E234" s="8" t="s">
        <v>340</v>
      </c>
    </row>
    <row r="235" spans="1:5" ht="12.75">
      <c r="A235" s="11" t="s">
        <v>348</v>
      </c>
      <c r="B235" s="7" t="s">
        <v>321</v>
      </c>
      <c r="C235" s="7" t="s">
        <v>325</v>
      </c>
      <c r="D235" s="7" t="s">
        <v>326</v>
      </c>
      <c r="E235" s="8" t="s">
        <v>340</v>
      </c>
    </row>
    <row r="236" spans="1:5" ht="12.75">
      <c r="A236" s="12" t="s">
        <v>349</v>
      </c>
      <c r="B236" s="7" t="s">
        <v>321</v>
      </c>
      <c r="C236" s="7" t="s">
        <v>328</v>
      </c>
      <c r="D236" s="7" t="s">
        <v>329</v>
      </c>
      <c r="E236" s="8" t="s">
        <v>340</v>
      </c>
    </row>
    <row r="237" spans="1:5" ht="12.75">
      <c r="A237" s="12" t="s">
        <v>350</v>
      </c>
      <c r="B237" s="7" t="s">
        <v>321</v>
      </c>
      <c r="C237" s="7" t="s">
        <v>331</v>
      </c>
      <c r="D237" s="7" t="s">
        <v>332</v>
      </c>
      <c r="E237" s="8" t="s">
        <v>340</v>
      </c>
    </row>
    <row r="238" spans="1:5" ht="12.75">
      <c r="A238" s="12" t="s">
        <v>351</v>
      </c>
      <c r="B238" s="7" t="s">
        <v>321</v>
      </c>
      <c r="C238" s="7" t="s">
        <v>334</v>
      </c>
      <c r="D238" s="7" t="s">
        <v>335</v>
      </c>
      <c r="E238" s="8" t="s">
        <v>340</v>
      </c>
    </row>
    <row r="239" spans="1:5" ht="12.75">
      <c r="A239" s="12" t="s">
        <v>352</v>
      </c>
      <c r="B239" s="7" t="s">
        <v>321</v>
      </c>
      <c r="C239" s="7" t="s">
        <v>322</v>
      </c>
      <c r="D239" s="7" t="s">
        <v>323</v>
      </c>
      <c r="E239" s="8" t="s">
        <v>340</v>
      </c>
    </row>
    <row r="240" spans="1:5" ht="12.75">
      <c r="A240" s="12" t="s">
        <v>353</v>
      </c>
      <c r="B240" s="7" t="s">
        <v>321</v>
      </c>
      <c r="C240" s="7" t="s">
        <v>325</v>
      </c>
      <c r="D240" s="7" t="s">
        <v>326</v>
      </c>
      <c r="E240" s="8" t="s">
        <v>340</v>
      </c>
    </row>
    <row r="241" spans="1:5" ht="12.75">
      <c r="A241" s="12" t="s">
        <v>354</v>
      </c>
      <c r="B241" s="7" t="s">
        <v>321</v>
      </c>
      <c r="C241" s="7" t="s">
        <v>328</v>
      </c>
      <c r="D241" s="7" t="s">
        <v>329</v>
      </c>
      <c r="E241" s="8" t="s">
        <v>340</v>
      </c>
    </row>
    <row r="242" spans="1:5" ht="12.75">
      <c r="A242" s="12" t="s">
        <v>355</v>
      </c>
      <c r="B242" s="7" t="s">
        <v>321</v>
      </c>
      <c r="C242" s="7" t="s">
        <v>331</v>
      </c>
      <c r="D242" s="7" t="s">
        <v>332</v>
      </c>
      <c r="E242" s="8" t="s">
        <v>340</v>
      </c>
    </row>
    <row r="243" spans="1:5" ht="12.75">
      <c r="A243" s="12" t="s">
        <v>356</v>
      </c>
      <c r="B243" s="7" t="s">
        <v>321</v>
      </c>
      <c r="C243" s="7" t="s">
        <v>334</v>
      </c>
      <c r="D243" s="7" t="s">
        <v>335</v>
      </c>
      <c r="E243" s="8" t="s">
        <v>340</v>
      </c>
    </row>
    <row r="244" spans="1:5" ht="12.75">
      <c r="A244" s="12" t="s">
        <v>357</v>
      </c>
      <c r="B244" s="7" t="s">
        <v>321</v>
      </c>
      <c r="C244" s="7" t="s">
        <v>322</v>
      </c>
      <c r="D244" s="7" t="s">
        <v>323</v>
      </c>
      <c r="E244" s="8" t="s">
        <v>340</v>
      </c>
    </row>
    <row r="245" spans="1:5" ht="12.75">
      <c r="A245" s="12" t="s">
        <v>358</v>
      </c>
      <c r="B245" s="7" t="s">
        <v>321</v>
      </c>
      <c r="C245" s="7" t="s">
        <v>325</v>
      </c>
      <c r="D245" s="7" t="s">
        <v>326</v>
      </c>
      <c r="E245" s="8" t="s">
        <v>340</v>
      </c>
    </row>
    <row r="246" spans="1:5" ht="12.75">
      <c r="A246" s="12" t="s">
        <v>359</v>
      </c>
      <c r="B246" s="7" t="s">
        <v>321</v>
      </c>
      <c r="C246" s="7" t="s">
        <v>328</v>
      </c>
      <c r="D246" s="7" t="s">
        <v>329</v>
      </c>
      <c r="E246" s="8" t="s">
        <v>340</v>
      </c>
    </row>
    <row r="247" spans="1:5" ht="12.75">
      <c r="A247" s="12" t="s">
        <v>360</v>
      </c>
      <c r="B247" s="7" t="s">
        <v>321</v>
      </c>
      <c r="C247" s="7" t="s">
        <v>331</v>
      </c>
      <c r="D247" s="7" t="s">
        <v>332</v>
      </c>
      <c r="E247" s="8" t="s">
        <v>340</v>
      </c>
    </row>
    <row r="248" spans="1:5" ht="12.75">
      <c r="A248" s="12" t="s">
        <v>361</v>
      </c>
      <c r="B248" s="7" t="s">
        <v>321</v>
      </c>
      <c r="C248" s="7" t="s">
        <v>334</v>
      </c>
      <c r="D248" s="7" t="s">
        <v>335</v>
      </c>
      <c r="E248" s="8" t="s">
        <v>340</v>
      </c>
    </row>
    <row r="249" spans="1:5" ht="12.75">
      <c r="A249" s="12" t="s">
        <v>362</v>
      </c>
      <c r="B249" s="7" t="s">
        <v>363</v>
      </c>
      <c r="C249" s="7" t="s">
        <v>364</v>
      </c>
      <c r="D249" s="7" t="s">
        <v>365</v>
      </c>
      <c r="E249" s="8" t="s">
        <v>340</v>
      </c>
    </row>
    <row r="250" spans="1:5" ht="12.75">
      <c r="A250" s="12" t="s">
        <v>366</v>
      </c>
      <c r="B250" s="7" t="s">
        <v>363</v>
      </c>
      <c r="C250" s="7" t="s">
        <v>37</v>
      </c>
      <c r="D250" s="7" t="s">
        <v>156</v>
      </c>
      <c r="E250" s="8" t="s">
        <v>340</v>
      </c>
    </row>
    <row r="251" spans="1:5" ht="12.75">
      <c r="A251" s="12" t="s">
        <v>367</v>
      </c>
      <c r="B251" s="7" t="s">
        <v>363</v>
      </c>
      <c r="C251" s="7" t="s">
        <v>368</v>
      </c>
      <c r="D251" s="7" t="s">
        <v>369</v>
      </c>
      <c r="E251" s="8" t="s">
        <v>340</v>
      </c>
    </row>
    <row r="252" spans="1:5" ht="12.75">
      <c r="A252" s="12" t="s">
        <v>370</v>
      </c>
      <c r="B252" s="7" t="s">
        <v>363</v>
      </c>
      <c r="C252" s="7" t="s">
        <v>371</v>
      </c>
      <c r="D252" s="7" t="s">
        <v>372</v>
      </c>
      <c r="E252" s="8" t="s">
        <v>340</v>
      </c>
    </row>
    <row r="253" spans="1:5" ht="12.75">
      <c r="A253" s="12" t="s">
        <v>373</v>
      </c>
      <c r="B253" s="7" t="s">
        <v>363</v>
      </c>
      <c r="C253" s="7" t="s">
        <v>374</v>
      </c>
      <c r="D253" s="7" t="s">
        <v>153</v>
      </c>
      <c r="E253" s="8" t="s">
        <v>340</v>
      </c>
    </row>
    <row r="254" spans="1:5" ht="12.75">
      <c r="A254" s="12" t="s">
        <v>375</v>
      </c>
      <c r="B254" s="7" t="s">
        <v>363</v>
      </c>
      <c r="C254" s="7" t="s">
        <v>364</v>
      </c>
      <c r="D254" s="7" t="s">
        <v>365</v>
      </c>
      <c r="E254" s="8" t="s">
        <v>340</v>
      </c>
    </row>
    <row r="255" spans="1:5" ht="12.75">
      <c r="A255" s="12" t="s">
        <v>376</v>
      </c>
      <c r="B255" s="7" t="s">
        <v>363</v>
      </c>
      <c r="C255" s="7" t="s">
        <v>37</v>
      </c>
      <c r="D255" s="7" t="s">
        <v>156</v>
      </c>
      <c r="E255" s="8" t="s">
        <v>340</v>
      </c>
    </row>
    <row r="256" spans="1:5" ht="12.75">
      <c r="A256" s="12" t="s">
        <v>377</v>
      </c>
      <c r="B256" s="7" t="s">
        <v>363</v>
      </c>
      <c r="C256" s="7" t="s">
        <v>368</v>
      </c>
      <c r="D256" s="7" t="s">
        <v>369</v>
      </c>
      <c r="E256" s="8" t="s">
        <v>340</v>
      </c>
    </row>
    <row r="257" spans="1:5" ht="12.75">
      <c r="A257" s="12" t="s">
        <v>378</v>
      </c>
      <c r="B257" s="7" t="s">
        <v>363</v>
      </c>
      <c r="C257" s="7" t="s">
        <v>371</v>
      </c>
      <c r="D257" s="7" t="s">
        <v>372</v>
      </c>
      <c r="E257" s="8" t="s">
        <v>340</v>
      </c>
    </row>
    <row r="258" spans="1:5" ht="12.75">
      <c r="A258" s="11" t="s">
        <v>379</v>
      </c>
      <c r="B258" s="7" t="s">
        <v>363</v>
      </c>
      <c r="C258" s="7" t="s">
        <v>374</v>
      </c>
      <c r="D258" s="7" t="s">
        <v>153</v>
      </c>
      <c r="E258" s="8" t="s">
        <v>380</v>
      </c>
    </row>
    <row r="259" spans="1:5" ht="12.75">
      <c r="A259" s="11" t="s">
        <v>381</v>
      </c>
      <c r="B259" s="7" t="s">
        <v>363</v>
      </c>
      <c r="C259" s="7" t="s">
        <v>364</v>
      </c>
      <c r="D259" s="7" t="s">
        <v>365</v>
      </c>
      <c r="E259" s="8" t="s">
        <v>380</v>
      </c>
    </row>
    <row r="260" spans="1:5" ht="12.75">
      <c r="A260" s="11" t="s">
        <v>382</v>
      </c>
      <c r="B260" s="7" t="s">
        <v>363</v>
      </c>
      <c r="C260" s="7" t="s">
        <v>37</v>
      </c>
      <c r="D260" s="7" t="s">
        <v>156</v>
      </c>
      <c r="E260" s="8" t="s">
        <v>380</v>
      </c>
    </row>
    <row r="261" spans="1:5" ht="12.75">
      <c r="A261" s="11" t="s">
        <v>383</v>
      </c>
      <c r="B261" s="7" t="s">
        <v>363</v>
      </c>
      <c r="C261" s="7" t="s">
        <v>368</v>
      </c>
      <c r="D261" s="7" t="s">
        <v>369</v>
      </c>
      <c r="E261" s="8" t="s">
        <v>380</v>
      </c>
    </row>
    <row r="262" spans="1:5" ht="12.75">
      <c r="A262" s="11" t="s">
        <v>384</v>
      </c>
      <c r="B262" s="7" t="s">
        <v>363</v>
      </c>
      <c r="C262" s="7" t="s">
        <v>371</v>
      </c>
      <c r="D262" s="7" t="s">
        <v>372</v>
      </c>
      <c r="E262" s="8" t="s">
        <v>380</v>
      </c>
    </row>
    <row r="263" spans="1:5" ht="12.75">
      <c r="A263" s="11" t="s">
        <v>385</v>
      </c>
      <c r="B263" s="7" t="s">
        <v>363</v>
      </c>
      <c r="C263" s="7" t="s">
        <v>374</v>
      </c>
      <c r="D263" s="7" t="s">
        <v>153</v>
      </c>
      <c r="E263" s="8" t="s">
        <v>380</v>
      </c>
    </row>
    <row r="264" spans="1:5" ht="12.75">
      <c r="A264" s="11" t="s">
        <v>386</v>
      </c>
      <c r="B264" s="7" t="s">
        <v>363</v>
      </c>
      <c r="C264" s="7" t="s">
        <v>364</v>
      </c>
      <c r="D264" s="7" t="s">
        <v>365</v>
      </c>
      <c r="E264" s="8" t="s">
        <v>380</v>
      </c>
    </row>
    <row r="265" spans="1:5" ht="12.75">
      <c r="A265" s="11" t="s">
        <v>387</v>
      </c>
      <c r="B265" s="7" t="s">
        <v>363</v>
      </c>
      <c r="C265" s="7" t="s">
        <v>37</v>
      </c>
      <c r="D265" s="7" t="s">
        <v>156</v>
      </c>
      <c r="E265" s="8" t="s">
        <v>380</v>
      </c>
    </row>
    <row r="266" spans="1:5" ht="12.75">
      <c r="A266" s="11" t="s">
        <v>388</v>
      </c>
      <c r="B266" s="7" t="s">
        <v>363</v>
      </c>
      <c r="C266" s="7" t="s">
        <v>368</v>
      </c>
      <c r="D266" s="7" t="s">
        <v>369</v>
      </c>
      <c r="E266" s="8" t="s">
        <v>380</v>
      </c>
    </row>
    <row r="267" spans="1:5" ht="12.75">
      <c r="A267" s="12" t="s">
        <v>389</v>
      </c>
      <c r="B267" s="7" t="s">
        <v>363</v>
      </c>
      <c r="C267" s="7" t="s">
        <v>371</v>
      </c>
      <c r="D267" s="7" t="s">
        <v>372</v>
      </c>
      <c r="E267" s="8" t="s">
        <v>380</v>
      </c>
    </row>
    <row r="268" spans="1:5" ht="12.75">
      <c r="A268" s="12" t="s">
        <v>390</v>
      </c>
      <c r="B268" s="7" t="s">
        <v>363</v>
      </c>
      <c r="C268" s="7" t="s">
        <v>374</v>
      </c>
      <c r="D268" s="7" t="s">
        <v>153</v>
      </c>
      <c r="E268" s="8" t="s">
        <v>380</v>
      </c>
    </row>
    <row r="269" spans="1:5" ht="12.75">
      <c r="A269" s="12" t="s">
        <v>391</v>
      </c>
      <c r="B269" s="7" t="s">
        <v>363</v>
      </c>
      <c r="C269" s="7" t="s">
        <v>364</v>
      </c>
      <c r="D269" s="7" t="s">
        <v>365</v>
      </c>
      <c r="E269" s="8" t="s">
        <v>380</v>
      </c>
    </row>
    <row r="270" spans="1:5" ht="12.75">
      <c r="A270" s="12" t="s">
        <v>392</v>
      </c>
      <c r="B270" s="7" t="s">
        <v>363</v>
      </c>
      <c r="C270" s="7" t="s">
        <v>37</v>
      </c>
      <c r="D270" s="7" t="s">
        <v>156</v>
      </c>
      <c r="E270" s="8" t="s">
        <v>380</v>
      </c>
    </row>
    <row r="271" spans="1:5" ht="12.75">
      <c r="A271" s="12" t="s">
        <v>393</v>
      </c>
      <c r="B271" s="7" t="s">
        <v>363</v>
      </c>
      <c r="C271" s="7" t="s">
        <v>368</v>
      </c>
      <c r="D271" s="7" t="s">
        <v>369</v>
      </c>
      <c r="E271" s="8" t="s">
        <v>380</v>
      </c>
    </row>
    <row r="272" spans="1:5" ht="12.75">
      <c r="A272" s="12" t="s">
        <v>394</v>
      </c>
      <c r="B272" s="7" t="s">
        <v>363</v>
      </c>
      <c r="C272" s="7" t="s">
        <v>371</v>
      </c>
      <c r="D272" s="7" t="s">
        <v>372</v>
      </c>
      <c r="E272" s="8" t="s">
        <v>380</v>
      </c>
    </row>
    <row r="273" spans="1:5" ht="12.75">
      <c r="A273" s="12" t="s">
        <v>395</v>
      </c>
      <c r="B273" s="7" t="s">
        <v>363</v>
      </c>
      <c r="C273" s="7" t="s">
        <v>374</v>
      </c>
      <c r="D273" s="7" t="s">
        <v>153</v>
      </c>
      <c r="E273" s="8" t="s">
        <v>380</v>
      </c>
    </row>
    <row r="274" spans="1:5" ht="12.75">
      <c r="A274" s="12" t="s">
        <v>396</v>
      </c>
      <c r="B274" s="7" t="s">
        <v>363</v>
      </c>
      <c r="C274" s="7" t="s">
        <v>364</v>
      </c>
      <c r="D274" s="7" t="s">
        <v>365</v>
      </c>
      <c r="E274" s="8" t="s">
        <v>380</v>
      </c>
    </row>
    <row r="275" spans="1:5" ht="12.75">
      <c r="A275" s="12" t="s">
        <v>397</v>
      </c>
      <c r="B275" s="7" t="s">
        <v>363</v>
      </c>
      <c r="C275" s="7" t="s">
        <v>37</v>
      </c>
      <c r="D275" s="7" t="s">
        <v>156</v>
      </c>
      <c r="E275" s="8" t="s">
        <v>380</v>
      </c>
    </row>
    <row r="276" spans="1:5" ht="12.75">
      <c r="A276" s="12" t="s">
        <v>398</v>
      </c>
      <c r="B276" s="7" t="s">
        <v>363</v>
      </c>
      <c r="C276" s="7" t="s">
        <v>368</v>
      </c>
      <c r="D276" s="7" t="s">
        <v>369</v>
      </c>
      <c r="E276" s="8" t="s">
        <v>380</v>
      </c>
    </row>
    <row r="277" spans="1:5" ht="12.75">
      <c r="A277" s="12" t="s">
        <v>399</v>
      </c>
      <c r="B277" s="7" t="s">
        <v>363</v>
      </c>
      <c r="C277" s="7" t="s">
        <v>371</v>
      </c>
      <c r="D277" s="7" t="s">
        <v>372</v>
      </c>
      <c r="E277" s="8" t="s">
        <v>380</v>
      </c>
    </row>
    <row r="278" spans="1:5" ht="12.75">
      <c r="A278" s="12" t="s">
        <v>400</v>
      </c>
      <c r="B278" s="7" t="s">
        <v>363</v>
      </c>
      <c r="C278" s="7" t="s">
        <v>374</v>
      </c>
      <c r="D278" s="7" t="s">
        <v>153</v>
      </c>
      <c r="E278" s="8" t="s">
        <v>380</v>
      </c>
    </row>
    <row r="279" spans="1:5" ht="12.75">
      <c r="A279" s="12" t="s">
        <v>401</v>
      </c>
      <c r="B279" s="7" t="s">
        <v>402</v>
      </c>
      <c r="C279" s="7" t="s">
        <v>403</v>
      </c>
      <c r="D279" s="7" t="s">
        <v>404</v>
      </c>
      <c r="E279" s="8" t="s">
        <v>380</v>
      </c>
    </row>
    <row r="280" spans="1:5" ht="12.75">
      <c r="A280" s="12" t="s">
        <v>405</v>
      </c>
      <c r="B280" s="7" t="s">
        <v>402</v>
      </c>
      <c r="C280" s="7" t="s">
        <v>158</v>
      </c>
      <c r="D280" s="7" t="s">
        <v>29</v>
      </c>
      <c r="E280" s="8" t="s">
        <v>380</v>
      </c>
    </row>
    <row r="281" spans="1:5" ht="12.75">
      <c r="A281" s="12" t="s">
        <v>406</v>
      </c>
      <c r="B281" s="7" t="s">
        <v>402</v>
      </c>
      <c r="C281" s="7" t="s">
        <v>407</v>
      </c>
      <c r="D281" s="7" t="s">
        <v>408</v>
      </c>
      <c r="E281" s="8" t="s">
        <v>380</v>
      </c>
    </row>
    <row r="282" spans="1:5" ht="12.75">
      <c r="A282" s="12" t="s">
        <v>409</v>
      </c>
      <c r="B282" s="7" t="s">
        <v>402</v>
      </c>
      <c r="C282" s="7" t="s">
        <v>410</v>
      </c>
      <c r="D282" s="7" t="s">
        <v>411</v>
      </c>
      <c r="E282" s="8" t="s">
        <v>380</v>
      </c>
    </row>
    <row r="283" spans="1:5" ht="12.75">
      <c r="A283" s="12" t="s">
        <v>412</v>
      </c>
      <c r="B283" s="7" t="s">
        <v>402</v>
      </c>
      <c r="C283" s="7" t="s">
        <v>413</v>
      </c>
      <c r="D283" s="7" t="s">
        <v>414</v>
      </c>
      <c r="E283" s="8" t="s">
        <v>380</v>
      </c>
    </row>
    <row r="284" spans="1:5" ht="12.75">
      <c r="A284" s="12" t="s">
        <v>415</v>
      </c>
      <c r="B284" s="7" t="s">
        <v>402</v>
      </c>
      <c r="C284" s="7" t="s">
        <v>403</v>
      </c>
      <c r="D284" s="7" t="s">
        <v>404</v>
      </c>
      <c r="E284" s="8" t="s">
        <v>380</v>
      </c>
    </row>
    <row r="285" spans="1:5" ht="12.75">
      <c r="A285" s="12" t="s">
        <v>416</v>
      </c>
      <c r="B285" s="7" t="s">
        <v>402</v>
      </c>
      <c r="C285" s="7" t="s">
        <v>158</v>
      </c>
      <c r="D285" s="7" t="s">
        <v>29</v>
      </c>
      <c r="E285" s="8" t="s">
        <v>380</v>
      </c>
    </row>
    <row r="286" spans="1:5" ht="12.75">
      <c r="A286" s="12" t="s">
        <v>417</v>
      </c>
      <c r="B286" s="7" t="s">
        <v>402</v>
      </c>
      <c r="C286" s="7" t="s">
        <v>407</v>
      </c>
      <c r="D286" s="7" t="s">
        <v>408</v>
      </c>
      <c r="E286" s="8" t="s">
        <v>380</v>
      </c>
    </row>
    <row r="287" spans="1:5" ht="12.75">
      <c r="A287" s="12" t="s">
        <v>418</v>
      </c>
      <c r="B287" s="7" t="s">
        <v>402</v>
      </c>
      <c r="C287" s="7" t="s">
        <v>410</v>
      </c>
      <c r="D287" s="7" t="s">
        <v>411</v>
      </c>
      <c r="E287" s="8" t="s">
        <v>380</v>
      </c>
    </row>
    <row r="288" spans="1:5" ht="12.75">
      <c r="A288" s="11" t="s">
        <v>419</v>
      </c>
      <c r="B288" s="7" t="s">
        <v>402</v>
      </c>
      <c r="C288" s="7" t="s">
        <v>413</v>
      </c>
      <c r="D288" s="7" t="s">
        <v>414</v>
      </c>
      <c r="E288" s="8" t="s">
        <v>420</v>
      </c>
    </row>
    <row r="289" spans="1:5" ht="12.75">
      <c r="A289" s="11" t="s">
        <v>421</v>
      </c>
      <c r="B289" s="7" t="s">
        <v>402</v>
      </c>
      <c r="C289" s="7" t="s">
        <v>403</v>
      </c>
      <c r="D289" s="7" t="s">
        <v>404</v>
      </c>
      <c r="E289" s="8" t="s">
        <v>420</v>
      </c>
    </row>
    <row r="290" spans="1:5" ht="12.75">
      <c r="A290" s="11" t="s">
        <v>422</v>
      </c>
      <c r="B290" s="7" t="s">
        <v>402</v>
      </c>
      <c r="C290" s="7" t="s">
        <v>158</v>
      </c>
      <c r="D290" s="7" t="s">
        <v>29</v>
      </c>
      <c r="E290" s="8" t="s">
        <v>420</v>
      </c>
    </row>
    <row r="291" spans="1:5" ht="12.75">
      <c r="A291" s="11" t="s">
        <v>423</v>
      </c>
      <c r="B291" s="7" t="s">
        <v>402</v>
      </c>
      <c r="C291" s="7" t="s">
        <v>407</v>
      </c>
      <c r="D291" s="7" t="s">
        <v>408</v>
      </c>
      <c r="E291" s="8" t="s">
        <v>420</v>
      </c>
    </row>
    <row r="292" spans="1:5" ht="12.75">
      <c r="A292" s="11" t="s">
        <v>424</v>
      </c>
      <c r="B292" s="7" t="s">
        <v>402</v>
      </c>
      <c r="C292" s="7" t="s">
        <v>410</v>
      </c>
      <c r="D292" s="7" t="s">
        <v>411</v>
      </c>
      <c r="E292" s="8" t="s">
        <v>420</v>
      </c>
    </row>
    <row r="293" spans="1:5" ht="12.75">
      <c r="A293" s="11" t="s">
        <v>425</v>
      </c>
      <c r="B293" s="7" t="s">
        <v>402</v>
      </c>
      <c r="C293" s="7" t="s">
        <v>413</v>
      </c>
      <c r="D293" s="7" t="s">
        <v>414</v>
      </c>
      <c r="E293" s="8" t="s">
        <v>420</v>
      </c>
    </row>
    <row r="294" spans="1:5" ht="12.75">
      <c r="A294" s="11" t="s">
        <v>426</v>
      </c>
      <c r="B294" s="7" t="s">
        <v>402</v>
      </c>
      <c r="C294" s="7" t="s">
        <v>403</v>
      </c>
      <c r="D294" s="7" t="s">
        <v>404</v>
      </c>
      <c r="E294" s="8" t="s">
        <v>420</v>
      </c>
    </row>
    <row r="295" spans="1:5" ht="12.75">
      <c r="A295" s="11" t="s">
        <v>427</v>
      </c>
      <c r="B295" s="7" t="s">
        <v>402</v>
      </c>
      <c r="C295" s="7" t="s">
        <v>158</v>
      </c>
      <c r="D295" s="7" t="s">
        <v>29</v>
      </c>
      <c r="E295" s="8" t="s">
        <v>420</v>
      </c>
    </row>
    <row r="296" spans="1:5" ht="12.75">
      <c r="A296" s="11" t="s">
        <v>428</v>
      </c>
      <c r="B296" s="7" t="s">
        <v>402</v>
      </c>
      <c r="C296" s="7" t="s">
        <v>407</v>
      </c>
      <c r="D296" s="7" t="s">
        <v>408</v>
      </c>
      <c r="E296" s="8" t="s">
        <v>420</v>
      </c>
    </row>
    <row r="297" spans="1:5" ht="12.75">
      <c r="A297" s="12" t="s">
        <v>429</v>
      </c>
      <c r="B297" s="7" t="s">
        <v>402</v>
      </c>
      <c r="C297" s="7" t="s">
        <v>410</v>
      </c>
      <c r="D297" s="7" t="s">
        <v>411</v>
      </c>
      <c r="E297" s="8" t="s">
        <v>420</v>
      </c>
    </row>
    <row r="298" spans="1:5" ht="12.75">
      <c r="A298" s="12" t="s">
        <v>430</v>
      </c>
      <c r="B298" s="7" t="s">
        <v>402</v>
      </c>
      <c r="C298" s="7" t="s">
        <v>413</v>
      </c>
      <c r="D298" s="7" t="s">
        <v>414</v>
      </c>
      <c r="E298" s="8" t="s">
        <v>420</v>
      </c>
    </row>
    <row r="299" spans="1:5" ht="12.75">
      <c r="A299" s="12" t="s">
        <v>431</v>
      </c>
      <c r="B299" s="7" t="s">
        <v>402</v>
      </c>
      <c r="C299" s="7" t="s">
        <v>403</v>
      </c>
      <c r="D299" s="7" t="s">
        <v>404</v>
      </c>
      <c r="E299" s="8" t="s">
        <v>420</v>
      </c>
    </row>
    <row r="300" spans="1:5" ht="12.75">
      <c r="A300" s="12" t="s">
        <v>432</v>
      </c>
      <c r="B300" s="7" t="s">
        <v>402</v>
      </c>
      <c r="C300" s="7" t="s">
        <v>158</v>
      </c>
      <c r="D300" s="7" t="s">
        <v>29</v>
      </c>
      <c r="E300" s="8" t="s">
        <v>420</v>
      </c>
    </row>
    <row r="301" spans="1:5" ht="12.75">
      <c r="A301" s="12" t="s">
        <v>433</v>
      </c>
      <c r="B301" s="7" t="s">
        <v>402</v>
      </c>
      <c r="C301" s="7" t="s">
        <v>407</v>
      </c>
      <c r="D301" s="7" t="s">
        <v>408</v>
      </c>
      <c r="E301" s="8" t="s">
        <v>420</v>
      </c>
    </row>
    <row r="302" spans="1:5" ht="12.75">
      <c r="A302" s="12" t="s">
        <v>434</v>
      </c>
      <c r="B302" s="7" t="s">
        <v>402</v>
      </c>
      <c r="C302" s="7" t="s">
        <v>410</v>
      </c>
      <c r="D302" s="7" t="s">
        <v>411</v>
      </c>
      <c r="E302" s="8" t="s">
        <v>420</v>
      </c>
    </row>
    <row r="303" spans="1:5" ht="12.75">
      <c r="A303" s="12" t="s">
        <v>435</v>
      </c>
      <c r="B303" s="7" t="s">
        <v>402</v>
      </c>
      <c r="C303" s="7" t="s">
        <v>413</v>
      </c>
      <c r="D303" s="7" t="s">
        <v>414</v>
      </c>
      <c r="E303" s="8" t="s">
        <v>420</v>
      </c>
    </row>
    <row r="304" spans="1:5" ht="12.75">
      <c r="A304" s="12" t="s">
        <v>436</v>
      </c>
      <c r="B304" s="7" t="s">
        <v>402</v>
      </c>
      <c r="C304" s="7" t="s">
        <v>403</v>
      </c>
      <c r="D304" s="7" t="s">
        <v>404</v>
      </c>
      <c r="E304" s="8" t="s">
        <v>420</v>
      </c>
    </row>
    <row r="305" spans="1:5" ht="12.75">
      <c r="A305" s="12" t="s">
        <v>437</v>
      </c>
      <c r="B305" s="7" t="s">
        <v>402</v>
      </c>
      <c r="C305" s="7" t="s">
        <v>158</v>
      </c>
      <c r="D305" s="7" t="s">
        <v>29</v>
      </c>
      <c r="E305" s="8" t="s">
        <v>420</v>
      </c>
    </row>
    <row r="306" spans="1:5" ht="12.75">
      <c r="A306" s="12" t="s">
        <v>438</v>
      </c>
      <c r="B306" s="7" t="s">
        <v>402</v>
      </c>
      <c r="C306" s="7" t="s">
        <v>407</v>
      </c>
      <c r="D306" s="7" t="s">
        <v>408</v>
      </c>
      <c r="E306" s="8" t="s">
        <v>420</v>
      </c>
    </row>
    <row r="307" spans="1:5" ht="12.75">
      <c r="A307" s="12" t="s">
        <v>439</v>
      </c>
      <c r="B307" s="7" t="s">
        <v>402</v>
      </c>
      <c r="C307" s="7" t="s">
        <v>410</v>
      </c>
      <c r="D307" s="7" t="s">
        <v>411</v>
      </c>
      <c r="E307" s="8" t="s">
        <v>420</v>
      </c>
    </row>
    <row r="308" spans="1:5" ht="12.75">
      <c r="A308" s="12" t="s">
        <v>440</v>
      </c>
      <c r="B308" s="7" t="s">
        <v>402</v>
      </c>
      <c r="C308" s="7" t="s">
        <v>413</v>
      </c>
      <c r="D308" s="7" t="s">
        <v>414</v>
      </c>
      <c r="E308" s="8" t="s">
        <v>420</v>
      </c>
    </row>
    <row r="309" spans="1:5" ht="12.75">
      <c r="A309" s="12" t="s">
        <v>441</v>
      </c>
      <c r="B309" s="7" t="s">
        <v>442</v>
      </c>
      <c r="C309" s="7" t="s">
        <v>443</v>
      </c>
      <c r="D309" s="7" t="s">
        <v>242</v>
      </c>
      <c r="E309" s="8" t="s">
        <v>420</v>
      </c>
    </row>
    <row r="310" spans="1:5" ht="12.75">
      <c r="A310" s="12" t="s">
        <v>444</v>
      </c>
      <c r="B310" s="7" t="s">
        <v>442</v>
      </c>
      <c r="C310" s="7" t="s">
        <v>445</v>
      </c>
      <c r="D310" s="7" t="s">
        <v>446</v>
      </c>
      <c r="E310" s="8" t="s">
        <v>420</v>
      </c>
    </row>
    <row r="311" spans="1:5" ht="12.75">
      <c r="A311" s="12" t="s">
        <v>447</v>
      </c>
      <c r="B311" s="7" t="s">
        <v>442</v>
      </c>
      <c r="C311" s="7" t="s">
        <v>448</v>
      </c>
      <c r="D311" s="7" t="s">
        <v>449</v>
      </c>
      <c r="E311" s="8" t="s">
        <v>420</v>
      </c>
    </row>
    <row r="312" spans="1:5" ht="12.75">
      <c r="A312" s="12" t="s">
        <v>450</v>
      </c>
      <c r="B312" s="7" t="s">
        <v>442</v>
      </c>
      <c r="C312" s="7" t="s">
        <v>451</v>
      </c>
      <c r="D312" s="7" t="s">
        <v>452</v>
      </c>
      <c r="E312" s="8" t="s">
        <v>420</v>
      </c>
    </row>
    <row r="313" spans="1:5" ht="12.75">
      <c r="A313" s="12" t="s">
        <v>453</v>
      </c>
      <c r="B313" s="7" t="s">
        <v>442</v>
      </c>
      <c r="C313" s="7" t="s">
        <v>197</v>
      </c>
      <c r="D313" s="7" t="s">
        <v>245</v>
      </c>
      <c r="E313" s="8" t="s">
        <v>420</v>
      </c>
    </row>
    <row r="314" spans="1:5" ht="12.75">
      <c r="A314" s="12" t="s">
        <v>454</v>
      </c>
      <c r="B314" s="7" t="s">
        <v>442</v>
      </c>
      <c r="C314" s="7" t="s">
        <v>443</v>
      </c>
      <c r="D314" s="7" t="s">
        <v>242</v>
      </c>
      <c r="E314" s="8" t="s">
        <v>420</v>
      </c>
    </row>
    <row r="315" spans="1:5" ht="12.75">
      <c r="A315" s="12" t="s">
        <v>455</v>
      </c>
      <c r="B315" s="7" t="s">
        <v>442</v>
      </c>
      <c r="C315" s="7" t="s">
        <v>445</v>
      </c>
      <c r="D315" s="7" t="s">
        <v>446</v>
      </c>
      <c r="E315" s="8" t="s">
        <v>420</v>
      </c>
    </row>
    <row r="316" spans="1:5" ht="12.75">
      <c r="A316" s="12" t="s">
        <v>456</v>
      </c>
      <c r="B316" s="7" t="s">
        <v>442</v>
      </c>
      <c r="C316" s="7" t="s">
        <v>448</v>
      </c>
      <c r="D316" s="7" t="s">
        <v>449</v>
      </c>
      <c r="E316" s="8" t="s">
        <v>420</v>
      </c>
    </row>
    <row r="317" spans="1:5" ht="12.75">
      <c r="A317" s="12" t="s">
        <v>457</v>
      </c>
      <c r="B317" s="7" t="s">
        <v>442</v>
      </c>
      <c r="C317" s="7" t="s">
        <v>451</v>
      </c>
      <c r="D317" s="7" t="s">
        <v>452</v>
      </c>
      <c r="E317" s="8" t="s">
        <v>420</v>
      </c>
    </row>
    <row r="318" spans="1:5" ht="12.75">
      <c r="A318" s="12" t="s">
        <v>458</v>
      </c>
      <c r="B318" s="7" t="s">
        <v>442</v>
      </c>
      <c r="C318" s="7" t="s">
        <v>197</v>
      </c>
      <c r="D318" s="7" t="s">
        <v>245</v>
      </c>
      <c r="E318" s="8" t="s">
        <v>420</v>
      </c>
    </row>
    <row r="319" spans="1:5" ht="12.75">
      <c r="A319" s="10" t="s">
        <v>459</v>
      </c>
      <c r="B319" s="7" t="s">
        <v>442</v>
      </c>
      <c r="C319" s="7" t="s">
        <v>443</v>
      </c>
      <c r="D319" s="7" t="s">
        <v>242</v>
      </c>
      <c r="E319" s="8" t="s">
        <v>460</v>
      </c>
    </row>
    <row r="320" spans="1:5" ht="12.75">
      <c r="A320" s="10" t="s">
        <v>461</v>
      </c>
      <c r="B320" s="7" t="s">
        <v>442</v>
      </c>
      <c r="C320" s="7" t="s">
        <v>445</v>
      </c>
      <c r="D320" s="7" t="s">
        <v>446</v>
      </c>
      <c r="E320" s="8" t="s">
        <v>460</v>
      </c>
    </row>
    <row r="321" spans="1:5" ht="12.75">
      <c r="A321" s="10" t="s">
        <v>462</v>
      </c>
      <c r="B321" s="7" t="s">
        <v>442</v>
      </c>
      <c r="C321" s="7" t="s">
        <v>448</v>
      </c>
      <c r="D321" s="7" t="s">
        <v>449</v>
      </c>
      <c r="E321" s="8" t="s">
        <v>460</v>
      </c>
    </row>
    <row r="322" spans="1:5" ht="12.75">
      <c r="A322" s="10" t="s">
        <v>463</v>
      </c>
      <c r="B322" s="7" t="s">
        <v>442</v>
      </c>
      <c r="C322" s="7" t="s">
        <v>451</v>
      </c>
      <c r="D322" s="7" t="s">
        <v>452</v>
      </c>
      <c r="E322" s="8" t="s">
        <v>460</v>
      </c>
    </row>
    <row r="323" spans="1:5" ht="12.75">
      <c r="A323" s="10" t="s">
        <v>464</v>
      </c>
      <c r="B323" s="7" t="s">
        <v>442</v>
      </c>
      <c r="C323" s="7" t="s">
        <v>197</v>
      </c>
      <c r="D323" s="7" t="s">
        <v>245</v>
      </c>
      <c r="E323" s="8" t="s">
        <v>460</v>
      </c>
    </row>
    <row r="324" spans="1:5" ht="12.75">
      <c r="A324" s="10" t="s">
        <v>465</v>
      </c>
      <c r="B324" s="7" t="s">
        <v>442</v>
      </c>
      <c r="C324" s="7" t="s">
        <v>443</v>
      </c>
      <c r="D324" s="7" t="s">
        <v>242</v>
      </c>
      <c r="E324" s="8" t="s">
        <v>460</v>
      </c>
    </row>
    <row r="325" spans="1:5" ht="12.75">
      <c r="A325" s="10" t="s">
        <v>466</v>
      </c>
      <c r="B325" s="7" t="s">
        <v>442</v>
      </c>
      <c r="C325" s="7" t="s">
        <v>445</v>
      </c>
      <c r="D325" s="7" t="s">
        <v>446</v>
      </c>
      <c r="E325" s="8" t="s">
        <v>460</v>
      </c>
    </row>
    <row r="326" spans="1:5" ht="12.75">
      <c r="A326" s="10" t="s">
        <v>467</v>
      </c>
      <c r="B326" s="7" t="s">
        <v>442</v>
      </c>
      <c r="C326" s="7" t="s">
        <v>448</v>
      </c>
      <c r="D326" s="7" t="s">
        <v>449</v>
      </c>
      <c r="E326" s="8" t="s">
        <v>460</v>
      </c>
    </row>
    <row r="327" spans="1:5" ht="12.75">
      <c r="A327" s="10" t="s">
        <v>468</v>
      </c>
      <c r="B327" s="7" t="s">
        <v>442</v>
      </c>
      <c r="C327" s="7" t="s">
        <v>451</v>
      </c>
      <c r="D327" s="7" t="s">
        <v>452</v>
      </c>
      <c r="E327" s="8" t="s">
        <v>460</v>
      </c>
    </row>
    <row r="328" spans="1:5" ht="12.75">
      <c r="A328" s="9" t="s">
        <v>469</v>
      </c>
      <c r="B328" s="7" t="s">
        <v>442</v>
      </c>
      <c r="C328" s="7" t="s">
        <v>197</v>
      </c>
      <c r="D328" s="7" t="s">
        <v>245</v>
      </c>
      <c r="E328" s="8" t="s">
        <v>460</v>
      </c>
    </row>
    <row r="329" spans="1:5" ht="12.75">
      <c r="A329" s="9" t="s">
        <v>470</v>
      </c>
      <c r="B329" s="7" t="s">
        <v>442</v>
      </c>
      <c r="C329" s="7" t="s">
        <v>443</v>
      </c>
      <c r="D329" s="7" t="s">
        <v>242</v>
      </c>
      <c r="E329" s="8" t="s">
        <v>460</v>
      </c>
    </row>
    <row r="330" spans="1:5" ht="12.75">
      <c r="A330" s="9" t="s">
        <v>471</v>
      </c>
      <c r="B330" s="7" t="s">
        <v>442</v>
      </c>
      <c r="C330" s="7" t="s">
        <v>445</v>
      </c>
      <c r="D330" s="7" t="s">
        <v>446</v>
      </c>
      <c r="E330" s="8" t="s">
        <v>460</v>
      </c>
    </row>
    <row r="331" spans="1:5" ht="12.75">
      <c r="A331" s="9" t="s">
        <v>472</v>
      </c>
      <c r="B331" s="7" t="s">
        <v>442</v>
      </c>
      <c r="C331" s="7" t="s">
        <v>448</v>
      </c>
      <c r="D331" s="7" t="s">
        <v>449</v>
      </c>
      <c r="E331" s="8" t="s">
        <v>460</v>
      </c>
    </row>
    <row r="332" spans="1:5" ht="12.75">
      <c r="A332" s="9" t="s">
        <v>473</v>
      </c>
      <c r="B332" s="7" t="s">
        <v>442</v>
      </c>
      <c r="C332" s="7" t="s">
        <v>451</v>
      </c>
      <c r="D332" s="7" t="s">
        <v>452</v>
      </c>
      <c r="E332" s="8" t="s">
        <v>460</v>
      </c>
    </row>
    <row r="333" spans="1:5" ht="12.75">
      <c r="A333" s="9" t="s">
        <v>474</v>
      </c>
      <c r="B333" s="7" t="s">
        <v>442</v>
      </c>
      <c r="C333" s="7" t="s">
        <v>197</v>
      </c>
      <c r="D333" s="7" t="s">
        <v>245</v>
      </c>
      <c r="E333" s="8" t="s">
        <v>460</v>
      </c>
    </row>
    <row r="334" spans="1:5" ht="12.75">
      <c r="A334" s="9" t="s">
        <v>475</v>
      </c>
      <c r="B334" s="7" t="s">
        <v>442</v>
      </c>
      <c r="C334" s="7" t="s">
        <v>443</v>
      </c>
      <c r="D334" s="7" t="s">
        <v>242</v>
      </c>
      <c r="E334" s="8" t="s">
        <v>460</v>
      </c>
    </row>
    <row r="335" spans="1:5" ht="12.75">
      <c r="A335" s="9" t="s">
        <v>476</v>
      </c>
      <c r="B335" s="7" t="s">
        <v>442</v>
      </c>
      <c r="C335" s="7" t="s">
        <v>445</v>
      </c>
      <c r="D335" s="7" t="s">
        <v>446</v>
      </c>
      <c r="E335" s="8" t="s">
        <v>460</v>
      </c>
    </row>
    <row r="336" spans="1:5" ht="12.75">
      <c r="A336" s="9" t="s">
        <v>477</v>
      </c>
      <c r="B336" s="7" t="s">
        <v>442</v>
      </c>
      <c r="C336" s="7" t="s">
        <v>448</v>
      </c>
      <c r="D336" s="7" t="s">
        <v>449</v>
      </c>
      <c r="E336" s="8" t="s">
        <v>460</v>
      </c>
    </row>
    <row r="337" spans="1:5" ht="12.75">
      <c r="A337" s="9" t="s">
        <v>478</v>
      </c>
      <c r="B337" s="7" t="s">
        <v>442</v>
      </c>
      <c r="C337" s="7" t="s">
        <v>451</v>
      </c>
      <c r="D337" s="7" t="s">
        <v>452</v>
      </c>
      <c r="E337" s="8" t="s">
        <v>460</v>
      </c>
    </row>
    <row r="338" spans="1:5" ht="12.75">
      <c r="A338" s="9" t="s">
        <v>479</v>
      </c>
      <c r="B338" s="7" t="s">
        <v>480</v>
      </c>
      <c r="C338" s="7" t="s">
        <v>481</v>
      </c>
      <c r="D338" s="7" t="s">
        <v>482</v>
      </c>
      <c r="E338" s="8" t="s">
        <v>460</v>
      </c>
    </row>
    <row r="339" spans="1:5" ht="12.75">
      <c r="A339" s="9" t="s">
        <v>483</v>
      </c>
      <c r="B339" s="7" t="s">
        <v>480</v>
      </c>
      <c r="C339" s="7" t="s">
        <v>322</v>
      </c>
      <c r="D339" s="7" t="s">
        <v>452</v>
      </c>
      <c r="E339" s="8" t="s">
        <v>460</v>
      </c>
    </row>
    <row r="340" spans="1:5" ht="12.75">
      <c r="A340" s="9" t="s">
        <v>484</v>
      </c>
      <c r="B340" s="7" t="s">
        <v>480</v>
      </c>
      <c r="C340" s="7" t="s">
        <v>485</v>
      </c>
      <c r="D340" s="7" t="s">
        <v>486</v>
      </c>
      <c r="E340" s="8" t="s">
        <v>460</v>
      </c>
    </row>
    <row r="341" spans="1:5" ht="12.75">
      <c r="A341" s="9" t="s">
        <v>487</v>
      </c>
      <c r="B341" s="7" t="s">
        <v>480</v>
      </c>
      <c r="C341" s="7" t="s">
        <v>488</v>
      </c>
      <c r="D341" s="7" t="s">
        <v>489</v>
      </c>
      <c r="E341" s="8" t="s">
        <v>460</v>
      </c>
    </row>
    <row r="342" spans="1:5" ht="12.75">
      <c r="A342" s="9" t="s">
        <v>490</v>
      </c>
      <c r="B342" s="7" t="s">
        <v>480</v>
      </c>
      <c r="C342" s="7" t="s">
        <v>491</v>
      </c>
      <c r="D342" s="7" t="s">
        <v>492</v>
      </c>
      <c r="E342" s="8" t="s">
        <v>460</v>
      </c>
    </row>
    <row r="343" spans="1:5" ht="12.75">
      <c r="A343" s="9" t="s">
        <v>493</v>
      </c>
      <c r="B343" s="7" t="s">
        <v>442</v>
      </c>
      <c r="C343" s="7" t="s">
        <v>481</v>
      </c>
      <c r="D343" s="7" t="s">
        <v>482</v>
      </c>
      <c r="E343" s="8" t="s">
        <v>460</v>
      </c>
    </row>
    <row r="344" spans="1:5" ht="12.75">
      <c r="A344" s="9" t="s">
        <v>494</v>
      </c>
      <c r="B344" s="7" t="s">
        <v>442</v>
      </c>
      <c r="C344" s="7" t="s">
        <v>322</v>
      </c>
      <c r="D344" s="7" t="s">
        <v>452</v>
      </c>
      <c r="E344" s="8" t="s">
        <v>460</v>
      </c>
    </row>
    <row r="345" spans="1:5" ht="12.75">
      <c r="A345" s="9" t="s">
        <v>495</v>
      </c>
      <c r="B345" s="7" t="s">
        <v>442</v>
      </c>
      <c r="C345" s="7" t="s">
        <v>485</v>
      </c>
      <c r="D345" s="7" t="s">
        <v>486</v>
      </c>
      <c r="E345" s="8" t="s">
        <v>460</v>
      </c>
    </row>
    <row r="346" spans="1:5" ht="12.75">
      <c r="A346" s="9" t="s">
        <v>496</v>
      </c>
      <c r="B346" s="7" t="s">
        <v>442</v>
      </c>
      <c r="C346" s="7" t="s">
        <v>488</v>
      </c>
      <c r="D346" s="7" t="s">
        <v>489</v>
      </c>
      <c r="E346" s="8" t="s">
        <v>460</v>
      </c>
    </row>
    <row r="347" spans="1:5" ht="12.75">
      <c r="A347" s="9" t="s">
        <v>497</v>
      </c>
      <c r="B347" s="7" t="s">
        <v>442</v>
      </c>
      <c r="C347" s="7" t="s">
        <v>491</v>
      </c>
      <c r="D347" s="7" t="s">
        <v>492</v>
      </c>
      <c r="E347" s="8" t="s">
        <v>460</v>
      </c>
    </row>
    <row r="348" spans="1:5" ht="12.75">
      <c r="A348" s="9" t="s">
        <v>498</v>
      </c>
      <c r="B348" s="7" t="s">
        <v>442</v>
      </c>
      <c r="C348" s="7" t="s">
        <v>481</v>
      </c>
      <c r="D348" s="7" t="s">
        <v>482</v>
      </c>
      <c r="E348" s="8" t="s">
        <v>460</v>
      </c>
    </row>
    <row r="349" spans="1:5" ht="12.75">
      <c r="A349" s="9" t="s">
        <v>499</v>
      </c>
      <c r="B349" s="7" t="s">
        <v>442</v>
      </c>
      <c r="C349" s="7" t="s">
        <v>322</v>
      </c>
      <c r="D349" s="7" t="s">
        <v>452</v>
      </c>
      <c r="E349" s="8" t="s">
        <v>460</v>
      </c>
    </row>
    <row r="350" spans="1:5" ht="12.75">
      <c r="A350" s="10" t="s">
        <v>500</v>
      </c>
      <c r="B350" s="7" t="s">
        <v>442</v>
      </c>
      <c r="C350" s="7" t="s">
        <v>485</v>
      </c>
      <c r="D350" s="7" t="s">
        <v>486</v>
      </c>
      <c r="E350" s="8" t="s">
        <v>26</v>
      </c>
    </row>
    <row r="351" spans="1:5" ht="12.75">
      <c r="A351" s="10" t="s">
        <v>501</v>
      </c>
      <c r="B351" s="7" t="s">
        <v>442</v>
      </c>
      <c r="C351" s="7" t="s">
        <v>488</v>
      </c>
      <c r="D351" s="7" t="s">
        <v>489</v>
      </c>
      <c r="E351" s="8" t="s">
        <v>26</v>
      </c>
    </row>
    <row r="352" spans="1:5" ht="12.75">
      <c r="A352" s="10" t="s">
        <v>502</v>
      </c>
      <c r="B352" s="7" t="s">
        <v>442</v>
      </c>
      <c r="C352" s="7" t="s">
        <v>491</v>
      </c>
      <c r="D352" s="7" t="s">
        <v>492</v>
      </c>
      <c r="E352" s="8" t="s">
        <v>26</v>
      </c>
    </row>
    <row r="353" spans="1:5" ht="12.75">
      <c r="A353" s="10" t="s">
        <v>503</v>
      </c>
      <c r="B353" s="7" t="s">
        <v>442</v>
      </c>
      <c r="C353" s="7" t="s">
        <v>481</v>
      </c>
      <c r="D353" s="7" t="s">
        <v>482</v>
      </c>
      <c r="E353" s="8" t="s">
        <v>26</v>
      </c>
    </row>
    <row r="354" spans="1:5" ht="12.75">
      <c r="A354" s="10" t="s">
        <v>504</v>
      </c>
      <c r="B354" s="7" t="s">
        <v>442</v>
      </c>
      <c r="C354" s="7" t="s">
        <v>322</v>
      </c>
      <c r="D354" s="7" t="s">
        <v>452</v>
      </c>
      <c r="E354" s="8" t="s">
        <v>26</v>
      </c>
    </row>
    <row r="355" spans="1:5" ht="12.75">
      <c r="A355" s="10" t="s">
        <v>505</v>
      </c>
      <c r="B355" s="7" t="s">
        <v>442</v>
      </c>
      <c r="C355" s="7" t="s">
        <v>485</v>
      </c>
      <c r="D355" s="7" t="s">
        <v>486</v>
      </c>
      <c r="E355" s="8" t="s">
        <v>26</v>
      </c>
    </row>
    <row r="356" spans="1:5" ht="12.75">
      <c r="A356" s="10" t="s">
        <v>506</v>
      </c>
      <c r="B356" s="7" t="s">
        <v>442</v>
      </c>
      <c r="C356" s="7" t="s">
        <v>488</v>
      </c>
      <c r="D356" s="7" t="s">
        <v>489</v>
      </c>
      <c r="E356" s="8" t="s">
        <v>26</v>
      </c>
    </row>
    <row r="357" spans="1:5" ht="12.75">
      <c r="A357" s="10" t="s">
        <v>507</v>
      </c>
      <c r="B357" s="7" t="s">
        <v>442</v>
      </c>
      <c r="C357" s="7" t="s">
        <v>491</v>
      </c>
      <c r="D357" s="7" t="s">
        <v>492</v>
      </c>
      <c r="E357" s="8" t="s">
        <v>26</v>
      </c>
    </row>
    <row r="358" spans="1:5" ht="12.75">
      <c r="A358" s="10" t="s">
        <v>508</v>
      </c>
      <c r="B358" s="7" t="s">
        <v>442</v>
      </c>
      <c r="C358" s="7" t="s">
        <v>481</v>
      </c>
      <c r="D358" s="7" t="s">
        <v>482</v>
      </c>
      <c r="E358" s="8" t="s">
        <v>26</v>
      </c>
    </row>
    <row r="359" spans="1:5" ht="12.75">
      <c r="A359" s="9" t="s">
        <v>509</v>
      </c>
      <c r="B359" s="7" t="s">
        <v>442</v>
      </c>
      <c r="C359" s="7" t="s">
        <v>322</v>
      </c>
      <c r="D359" s="7" t="s">
        <v>452</v>
      </c>
      <c r="E359" s="8" t="s">
        <v>26</v>
      </c>
    </row>
    <row r="360" spans="1:5" ht="12.75">
      <c r="A360" s="9" t="s">
        <v>510</v>
      </c>
      <c r="B360" s="7" t="s">
        <v>442</v>
      </c>
      <c r="C360" s="7" t="s">
        <v>485</v>
      </c>
      <c r="D360" s="7" t="s">
        <v>486</v>
      </c>
      <c r="E360" s="8" t="s">
        <v>26</v>
      </c>
    </row>
    <row r="361" spans="1:5" ht="12.75">
      <c r="A361" s="9" t="s">
        <v>511</v>
      </c>
      <c r="B361" s="7" t="s">
        <v>442</v>
      </c>
      <c r="C361" s="7" t="s">
        <v>488</v>
      </c>
      <c r="D361" s="7" t="s">
        <v>489</v>
      </c>
      <c r="E361" s="8" t="s">
        <v>26</v>
      </c>
    </row>
    <row r="362" spans="1:5" ht="12.75">
      <c r="A362" s="9" t="s">
        <v>512</v>
      </c>
      <c r="B362" s="7" t="s">
        <v>442</v>
      </c>
      <c r="C362" s="7" t="s">
        <v>491</v>
      </c>
      <c r="D362" s="7" t="s">
        <v>492</v>
      </c>
      <c r="E362" s="8" t="s">
        <v>26</v>
      </c>
    </row>
    <row r="363" spans="1:5" ht="12.75">
      <c r="A363" s="9" t="s">
        <v>513</v>
      </c>
      <c r="B363" s="7" t="s">
        <v>442</v>
      </c>
      <c r="C363" s="7" t="s">
        <v>481</v>
      </c>
      <c r="D363" s="7" t="s">
        <v>482</v>
      </c>
      <c r="E363" s="8" t="s">
        <v>26</v>
      </c>
    </row>
    <row r="364" spans="1:5" ht="12.75">
      <c r="A364" s="9" t="s">
        <v>514</v>
      </c>
      <c r="B364" s="7" t="s">
        <v>442</v>
      </c>
      <c r="C364" s="7" t="s">
        <v>322</v>
      </c>
      <c r="D364" s="7" t="s">
        <v>452</v>
      </c>
      <c r="E364" s="8" t="s">
        <v>26</v>
      </c>
    </row>
    <row r="365" spans="1:5" ht="12.75">
      <c r="A365" s="9" t="s">
        <v>515</v>
      </c>
      <c r="B365" s="7" t="s">
        <v>442</v>
      </c>
      <c r="C365" s="7" t="s">
        <v>485</v>
      </c>
      <c r="D365" s="7" t="s">
        <v>486</v>
      </c>
      <c r="E365" s="8" t="s">
        <v>26</v>
      </c>
    </row>
    <row r="366" spans="1:5" ht="12.75">
      <c r="A366" s="9" t="s">
        <v>516</v>
      </c>
      <c r="B366" s="7" t="s">
        <v>442</v>
      </c>
      <c r="C366" s="7" t="s">
        <v>488</v>
      </c>
      <c r="D366" s="7" t="s">
        <v>489</v>
      </c>
      <c r="E366" s="8" t="s">
        <v>26</v>
      </c>
    </row>
    <row r="367" spans="1:5" ht="12.75">
      <c r="A367" s="9" t="s">
        <v>517</v>
      </c>
      <c r="B367" s="7" t="s">
        <v>442</v>
      </c>
      <c r="C367" s="7" t="s">
        <v>491</v>
      </c>
      <c r="D367" s="7" t="s">
        <v>492</v>
      </c>
      <c r="E367" s="8" t="s">
        <v>26</v>
      </c>
    </row>
    <row r="368" ht="12.75">
      <c r="A368" s="12"/>
    </row>
    <row r="369" ht="12.75">
      <c r="A369" s="12"/>
    </row>
    <row r="370" spans="1:4" ht="12.75">
      <c r="A370" s="12"/>
      <c r="B370" s="7" t="s">
        <v>18</v>
      </c>
      <c r="C370" s="7" t="s">
        <v>518</v>
      </c>
      <c r="D370" s="7" t="s">
        <v>519</v>
      </c>
    </row>
    <row r="371" spans="2:4" ht="12.75">
      <c r="B371" s="7" t="s">
        <v>23</v>
      </c>
      <c r="C371" s="7" t="s">
        <v>520</v>
      </c>
      <c r="D371" s="7" t="s">
        <v>521</v>
      </c>
    </row>
    <row r="372" spans="2:4" ht="12.75">
      <c r="B372" s="7" t="s">
        <v>67</v>
      </c>
      <c r="C372" s="8" t="s">
        <v>522</v>
      </c>
      <c r="D372" s="7" t="s">
        <v>523</v>
      </c>
    </row>
    <row r="373" spans="2:4" ht="12.75">
      <c r="B373" s="7" t="s">
        <v>109</v>
      </c>
      <c r="C373" s="7" t="s">
        <v>524</v>
      </c>
      <c r="D373" s="7" t="s">
        <v>525</v>
      </c>
    </row>
    <row r="374" spans="2:4" ht="12.75">
      <c r="B374" s="7" t="s">
        <v>151</v>
      </c>
      <c r="C374" s="7" t="s">
        <v>526</v>
      </c>
      <c r="D374" s="7" t="s">
        <v>527</v>
      </c>
    </row>
    <row r="375" spans="2:4" ht="12.75">
      <c r="B375" s="7" t="s">
        <v>193</v>
      </c>
      <c r="C375" s="7" t="s">
        <v>528</v>
      </c>
      <c r="D375" s="7" t="s">
        <v>529</v>
      </c>
    </row>
    <row r="376" spans="2:4" ht="12.75">
      <c r="B376" s="7" t="s">
        <v>237</v>
      </c>
      <c r="C376" s="7" t="s">
        <v>530</v>
      </c>
      <c r="D376" s="7" t="s">
        <v>531</v>
      </c>
    </row>
    <row r="377" spans="2:4" ht="12.75">
      <c r="B377" s="7" t="s">
        <v>279</v>
      </c>
      <c r="C377" s="7" t="s">
        <v>532</v>
      </c>
      <c r="D377" s="7" t="s">
        <v>533</v>
      </c>
    </row>
    <row r="378" spans="2:4" ht="12.75">
      <c r="B378" s="8" t="s">
        <v>321</v>
      </c>
      <c r="C378" s="8" t="s">
        <v>534</v>
      </c>
      <c r="D378" s="8" t="s">
        <v>535</v>
      </c>
    </row>
    <row r="379" spans="2:4" ht="12.75">
      <c r="B379" s="7" t="s">
        <v>363</v>
      </c>
      <c r="C379" s="7" t="s">
        <v>536</v>
      </c>
      <c r="D379" s="7" t="s">
        <v>537</v>
      </c>
    </row>
    <row r="380" spans="2:4" ht="12.75">
      <c r="B380" s="7" t="s">
        <v>402</v>
      </c>
      <c r="C380" s="7" t="s">
        <v>538</v>
      </c>
      <c r="D380" s="7" t="s">
        <v>539</v>
      </c>
    </row>
    <row r="381" spans="2:4" ht="12.75">
      <c r="B381" s="7" t="s">
        <v>442</v>
      </c>
      <c r="C381" s="7" t="s">
        <v>540</v>
      </c>
      <c r="D381" s="7" t="s">
        <v>541</v>
      </c>
    </row>
    <row r="382" spans="2:4" ht="12.75">
      <c r="B382" s="7" t="s">
        <v>480</v>
      </c>
      <c r="C382" s="7" t="s">
        <v>542</v>
      </c>
      <c r="D382" s="7" t="s">
        <v>543</v>
      </c>
    </row>
    <row r="383" ht="12.75">
      <c r="A383" s="12"/>
    </row>
    <row r="384" ht="12.75">
      <c r="A384" s="12"/>
    </row>
    <row r="385" ht="12.75">
      <c r="A385" s="12"/>
    </row>
    <row r="386" ht="12.75">
      <c r="A386" s="12"/>
    </row>
    <row r="387" ht="12.75">
      <c r="A387" s="12"/>
    </row>
    <row r="388" ht="12.75">
      <c r="A388" s="12"/>
    </row>
    <row r="389" ht="12.75">
      <c r="A389" s="12"/>
    </row>
    <row r="390" ht="12.75">
      <c r="A390" s="12"/>
    </row>
    <row r="391" ht="12.75">
      <c r="A391" s="12"/>
    </row>
    <row r="392" ht="12.75">
      <c r="A392" s="12"/>
    </row>
    <row r="393" ht="12.75">
      <c r="A393" s="12"/>
    </row>
    <row r="394" ht="12.75">
      <c r="A394" s="12"/>
    </row>
    <row r="395" ht="12.75">
      <c r="A395" s="12"/>
    </row>
    <row r="396" ht="12.75">
      <c r="A396" s="12"/>
    </row>
    <row r="397" ht="12.75">
      <c r="A397" s="12"/>
    </row>
    <row r="398" ht="12.75">
      <c r="A398" s="12"/>
    </row>
    <row r="399" ht="12.75">
      <c r="A399" s="12"/>
    </row>
    <row r="400" ht="12.75">
      <c r="A400" s="12"/>
    </row>
    <row r="401" ht="12.75">
      <c r="A401" s="12"/>
    </row>
    <row r="402" ht="12.75">
      <c r="A402" s="12"/>
    </row>
    <row r="403" ht="12.75">
      <c r="A403" s="12"/>
    </row>
    <row r="404" ht="12.75">
      <c r="A404" s="12"/>
    </row>
    <row r="405" ht="12.75">
      <c r="A405" s="12"/>
    </row>
    <row r="406" ht="12.75">
      <c r="A406" s="12"/>
    </row>
    <row r="407" ht="12.75">
      <c r="A407" s="12"/>
    </row>
    <row r="408" ht="12.75">
      <c r="A408" s="12"/>
    </row>
    <row r="409" ht="12.75">
      <c r="A409" s="12"/>
    </row>
    <row r="410" ht="12.75">
      <c r="A410" s="12"/>
    </row>
    <row r="411" ht="12.75">
      <c r="A411" s="12"/>
    </row>
    <row r="412" ht="12.75">
      <c r="A412" s="12"/>
    </row>
    <row r="413" ht="12.75">
      <c r="A413" s="12"/>
    </row>
    <row r="414" ht="12.75">
      <c r="A414" s="12"/>
    </row>
    <row r="415" ht="12.75">
      <c r="A415" s="12"/>
    </row>
    <row r="416" ht="12.75">
      <c r="A416" s="12"/>
    </row>
    <row r="417" ht="12.75">
      <c r="A417" s="12"/>
    </row>
    <row r="418" ht="12.75">
      <c r="A418" s="12"/>
    </row>
    <row r="419" ht="12.75">
      <c r="A419" s="12"/>
    </row>
    <row r="420" ht="12.75">
      <c r="A420" s="12"/>
    </row>
    <row r="421" ht="12.75">
      <c r="A421" s="12"/>
    </row>
    <row r="422" ht="12.75">
      <c r="A422" s="12"/>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B3:J10"/>
  <sheetViews>
    <sheetView showGridLines="0" workbookViewId="0" topLeftCell="A1">
      <selection activeCell="A1" sqref="A1"/>
    </sheetView>
  </sheetViews>
  <sheetFormatPr defaultColWidth="9.140625" defaultRowHeight="12.75"/>
  <cols>
    <col min="1" max="1" width="5.00390625" style="0" customWidth="1"/>
    <col min="2" max="2" width="4.8515625" style="0" customWidth="1"/>
    <col min="8" max="8" width="9.28125" style="0" hidden="1" customWidth="1"/>
    <col min="9" max="10" width="9.140625" style="0" hidden="1" customWidth="1"/>
  </cols>
  <sheetData>
    <row r="3" spans="2:3" ht="26.25" customHeight="1">
      <c r="B3" s="14"/>
      <c r="C3" s="49" t="s">
        <v>548</v>
      </c>
    </row>
    <row r="4" ht="20.25">
      <c r="C4" s="49" t="str">
        <f>"(Born after  31 Dec  "&amp;I6&amp;" )"</f>
        <v>(Born after  31 Dec  1971 )</v>
      </c>
    </row>
    <row r="5" ht="20.25">
      <c r="C5" s="13"/>
    </row>
    <row r="6" spans="2:10" ht="27" customHeight="1">
      <c r="B6" s="14"/>
      <c r="C6" s="13" t="s">
        <v>549</v>
      </c>
      <c r="H6" s="55">
        <v>1</v>
      </c>
      <c r="I6" s="56">
        <f ca="1">YEAR(TODAY())-31</f>
        <v>1971</v>
      </c>
      <c r="J6" s="55">
        <f>IF(H6=1,I6,IF(H6=2,I6-31,I6-62))</f>
        <v>1971</v>
      </c>
    </row>
    <row r="7" ht="29.25" customHeight="1">
      <c r="C7" s="13" t="str">
        <f>"(1 Jan "&amp;I6-30&amp;"  &amp;  "&amp;" 31 Dec "&amp;I6&amp;" )"</f>
        <v>(1 Jan 1941  &amp;   31 Dec 1971 )</v>
      </c>
    </row>
    <row r="8" ht="21.75" customHeight="1">
      <c r="C8" s="13"/>
    </row>
    <row r="9" spans="2:3" ht="26.25" customHeight="1">
      <c r="B9" s="14"/>
      <c r="C9" s="48" t="s">
        <v>550</v>
      </c>
    </row>
    <row r="10" ht="20.25">
      <c r="C10" s="48" t="str">
        <f>"(Born before  1 Jan  "&amp;I6-30&amp;" )"</f>
        <v>(Born before  1 Jan  1941 )</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140625" defaultRowHeight="12.75"/>
  <cols>
    <col min="1" max="1" width="3.7109375" style="0" customWidth="1"/>
    <col min="2" max="5" width="6.8515625" style="0" customWidth="1"/>
    <col min="6" max="6" width="5.00390625" style="0" customWidth="1"/>
    <col min="7" max="8" width="6.8515625" style="0" customWidth="1"/>
    <col min="9" max="9" width="10.57421875" style="0" customWidth="1"/>
    <col min="10" max="10" width="3.8515625" style="0" customWidth="1"/>
    <col min="11" max="11" width="4.8515625" style="57" hidden="1" customWidth="1"/>
  </cols>
  <sheetData>
    <row r="2" spans="2:7" ht="15.75">
      <c r="B2" s="1">
        <v>1</v>
      </c>
      <c r="C2" s="1">
        <v>3</v>
      </c>
      <c r="D2" s="1">
        <v>5</v>
      </c>
      <c r="E2" s="1">
        <v>7</v>
      </c>
      <c r="G2" s="4" t="s">
        <v>16</v>
      </c>
    </row>
    <row r="3" spans="2:11" ht="15.75">
      <c r="B3" s="1">
        <v>9</v>
      </c>
      <c r="C3" s="1">
        <v>11</v>
      </c>
      <c r="D3" s="1">
        <v>13</v>
      </c>
      <c r="E3" s="1">
        <v>15</v>
      </c>
      <c r="G3" s="5" t="s">
        <v>12</v>
      </c>
      <c r="K3" s="57">
        <v>1</v>
      </c>
    </row>
    <row r="4" spans="2:7" ht="15.75">
      <c r="B4" s="1">
        <v>17</v>
      </c>
      <c r="C4" s="1">
        <v>19</v>
      </c>
      <c r="D4" s="1">
        <v>21</v>
      </c>
      <c r="E4" s="1">
        <v>23</v>
      </c>
      <c r="G4" s="6" t="s">
        <v>13</v>
      </c>
    </row>
    <row r="5" spans="2:5" ht="15.75">
      <c r="B5" s="1">
        <v>25</v>
      </c>
      <c r="C5" s="1">
        <v>27</v>
      </c>
      <c r="D5" s="1">
        <v>29</v>
      </c>
      <c r="E5" s="1">
        <v>31</v>
      </c>
    </row>
    <row r="7" ht="12.75">
      <c r="G7" s="4" t="s">
        <v>14</v>
      </c>
    </row>
    <row r="8" spans="2:11" ht="15.75">
      <c r="B8" s="2" t="s">
        <v>0</v>
      </c>
      <c r="C8" s="2" t="s">
        <v>1</v>
      </c>
      <c r="D8" s="2" t="s">
        <v>2</v>
      </c>
      <c r="G8" s="5" t="s">
        <v>12</v>
      </c>
      <c r="K8" s="57">
        <v>1</v>
      </c>
    </row>
    <row r="9" spans="2:7" ht="15.75">
      <c r="B9" s="2" t="s">
        <v>3</v>
      </c>
      <c r="C9" s="2" t="s">
        <v>4</v>
      </c>
      <c r="D9" s="2" t="s">
        <v>5</v>
      </c>
      <c r="G9" s="6" t="s">
        <v>13</v>
      </c>
    </row>
    <row r="12" spans="2:7" ht="15.75">
      <c r="B12" s="3">
        <f>1+(+cat)</f>
        <v>1972</v>
      </c>
      <c r="C12" s="3">
        <f>3+(+cat)</f>
        <v>1974</v>
      </c>
      <c r="D12" s="3">
        <f>5+(+cat)</f>
        <v>1976</v>
      </c>
      <c r="E12" s="3">
        <f>7+(+cat)</f>
        <v>1978</v>
      </c>
      <c r="G12" s="4" t="s">
        <v>15</v>
      </c>
    </row>
    <row r="13" spans="2:11" ht="15.75">
      <c r="B13" s="3">
        <f>9+(+cat)</f>
        <v>1980</v>
      </c>
      <c r="C13" s="3">
        <f>11+(+cat)</f>
        <v>1982</v>
      </c>
      <c r="D13" s="3">
        <f>13+(+cat)</f>
        <v>1984</v>
      </c>
      <c r="E13" s="3">
        <f>15+(+cat)</f>
        <v>1986</v>
      </c>
      <c r="G13" s="5" t="s">
        <v>12</v>
      </c>
      <c r="K13" s="57">
        <v>1</v>
      </c>
    </row>
    <row r="14" spans="2:7" ht="15.75">
      <c r="B14" s="3">
        <f>17+(+cat)</f>
        <v>1988</v>
      </c>
      <c r="C14" s="3">
        <f>19+(+cat)</f>
        <v>1990</v>
      </c>
      <c r="D14" s="3">
        <f>21+(+cat)</f>
        <v>1992</v>
      </c>
      <c r="E14" s="3">
        <f>23+(+cat)</f>
        <v>1994</v>
      </c>
      <c r="G14" s="6" t="s">
        <v>13</v>
      </c>
    </row>
    <row r="15" spans="2:5" ht="15.75">
      <c r="B15" s="3">
        <f>25+(+cat)</f>
        <v>1996</v>
      </c>
      <c r="C15" s="3">
        <f>27+(+cat)</f>
        <v>1998</v>
      </c>
      <c r="D15" s="3">
        <f>29+(+cat)</f>
        <v>2000</v>
      </c>
      <c r="E15" s="3">
        <f>31+(+cat)</f>
        <v>2002</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140625" defaultRowHeight="12.75"/>
  <cols>
    <col min="1" max="1" width="3.7109375" style="0" customWidth="1"/>
    <col min="2" max="5" width="6.8515625" style="0" customWidth="1"/>
    <col min="6" max="6" width="5.00390625" style="0" customWidth="1"/>
    <col min="7" max="8" width="6.8515625" style="0" customWidth="1"/>
    <col min="9" max="9" width="10.57421875" style="0" customWidth="1"/>
    <col min="10" max="10" width="3.8515625" style="0" customWidth="1"/>
    <col min="11" max="11" width="4.8515625" style="57" hidden="1" customWidth="1"/>
  </cols>
  <sheetData>
    <row r="2" spans="2:7" ht="15.75">
      <c r="B2" s="1">
        <v>2</v>
      </c>
      <c r="C2" s="1">
        <v>3</v>
      </c>
      <c r="D2" s="1">
        <v>6</v>
      </c>
      <c r="E2" s="1">
        <v>7</v>
      </c>
      <c r="G2" s="4" t="s">
        <v>16</v>
      </c>
    </row>
    <row r="3" spans="2:11" ht="15.75">
      <c r="B3" s="1">
        <v>10</v>
      </c>
      <c r="C3" s="1">
        <v>11</v>
      </c>
      <c r="D3" s="1">
        <v>14</v>
      </c>
      <c r="E3" s="1">
        <v>15</v>
      </c>
      <c r="G3" s="5" t="s">
        <v>12</v>
      </c>
      <c r="K3" s="57">
        <v>2</v>
      </c>
    </row>
    <row r="4" spans="2:7" ht="15.75">
      <c r="B4" s="1">
        <v>18</v>
      </c>
      <c r="C4" s="1">
        <v>19</v>
      </c>
      <c r="D4" s="1">
        <v>22</v>
      </c>
      <c r="E4" s="1">
        <v>23</v>
      </c>
      <c r="G4" s="6" t="s">
        <v>13</v>
      </c>
    </row>
    <row r="5" spans="2:5" ht="15.75">
      <c r="B5" s="1">
        <v>26</v>
      </c>
      <c r="C5" s="1">
        <v>27</v>
      </c>
      <c r="D5" s="1">
        <v>30</v>
      </c>
      <c r="E5" s="1">
        <v>31</v>
      </c>
    </row>
    <row r="7" ht="12.75">
      <c r="G7" s="4" t="s">
        <v>14</v>
      </c>
    </row>
    <row r="8" spans="2:11" ht="15.75">
      <c r="B8" s="2" t="s">
        <v>6</v>
      </c>
      <c r="C8" s="2" t="s">
        <v>1</v>
      </c>
      <c r="D8" s="2" t="s">
        <v>7</v>
      </c>
      <c r="G8" s="5" t="s">
        <v>12</v>
      </c>
      <c r="K8" s="57">
        <v>2</v>
      </c>
    </row>
    <row r="9" spans="2:7" ht="15.75">
      <c r="B9" s="2" t="s">
        <v>3</v>
      </c>
      <c r="C9" s="2" t="s">
        <v>8</v>
      </c>
      <c r="D9" s="2" t="s">
        <v>5</v>
      </c>
      <c r="G9" s="6" t="s">
        <v>13</v>
      </c>
    </row>
    <row r="12" spans="2:7" ht="15.75">
      <c r="B12" s="3">
        <f>2+(+cat)</f>
        <v>1973</v>
      </c>
      <c r="C12" s="3">
        <f>3+(+cat)</f>
        <v>1974</v>
      </c>
      <c r="D12" s="3">
        <f>6+(+cat)</f>
        <v>1977</v>
      </c>
      <c r="E12" s="3">
        <f>7+(+cat)</f>
        <v>1978</v>
      </c>
      <c r="G12" s="4" t="s">
        <v>15</v>
      </c>
    </row>
    <row r="13" spans="2:11" ht="15.75">
      <c r="B13" s="3">
        <f>10+(+cat)</f>
        <v>1981</v>
      </c>
      <c r="C13" s="3">
        <f>11+(+cat)</f>
        <v>1982</v>
      </c>
      <c r="D13" s="3">
        <f>14+(+cat)</f>
        <v>1985</v>
      </c>
      <c r="E13" s="3">
        <f>15+(+cat)</f>
        <v>1986</v>
      </c>
      <c r="G13" s="5" t="s">
        <v>12</v>
      </c>
      <c r="K13" s="57">
        <v>1</v>
      </c>
    </row>
    <row r="14" spans="2:7" ht="15.75">
      <c r="B14" s="3">
        <f>18+(+cat)</f>
        <v>1989</v>
      </c>
      <c r="C14" s="3">
        <f>19+(+cat)</f>
        <v>1990</v>
      </c>
      <c r="D14" s="3">
        <f>22+(+cat)</f>
        <v>1993</v>
      </c>
      <c r="E14" s="3">
        <f>23+(+cat)</f>
        <v>1994</v>
      </c>
      <c r="G14" s="6" t="s">
        <v>13</v>
      </c>
    </row>
    <row r="15" spans="2:5" ht="15.75">
      <c r="B15" s="3">
        <f>26+(+cat)</f>
        <v>1997</v>
      </c>
      <c r="C15" s="3">
        <f>27+(+cat)</f>
        <v>1998</v>
      </c>
      <c r="D15" s="3">
        <f>30+(+cat)</f>
        <v>2001</v>
      </c>
      <c r="E15" s="3">
        <f>31+(+cat)</f>
        <v>2002</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140625" defaultRowHeight="12.75"/>
  <cols>
    <col min="1" max="1" width="3.7109375" style="0" customWidth="1"/>
    <col min="2" max="5" width="6.8515625" style="0" customWidth="1"/>
    <col min="6" max="6" width="5.00390625" style="0" customWidth="1"/>
    <col min="7" max="8" width="6.8515625" style="0" customWidth="1"/>
    <col min="9" max="9" width="10.57421875" style="0" customWidth="1"/>
    <col min="10" max="10" width="3.8515625" style="0" customWidth="1"/>
    <col min="11" max="11" width="4.8515625" style="57" hidden="1" customWidth="1"/>
  </cols>
  <sheetData>
    <row r="2" spans="2:7" ht="15.75">
      <c r="B2" s="1">
        <v>4</v>
      </c>
      <c r="C2" s="1">
        <v>5</v>
      </c>
      <c r="D2" s="1">
        <v>6</v>
      </c>
      <c r="E2" s="1">
        <v>7</v>
      </c>
      <c r="G2" s="4" t="s">
        <v>16</v>
      </c>
    </row>
    <row r="3" spans="2:11" ht="15.75">
      <c r="B3" s="1">
        <v>12</v>
      </c>
      <c r="C3" s="1">
        <v>13</v>
      </c>
      <c r="D3" s="1">
        <v>14</v>
      </c>
      <c r="E3" s="1">
        <v>15</v>
      </c>
      <c r="G3" s="5" t="s">
        <v>12</v>
      </c>
      <c r="K3" s="57">
        <v>2</v>
      </c>
    </row>
    <row r="4" spans="2:7" ht="15.75">
      <c r="B4" s="1">
        <v>20</v>
      </c>
      <c r="C4" s="1">
        <v>21</v>
      </c>
      <c r="D4" s="1">
        <v>22</v>
      </c>
      <c r="E4" s="1">
        <v>23</v>
      </c>
      <c r="G4" s="6" t="s">
        <v>13</v>
      </c>
    </row>
    <row r="5" spans="2:5" ht="15.75">
      <c r="B5" s="1">
        <v>28</v>
      </c>
      <c r="C5" s="1">
        <v>29</v>
      </c>
      <c r="D5" s="1">
        <v>30</v>
      </c>
      <c r="E5" s="1">
        <v>31</v>
      </c>
    </row>
    <row r="7" ht="12.75">
      <c r="G7" s="4" t="s">
        <v>14</v>
      </c>
    </row>
    <row r="8" spans="2:11" ht="15.75">
      <c r="B8" s="2" t="s">
        <v>9</v>
      </c>
      <c r="C8" s="2" t="s">
        <v>2</v>
      </c>
      <c r="D8" s="2" t="s">
        <v>7</v>
      </c>
      <c r="G8" s="5" t="s">
        <v>12</v>
      </c>
      <c r="K8" s="57">
        <v>2</v>
      </c>
    </row>
    <row r="9" spans="2:7" ht="15.75">
      <c r="B9" s="2" t="s">
        <v>3</v>
      </c>
      <c r="C9" s="2" t="s">
        <v>10</v>
      </c>
      <c r="D9" s="2" t="s">
        <v>9</v>
      </c>
      <c r="G9" s="6" t="s">
        <v>13</v>
      </c>
    </row>
    <row r="12" spans="2:7" ht="15.75">
      <c r="B12" s="3">
        <f>4+(+cat)</f>
        <v>1975</v>
      </c>
      <c r="C12" s="3">
        <f>5+(+cat)</f>
        <v>1976</v>
      </c>
      <c r="D12" s="3">
        <f>6+(+cat)</f>
        <v>1977</v>
      </c>
      <c r="E12" s="3">
        <f>7+(+cat)</f>
        <v>1978</v>
      </c>
      <c r="G12" s="4" t="s">
        <v>15</v>
      </c>
    </row>
    <row r="13" spans="2:11" ht="15.75">
      <c r="B13" s="3">
        <f>12+(+cat)</f>
        <v>1983</v>
      </c>
      <c r="C13" s="3">
        <f>13+(+cat)</f>
        <v>1984</v>
      </c>
      <c r="D13" s="3">
        <f>14+(+cat)</f>
        <v>1985</v>
      </c>
      <c r="E13" s="3">
        <f>15+(+cat)</f>
        <v>1986</v>
      </c>
      <c r="G13" s="5" t="s">
        <v>12</v>
      </c>
      <c r="K13" s="57">
        <v>2</v>
      </c>
    </row>
    <row r="14" spans="2:7" ht="15.75">
      <c r="B14" s="3">
        <f>20+(+cat)</f>
        <v>1991</v>
      </c>
      <c r="C14" s="3">
        <f>21+(+cat)</f>
        <v>1992</v>
      </c>
      <c r="D14" s="3">
        <f>22+(+cat)</f>
        <v>1993</v>
      </c>
      <c r="E14" s="3">
        <f>23+(+cat)</f>
        <v>1994</v>
      </c>
      <c r="G14" s="6" t="s">
        <v>13</v>
      </c>
    </row>
    <row r="15" spans="2:5" ht="15.75">
      <c r="B15" s="3">
        <f>28+(+cat)</f>
        <v>1999</v>
      </c>
      <c r="C15" s="3">
        <f>29+(+cat)</f>
        <v>2000</v>
      </c>
      <c r="D15" s="3">
        <f>30+(+cat)</f>
        <v>2001</v>
      </c>
      <c r="E15" s="3">
        <f>31+(+cat)</f>
        <v>2002</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140625" defaultRowHeight="12.75"/>
  <cols>
    <col min="1" max="1" width="3.7109375" style="0" customWidth="1"/>
    <col min="2" max="5" width="6.8515625" style="0" customWidth="1"/>
    <col min="6" max="6" width="5.00390625" style="0" customWidth="1"/>
    <col min="7" max="8" width="6.8515625" style="0" customWidth="1"/>
    <col min="9" max="9" width="10.57421875" style="0" customWidth="1"/>
    <col min="10" max="10" width="3.8515625" style="0" customWidth="1"/>
    <col min="11" max="11" width="4.8515625" style="57" hidden="1" customWidth="1"/>
  </cols>
  <sheetData>
    <row r="2" spans="2:7" ht="15.75">
      <c r="B2" s="1">
        <v>8</v>
      </c>
      <c r="C2" s="1">
        <v>9</v>
      </c>
      <c r="D2" s="1">
        <v>10</v>
      </c>
      <c r="E2" s="1">
        <v>11</v>
      </c>
      <c r="G2" s="4" t="s">
        <v>16</v>
      </c>
    </row>
    <row r="3" spans="2:11" ht="15.75">
      <c r="B3" s="1">
        <v>12</v>
      </c>
      <c r="C3" s="1">
        <v>13</v>
      </c>
      <c r="D3" s="1">
        <v>14</v>
      </c>
      <c r="E3" s="1">
        <v>15</v>
      </c>
      <c r="G3" s="5" t="s">
        <v>12</v>
      </c>
      <c r="K3" s="57">
        <v>1</v>
      </c>
    </row>
    <row r="4" spans="2:7" ht="15.75">
      <c r="B4" s="1">
        <v>24</v>
      </c>
      <c r="C4" s="1">
        <v>25</v>
      </c>
      <c r="D4" s="1">
        <v>26</v>
      </c>
      <c r="E4" s="1">
        <v>27</v>
      </c>
      <c r="G4" s="6" t="s">
        <v>13</v>
      </c>
    </row>
    <row r="5" spans="2:5" ht="15.75">
      <c r="B5" s="1">
        <v>28</v>
      </c>
      <c r="C5" s="1">
        <v>29</v>
      </c>
      <c r="D5" s="1">
        <v>30</v>
      </c>
      <c r="E5" s="1">
        <v>31</v>
      </c>
    </row>
    <row r="7" ht="12.75">
      <c r="G7" s="4" t="s">
        <v>14</v>
      </c>
    </row>
    <row r="8" spans="2:11" ht="15.75">
      <c r="B8" s="2" t="s">
        <v>11</v>
      </c>
      <c r="C8" s="2" t="s">
        <v>4</v>
      </c>
      <c r="D8" s="2" t="s">
        <v>8</v>
      </c>
      <c r="G8" s="5" t="s">
        <v>12</v>
      </c>
      <c r="K8" s="57">
        <v>1</v>
      </c>
    </row>
    <row r="9" spans="2:7" ht="15.75">
      <c r="B9" s="2" t="s">
        <v>5</v>
      </c>
      <c r="C9" s="2" t="s">
        <v>10</v>
      </c>
      <c r="D9" s="2" t="s">
        <v>11</v>
      </c>
      <c r="G9" s="6" t="s">
        <v>13</v>
      </c>
    </row>
    <row r="12" spans="2:7" ht="15.75">
      <c r="B12" s="3">
        <f>8+(+cat)</f>
        <v>1979</v>
      </c>
      <c r="C12" s="3">
        <f>9+(+cat)</f>
        <v>1980</v>
      </c>
      <c r="D12" s="3">
        <f>10+(+cat)</f>
        <v>1981</v>
      </c>
      <c r="E12" s="3">
        <f>11+(+cat)</f>
        <v>1982</v>
      </c>
      <c r="G12" s="4" t="s">
        <v>15</v>
      </c>
    </row>
    <row r="13" spans="2:11" ht="15.75">
      <c r="B13" s="3">
        <f>12+(+cat)</f>
        <v>1983</v>
      </c>
      <c r="C13" s="3">
        <f>13+(+cat)</f>
        <v>1984</v>
      </c>
      <c r="D13" s="3">
        <f>14+(+cat)</f>
        <v>1985</v>
      </c>
      <c r="E13" s="3">
        <f>15+(+cat)</f>
        <v>1986</v>
      </c>
      <c r="G13" s="5" t="s">
        <v>12</v>
      </c>
      <c r="K13" s="57">
        <v>1</v>
      </c>
    </row>
    <row r="14" spans="2:7" ht="15.75">
      <c r="B14" s="3">
        <f>24+(+cat)</f>
        <v>1995</v>
      </c>
      <c r="C14" s="3">
        <f>25+(+cat)</f>
        <v>1996</v>
      </c>
      <c r="D14" s="3">
        <f>26+(+cat)</f>
        <v>1997</v>
      </c>
      <c r="E14" s="3">
        <f>27+(+cat)</f>
        <v>1998</v>
      </c>
      <c r="G14" s="6" t="s">
        <v>13</v>
      </c>
    </row>
    <row r="15" spans="2:5" ht="15.75">
      <c r="B15" s="3">
        <f>28+(+cat)</f>
        <v>1999</v>
      </c>
      <c r="C15" s="3">
        <f>29+(+cat)</f>
        <v>2000</v>
      </c>
      <c r="D15" s="3">
        <f>30+(+cat)</f>
        <v>2001</v>
      </c>
      <c r="E15" s="3">
        <f>31+(+cat)</f>
        <v>2002</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dimension ref="B2:K15"/>
  <sheetViews>
    <sheetView showGridLines="0" workbookViewId="0" topLeftCell="A1">
      <selection activeCell="A1" sqref="A1"/>
    </sheetView>
  </sheetViews>
  <sheetFormatPr defaultColWidth="9.140625" defaultRowHeight="12.75"/>
  <cols>
    <col min="1" max="1" width="3.7109375" style="0" customWidth="1"/>
    <col min="2" max="5" width="6.8515625" style="0" customWidth="1"/>
    <col min="6" max="6" width="5.00390625" style="0" customWidth="1"/>
    <col min="7" max="8" width="6.8515625" style="0" customWidth="1"/>
    <col min="9" max="9" width="10.57421875" style="0" customWidth="1"/>
    <col min="10" max="10" width="3.8515625" style="0" customWidth="1"/>
    <col min="11" max="11" width="4.8515625" style="57" hidden="1" customWidth="1"/>
  </cols>
  <sheetData>
    <row r="2" spans="2:7" ht="15.75">
      <c r="B2" s="1">
        <v>16</v>
      </c>
      <c r="C2" s="1">
        <v>17</v>
      </c>
      <c r="D2" s="1">
        <v>18</v>
      </c>
      <c r="E2" s="1">
        <v>19</v>
      </c>
      <c r="G2" s="4" t="s">
        <v>16</v>
      </c>
    </row>
    <row r="3" spans="2:11" ht="15.75">
      <c r="B3" s="1">
        <v>20</v>
      </c>
      <c r="C3" s="1">
        <v>21</v>
      </c>
      <c r="D3" s="1">
        <v>22</v>
      </c>
      <c r="E3" s="1">
        <v>23</v>
      </c>
      <c r="G3" s="5" t="s">
        <v>12</v>
      </c>
      <c r="K3" s="57">
        <v>2</v>
      </c>
    </row>
    <row r="4" spans="2:7" ht="15.75">
      <c r="B4" s="1">
        <v>24</v>
      </c>
      <c r="C4" s="1">
        <v>25</v>
      </c>
      <c r="D4" s="1">
        <v>26</v>
      </c>
      <c r="E4" s="1">
        <v>27</v>
      </c>
      <c r="G4" s="6" t="s">
        <v>13</v>
      </c>
    </row>
    <row r="5" spans="2:5" ht="15.75">
      <c r="B5" s="1">
        <v>28</v>
      </c>
      <c r="C5" s="1">
        <v>29</v>
      </c>
      <c r="D5" s="1">
        <v>30</v>
      </c>
      <c r="E5" s="1">
        <v>31</v>
      </c>
    </row>
    <row r="7" ht="12.75">
      <c r="G7" s="4" t="s">
        <v>14</v>
      </c>
    </row>
    <row r="8" spans="2:11" ht="15.75">
      <c r="B8" s="2" t="s">
        <v>0</v>
      </c>
      <c r="C8" s="2" t="s">
        <v>6</v>
      </c>
      <c r="D8" s="2" t="s">
        <v>1</v>
      </c>
      <c r="G8" s="5" t="s">
        <v>12</v>
      </c>
      <c r="K8" s="57">
        <v>2</v>
      </c>
    </row>
    <row r="9" spans="2:7" ht="15.75">
      <c r="B9" s="2" t="s">
        <v>9</v>
      </c>
      <c r="C9" s="2" t="s">
        <v>2</v>
      </c>
      <c r="D9" s="2" t="s">
        <v>7</v>
      </c>
      <c r="G9" s="6" t="s">
        <v>13</v>
      </c>
    </row>
    <row r="12" spans="2:7" ht="15.75">
      <c r="B12" s="3">
        <f>16+(+cat)</f>
        <v>1987</v>
      </c>
      <c r="C12" s="3">
        <f>17+(+cat)</f>
        <v>1988</v>
      </c>
      <c r="D12" s="3">
        <f>18+(+cat)</f>
        <v>1989</v>
      </c>
      <c r="E12" s="3">
        <f>19+(+cat)</f>
        <v>1990</v>
      </c>
      <c r="G12" s="4" t="s">
        <v>15</v>
      </c>
    </row>
    <row r="13" spans="2:11" ht="15.75">
      <c r="B13" s="3">
        <f>20+(+cat)</f>
        <v>1991</v>
      </c>
      <c r="C13" s="3">
        <f>21+(+cat)</f>
        <v>1992</v>
      </c>
      <c r="D13" s="3">
        <f>22+(+cat)</f>
        <v>1993</v>
      </c>
      <c r="E13" s="3">
        <f>23+(+cat)</f>
        <v>1994</v>
      </c>
      <c r="G13" s="5" t="s">
        <v>12</v>
      </c>
      <c r="K13" s="57">
        <v>2</v>
      </c>
    </row>
    <row r="14" spans="2:7" ht="15.75">
      <c r="B14" s="3">
        <f>24+(+cat)</f>
        <v>1995</v>
      </c>
      <c r="C14" s="3">
        <f>25+(+cat)</f>
        <v>1996</v>
      </c>
      <c r="D14" s="3">
        <f>26+(+cat)</f>
        <v>1997</v>
      </c>
      <c r="E14" s="3">
        <f>27+(+cat)</f>
        <v>1998</v>
      </c>
      <c r="G14" s="6" t="s">
        <v>13</v>
      </c>
    </row>
    <row r="15" spans="2:5" ht="15.75">
      <c r="B15" s="3">
        <f>28+(+cat)</f>
        <v>1999</v>
      </c>
      <c r="C15" s="3">
        <f>29+(+cat)</f>
        <v>2000</v>
      </c>
      <c r="D15" s="3">
        <f>30+(+cat)</f>
        <v>2001</v>
      </c>
      <c r="E15" s="3">
        <f>31+(+cat)</f>
        <v>2002</v>
      </c>
    </row>
  </sheetData>
  <sheetProtection password="C90D" sheet="1" objects="1" scenarios="1" selectLockedCells="1" selectUnlockedCells="1"/>
  <printOptions/>
  <pageMargins left="0.75" right="0.75" top="1" bottom="1" header="0.5" footer="0.5"/>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dimension ref="B1:T19"/>
  <sheetViews>
    <sheetView showGridLines="0" workbookViewId="0" topLeftCell="A1">
      <selection activeCell="A1" sqref="A1"/>
    </sheetView>
  </sheetViews>
  <sheetFormatPr defaultColWidth="9.140625" defaultRowHeight="12.75"/>
  <cols>
    <col min="1" max="1" width="1.8515625" style="19" customWidth="1"/>
    <col min="2" max="2" width="71.7109375" style="52" customWidth="1"/>
    <col min="3" max="10" width="9.140625" style="19" customWidth="1"/>
    <col min="11" max="11" width="0" style="19" hidden="1" customWidth="1"/>
    <col min="12" max="12" width="5.57421875" style="42" hidden="1" customWidth="1"/>
    <col min="13" max="13" width="10.57421875" style="42" hidden="1" customWidth="1"/>
    <col min="14" max="14" width="11.421875" style="42" hidden="1" customWidth="1"/>
    <col min="15" max="15" width="6.28125" style="42" hidden="1" customWidth="1"/>
    <col min="16" max="16" width="8.140625" style="42" hidden="1" customWidth="1"/>
    <col min="17" max="17" width="7.8515625" style="42" hidden="1" customWidth="1"/>
    <col min="18" max="18" width="6.8515625" style="42" hidden="1" customWidth="1"/>
    <col min="19" max="19" width="5.28125" style="23" hidden="1" customWidth="1"/>
    <col min="20" max="20" width="18.7109375" style="23" hidden="1" customWidth="1"/>
    <col min="21" max="21" width="15.00390625" style="23" hidden="1" customWidth="1"/>
    <col min="22" max="23" width="11.00390625" style="23" customWidth="1"/>
    <col min="24" max="16384" width="9.140625" style="19" customWidth="1"/>
  </cols>
  <sheetData>
    <row r="1" spans="12:18" ht="20.25" customHeight="1">
      <c r="L1" s="20" t="s">
        <v>544</v>
      </c>
      <c r="M1" s="21" t="s">
        <v>545</v>
      </c>
      <c r="N1" s="20" t="s">
        <v>546</v>
      </c>
      <c r="O1" s="21" t="s">
        <v>545</v>
      </c>
      <c r="P1" s="20" t="s">
        <v>547</v>
      </c>
      <c r="Q1" s="21" t="s">
        <v>545</v>
      </c>
      <c r="R1" s="22"/>
    </row>
    <row r="2" spans="2:18" ht="45.75" customHeight="1">
      <c r="B2" s="50" t="str">
        <f>M9</f>
        <v>Your date of birth is  09Sep1982  &amp; the day is  Thursday</v>
      </c>
      <c r="L2" s="24">
        <f>oney</f>
        <v>1</v>
      </c>
      <c r="M2" s="25">
        <f>IF(L2=1,1,0)</f>
        <v>1</v>
      </c>
      <c r="N2" s="24">
        <f>onem</f>
        <v>1</v>
      </c>
      <c r="O2" s="25">
        <f>IF(N2=1,1,0)</f>
        <v>1</v>
      </c>
      <c r="P2" s="24">
        <f>oned</f>
        <v>1</v>
      </c>
      <c r="Q2" s="25">
        <f>IF(P2=1,1,0)</f>
        <v>1</v>
      </c>
      <c r="R2" s="25"/>
    </row>
    <row r="3" spans="2:18" ht="15.75" customHeight="1">
      <c r="B3" s="43"/>
      <c r="L3" s="24">
        <f>twoy</f>
        <v>1</v>
      </c>
      <c r="M3" s="25">
        <f>IF(L3=1,2,0)</f>
        <v>2</v>
      </c>
      <c r="N3" s="24">
        <f>twom</f>
        <v>2</v>
      </c>
      <c r="O3" s="25">
        <f>IF(N3=1,2,0)</f>
        <v>0</v>
      </c>
      <c r="P3" s="24">
        <f>twod</f>
        <v>2</v>
      </c>
      <c r="Q3" s="25">
        <f>IF(P3=1,2,0)</f>
        <v>0</v>
      </c>
      <c r="R3" s="25"/>
    </row>
    <row r="4" spans="2:18" ht="21" customHeight="1">
      <c r="B4" s="44" t="str">
        <f>M14</f>
        <v> You are above  20 years old </v>
      </c>
      <c r="L4" s="24">
        <f>threey</f>
        <v>2</v>
      </c>
      <c r="M4" s="25">
        <f>IF(L4=1,4,0)</f>
        <v>0</v>
      </c>
      <c r="N4" s="24">
        <f>threem</f>
        <v>2</v>
      </c>
      <c r="O4" s="25">
        <f>IF(N4=1,4,0)</f>
        <v>0</v>
      </c>
      <c r="P4" s="24">
        <f>threed</f>
        <v>2</v>
      </c>
      <c r="Q4" s="25">
        <f>IF(P4=1,4,0)</f>
        <v>0</v>
      </c>
      <c r="R4" s="25"/>
    </row>
    <row r="5" spans="2:18" ht="21" customHeight="1">
      <c r="B5" s="45" t="str">
        <f>M13</f>
        <v> You are  7307  days old as of today</v>
      </c>
      <c r="L5" s="24">
        <f>foury</f>
        <v>1</v>
      </c>
      <c r="M5" s="25">
        <f>IF(L5=1,8,0)</f>
        <v>8</v>
      </c>
      <c r="N5" s="24">
        <f>fourm</f>
        <v>1</v>
      </c>
      <c r="O5" s="25">
        <f>IF(N5=1,8,0)</f>
        <v>8</v>
      </c>
      <c r="P5" s="24">
        <f>fourd</f>
        <v>1</v>
      </c>
      <c r="Q5" s="25">
        <f>IF(P5=1,8,0)</f>
        <v>8</v>
      </c>
      <c r="R5" s="25"/>
    </row>
    <row r="6" spans="2:18" ht="21" customHeight="1">
      <c r="B6" s="46" t="str">
        <f>" Your star sign is  "&amp;star</f>
        <v> Your star sign is  VIRGO</v>
      </c>
      <c r="L6" s="24">
        <f>fivey</f>
        <v>2</v>
      </c>
      <c r="M6" s="25">
        <f>IF(L6=1,16,0)</f>
        <v>0</v>
      </c>
      <c r="N6" s="24"/>
      <c r="O6" s="25"/>
      <c r="P6" s="24">
        <f>fived</f>
        <v>2</v>
      </c>
      <c r="Q6" s="25">
        <f>IF(P6=1,16,0)</f>
        <v>0</v>
      </c>
      <c r="R6" s="25"/>
    </row>
    <row r="7" spans="2:18" ht="21" customHeight="1">
      <c r="B7" s="46" t="str">
        <f>" Your birth stone is   -  "&amp;stone</f>
        <v> Your birth stone is   -  SAPHIRE / LAPIS</v>
      </c>
      <c r="L7" s="24"/>
      <c r="M7" s="25"/>
      <c r="N7" s="24"/>
      <c r="O7" s="25"/>
      <c r="P7" s="24"/>
      <c r="Q7" s="25"/>
      <c r="R7" s="25"/>
    </row>
    <row r="8" spans="2:18" ht="21" customHeight="1">
      <c r="B8" s="51" t="str">
        <f>" Good point of your star  -  "&amp;good</f>
        <v> Good point of your star  -  PERFECTION</v>
      </c>
      <c r="L8" s="24"/>
      <c r="M8" s="25">
        <f>SUM(M2:M7)+cat</f>
        <v>1982</v>
      </c>
      <c r="N8" s="24"/>
      <c r="O8" s="25">
        <f>SUM(O2:O7)</f>
        <v>9</v>
      </c>
      <c r="P8" s="24"/>
      <c r="Q8" s="25">
        <f>SUM(Q2:Q7)</f>
        <v>9</v>
      </c>
      <c r="R8" s="25"/>
    </row>
    <row r="9" spans="2:20" ht="21" customHeight="1">
      <c r="B9" s="51" t="str">
        <f>" Bad point of your star  -  "&amp;bad</f>
        <v> Bad point of your star  -  HYPOCHONDRIATIC</v>
      </c>
      <c r="L9" s="24"/>
      <c r="M9" s="25" t="str">
        <f>"Your date of birth is  "&amp;T10&amp;"  &amp; the day is  "&amp;T13</f>
        <v>Your date of birth is  09Sep1982  &amp; the day is  Thursday</v>
      </c>
      <c r="N9" s="24"/>
      <c r="O9" s="25"/>
      <c r="P9" s="24"/>
      <c r="Q9" s="25"/>
      <c r="R9" s="25"/>
      <c r="T9" s="26">
        <f>DATE(tyear,tmonth,tday)</f>
        <v>30203</v>
      </c>
    </row>
    <row r="10" spans="2:20" ht="19.5">
      <c r="B10" s="47"/>
      <c r="L10" s="27"/>
      <c r="M10" s="28"/>
      <c r="N10" s="28"/>
      <c r="O10" s="29"/>
      <c r="P10" s="28"/>
      <c r="Q10" s="29"/>
      <c r="R10" s="30"/>
      <c r="T10" s="31" t="str">
        <f>TEXT(T9,"ddmmmyyyy")</f>
        <v>09Sep1982</v>
      </c>
    </row>
    <row r="11" spans="2:20" ht="24">
      <c r="B11" s="53"/>
      <c r="L11" s="32"/>
      <c r="M11" s="33">
        <f ca="1">TODAY()</f>
        <v>37510</v>
      </c>
      <c r="N11" s="33">
        <f>T9</f>
        <v>30203</v>
      </c>
      <c r="O11" s="34">
        <f>IF(+M11-N11&gt;0,M11-N11,0)</f>
        <v>7307</v>
      </c>
      <c r="P11" s="34">
        <f>CEILING(O11,365)</f>
        <v>7665</v>
      </c>
      <c r="Q11" s="34">
        <f>FLOOR(O11,365)</f>
        <v>7300</v>
      </c>
      <c r="R11" s="22">
        <f>IF(P11-O11&lt;O11-Q11,P11,Q11)</f>
        <v>7300</v>
      </c>
      <c r="T11" s="35" t="str">
        <f>TEXT(T10,"dd")</f>
        <v>09</v>
      </c>
    </row>
    <row r="12" spans="2:20" ht="24">
      <c r="B12" s="52" t="s">
        <v>552</v>
      </c>
      <c r="L12" s="36"/>
      <c r="M12" s="37"/>
      <c r="N12" s="37"/>
      <c r="O12" s="37"/>
      <c r="P12" s="37">
        <f>+P11/365</f>
        <v>21</v>
      </c>
      <c r="Q12" s="37">
        <f>+Q11/365</f>
        <v>20</v>
      </c>
      <c r="R12" s="38"/>
      <c r="T12" s="39" t="str">
        <f>TEXT(T10,"mmm")</f>
        <v>Sep</v>
      </c>
    </row>
    <row r="13" spans="12:20" ht="24">
      <c r="L13" s="36"/>
      <c r="M13" s="40" t="str">
        <f>IF(O11&gt;0,CONCATENATE(" You are  ",O11,"  days old as of today")," You are not yet born")</f>
        <v> You are  7307  days old as of today</v>
      </c>
      <c r="N13" s="40"/>
      <c r="O13" s="40"/>
      <c r="P13" s="40"/>
      <c r="Q13" s="40"/>
      <c r="R13" s="25"/>
      <c r="T13" s="39" t="str">
        <f>TEXT(T9,"dddddd")</f>
        <v>Thursday</v>
      </c>
    </row>
    <row r="14" spans="12:18" ht="24">
      <c r="L14" s="41"/>
      <c r="M14" s="29" t="str">
        <f>IF(R11=Q11,CONCATENATE(" You are above  ",Q12," years old "),CONCATENATE(" You will be shortly  ",P12,"  years old"))</f>
        <v> You are above  20 years old </v>
      </c>
      <c r="N14" s="29"/>
      <c r="O14" s="29"/>
      <c r="P14" s="29"/>
      <c r="Q14" s="29"/>
      <c r="R14" s="30"/>
    </row>
    <row r="15" spans="12:18" ht="24">
      <c r="L15" s="32"/>
      <c r="M15" s="34"/>
      <c r="N15" s="34"/>
      <c r="O15" s="34"/>
      <c r="P15" s="34"/>
      <c r="Q15" s="34"/>
      <c r="R15" s="22"/>
    </row>
    <row r="16" spans="12:18" ht="24">
      <c r="L16" s="24"/>
      <c r="M16" s="40" t="str">
        <f>CONCATENATE(T11," ",T12)</f>
        <v>09 Sep</v>
      </c>
      <c r="N16" s="40" t="str">
        <f>VLOOKUP($M16,points,2,FALSE)</f>
        <v>VIRGO</v>
      </c>
      <c r="O16" s="40" t="str">
        <f>VLOOKUP($M16,points,3,FALSE)</f>
        <v>PERFECTION</v>
      </c>
      <c r="P16" s="40" t="str">
        <f>VLOOKUP($M16,points,4,FALSE)</f>
        <v>HYPOCHONDRIATIC</v>
      </c>
      <c r="Q16" s="40" t="str">
        <f>VLOOKUP($M16,points,5,FALSE)</f>
        <v>SAPHIRE / LAPIS</v>
      </c>
      <c r="R16" s="25"/>
    </row>
    <row r="17" spans="12:18" ht="24">
      <c r="L17" s="24"/>
      <c r="M17" s="40" t="str">
        <f>VLOOKUP(star,thesis,2,FALSE)</f>
        <v>The Virgin symbolizes the untapped resources of your earth sign. Your search for perfection can make you dissatisfied. Learn to relax.</v>
      </c>
      <c r="N17" s="40"/>
      <c r="O17" s="40"/>
      <c r="P17" s="40"/>
      <c r="Q17" s="40"/>
      <c r="R17" s="25"/>
    </row>
    <row r="18" spans="12:18" ht="24">
      <c r="L18" s="24"/>
      <c r="M18" s="40" t="str">
        <f>VLOOKUP(star,thesis,3,FALSE)</f>
        <v>At work you can cope with detailed, exacting tasks, but often over-complicate things. You're good at sizing up people.</v>
      </c>
      <c r="N18" s="40"/>
      <c r="O18" s="40"/>
      <c r="P18" s="40"/>
      <c r="Q18" s="40"/>
      <c r="R18" s="25"/>
    </row>
    <row r="19" spans="12:18" ht="24">
      <c r="L19" s="41"/>
      <c r="M19" s="29"/>
      <c r="N19" s="29"/>
      <c r="O19" s="29"/>
      <c r="P19" s="29"/>
      <c r="Q19" s="29"/>
      <c r="R19" s="30"/>
    </row>
  </sheetData>
  <sheetProtection password="C90D" sheet="1" objects="1" scenarios="1" selectLockedCells="1" selectUnlockedCell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2:J18"/>
  <sheetViews>
    <sheetView showGridLines="0" tabSelected="1" workbookViewId="0" topLeftCell="A1">
      <selection activeCell="D2" sqref="D1:D2"/>
    </sheetView>
  </sheetViews>
  <sheetFormatPr defaultColWidth="9.140625" defaultRowHeight="12.75"/>
  <cols>
    <col min="1" max="1" width="2.7109375" style="15" customWidth="1"/>
    <col min="2" max="4" width="9.140625" style="15" customWidth="1"/>
    <col min="5" max="5" width="10.421875" style="15" customWidth="1"/>
    <col min="6" max="16384" width="9.140625" style="15" customWidth="1"/>
  </cols>
  <sheetData>
    <row r="2" spans="4:5" ht="20.25">
      <c r="D2" s="17" t="s">
        <v>551</v>
      </c>
      <c r="E2" s="18"/>
    </row>
    <row r="3" spans="2:10" ht="12.75">
      <c r="B3" s="58" t="str">
        <f>ans!M17</f>
        <v>The Virgin symbolizes the untapped resources of your earth sign. Your search for perfection can make you dissatisfied. Learn to relax.</v>
      </c>
      <c r="C3" s="58"/>
      <c r="D3" s="58"/>
      <c r="E3" s="58"/>
      <c r="F3" s="58"/>
      <c r="G3" s="58"/>
      <c r="H3" s="58"/>
      <c r="I3" s="58"/>
      <c r="J3" s="16"/>
    </row>
    <row r="4" spans="2:10" ht="12.75">
      <c r="B4" s="58"/>
      <c r="C4" s="58"/>
      <c r="D4" s="58"/>
      <c r="E4" s="58"/>
      <c r="F4" s="58"/>
      <c r="G4" s="58"/>
      <c r="H4" s="58"/>
      <c r="I4" s="58"/>
      <c r="J4" s="16"/>
    </row>
    <row r="5" spans="2:10" ht="12.75">
      <c r="B5" s="58"/>
      <c r="C5" s="58"/>
      <c r="D5" s="58"/>
      <c r="E5" s="58"/>
      <c r="F5" s="58"/>
      <c r="G5" s="58"/>
      <c r="H5" s="58"/>
      <c r="I5" s="58"/>
      <c r="J5" s="16"/>
    </row>
    <row r="6" spans="2:10" ht="12.75">
      <c r="B6" s="58"/>
      <c r="C6" s="58"/>
      <c r="D6" s="58"/>
      <c r="E6" s="58"/>
      <c r="F6" s="58"/>
      <c r="G6" s="58"/>
      <c r="H6" s="58"/>
      <c r="I6" s="58"/>
      <c r="J6" s="16"/>
    </row>
    <row r="7" spans="2:10" ht="12.75">
      <c r="B7" s="58"/>
      <c r="C7" s="58"/>
      <c r="D7" s="58"/>
      <c r="E7" s="58"/>
      <c r="F7" s="58"/>
      <c r="G7" s="58"/>
      <c r="H7" s="58"/>
      <c r="I7" s="58"/>
      <c r="J7" s="16"/>
    </row>
    <row r="8" spans="2:10" ht="12.75">
      <c r="B8" s="58"/>
      <c r="C8" s="58"/>
      <c r="D8" s="58"/>
      <c r="E8" s="58"/>
      <c r="F8" s="58"/>
      <c r="G8" s="58"/>
      <c r="H8" s="58"/>
      <c r="I8" s="58"/>
      <c r="J8" s="16"/>
    </row>
    <row r="9" spans="2:10" ht="12.75">
      <c r="B9" s="58"/>
      <c r="C9" s="58"/>
      <c r="D9" s="58"/>
      <c r="E9" s="58"/>
      <c r="F9" s="58"/>
      <c r="G9" s="58"/>
      <c r="H9" s="58"/>
      <c r="I9" s="58"/>
      <c r="J9" s="16"/>
    </row>
    <row r="10" spans="2:10" ht="12.75">
      <c r="B10" s="58"/>
      <c r="C10" s="58"/>
      <c r="D10" s="58"/>
      <c r="E10" s="58"/>
      <c r="F10" s="58"/>
      <c r="G10" s="58"/>
      <c r="H10" s="58"/>
      <c r="I10" s="58"/>
      <c r="J10" s="16"/>
    </row>
    <row r="11" spans="2:9" ht="12.75">
      <c r="B11" s="59" t="str">
        <f>ans!M18:M18</f>
        <v>At work you can cope with detailed, exacting tasks, but often over-complicate things. You're good at sizing up people.</v>
      </c>
      <c r="C11" s="59"/>
      <c r="D11" s="59"/>
      <c r="E11" s="59"/>
      <c r="F11" s="59"/>
      <c r="G11" s="59"/>
      <c r="H11" s="59"/>
      <c r="I11" s="59"/>
    </row>
    <row r="12" spans="2:9" ht="12.75">
      <c r="B12" s="59"/>
      <c r="C12" s="59"/>
      <c r="D12" s="59"/>
      <c r="E12" s="59"/>
      <c r="F12" s="59"/>
      <c r="G12" s="59"/>
      <c r="H12" s="59"/>
      <c r="I12" s="59"/>
    </row>
    <row r="13" spans="2:9" ht="12.75">
      <c r="B13" s="59"/>
      <c r="C13" s="59"/>
      <c r="D13" s="59"/>
      <c r="E13" s="59"/>
      <c r="F13" s="59"/>
      <c r="G13" s="59"/>
      <c r="H13" s="59"/>
      <c r="I13" s="59"/>
    </row>
    <row r="14" spans="2:9" ht="12.75">
      <c r="B14" s="59"/>
      <c r="C14" s="59"/>
      <c r="D14" s="59"/>
      <c r="E14" s="59"/>
      <c r="F14" s="59"/>
      <c r="G14" s="59"/>
      <c r="H14" s="59"/>
      <c r="I14" s="59"/>
    </row>
    <row r="15" spans="2:9" ht="12.75">
      <c r="B15" s="59"/>
      <c r="C15" s="59"/>
      <c r="D15" s="59"/>
      <c r="E15" s="59"/>
      <c r="F15" s="59"/>
      <c r="G15" s="59"/>
      <c r="H15" s="59"/>
      <c r="I15" s="59"/>
    </row>
    <row r="16" spans="2:9" ht="12.75">
      <c r="B16" s="59"/>
      <c r="C16" s="59"/>
      <c r="D16" s="59"/>
      <c r="E16" s="59"/>
      <c r="F16" s="59"/>
      <c r="G16" s="59"/>
      <c r="H16" s="59"/>
      <c r="I16" s="59"/>
    </row>
    <row r="17" spans="2:9" ht="12.75">
      <c r="B17" s="59"/>
      <c r="C17" s="59"/>
      <c r="D17" s="59"/>
      <c r="E17" s="59"/>
      <c r="F17" s="59"/>
      <c r="G17" s="59"/>
      <c r="H17" s="59"/>
      <c r="I17" s="59"/>
    </row>
    <row r="18" spans="2:9" ht="12.75">
      <c r="B18" s="59"/>
      <c r="C18" s="59"/>
      <c r="D18" s="59"/>
      <c r="E18" s="59"/>
      <c r="F18" s="59"/>
      <c r="G18" s="59"/>
      <c r="H18" s="59"/>
      <c r="I18" s="59"/>
    </row>
  </sheetData>
  <sheetProtection password="C90D" sheet="1" objects="1" scenarios="1" selectLockedCells="1" selectUnlockedCells="1"/>
  <mergeCells count="2">
    <mergeCell ref="B3:I10"/>
    <mergeCell ref="B11:I18"/>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Halliburton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Burhanuddin Kamari</dc:creator>
  <cp:keywords/>
  <dc:description/>
  <cp:lastModifiedBy>rafeah</cp:lastModifiedBy>
  <dcterms:created xsi:type="dcterms:W3CDTF">2001-08-19T17:31:24Z</dcterms:created>
  <dcterms:modified xsi:type="dcterms:W3CDTF">2002-08-21T09:16:06Z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