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zar\Desktop\"/>
    </mc:Choice>
  </mc:AlternateContent>
  <xr:revisionPtr revIDLastSave="0" documentId="13_ncr:1_{A05245CC-0252-4F18-9161-66796D89360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rizontal Analysis" sheetId="1" r:id="rId1"/>
    <sheet name="Vertical Analysis" sheetId="2" r:id="rId2"/>
    <sheet name="Income Horizontal Analysis" sheetId="3" r:id="rId3"/>
    <sheet name="Income Vertical Analys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4" l="1"/>
  <c r="D30" i="4"/>
  <c r="B30" i="4"/>
  <c r="B31" i="4"/>
  <c r="B30" i="3"/>
  <c r="D26" i="4"/>
  <c r="B26" i="4"/>
  <c r="D24" i="4"/>
  <c r="B24" i="4"/>
  <c r="D22" i="4"/>
  <c r="B22" i="4"/>
  <c r="E17" i="4"/>
  <c r="C17" i="4"/>
  <c r="E16" i="4"/>
  <c r="C16" i="4"/>
  <c r="D17" i="4"/>
  <c r="B17" i="4"/>
  <c r="E14" i="4"/>
  <c r="C14" i="4"/>
  <c r="D15" i="4"/>
  <c r="B15" i="4"/>
  <c r="D8" i="4"/>
  <c r="B8" i="4"/>
  <c r="C7" i="4"/>
  <c r="C31" i="3"/>
  <c r="C30" i="3"/>
  <c r="B31" i="3"/>
  <c r="C26" i="3"/>
  <c r="B26" i="3"/>
  <c r="C22" i="3"/>
  <c r="B22" i="3"/>
  <c r="D19" i="3"/>
  <c r="C15" i="3"/>
  <c r="B15" i="3"/>
  <c r="D14" i="3"/>
  <c r="C8" i="3"/>
  <c r="B8" i="3"/>
  <c r="D40" i="2" l="1"/>
  <c r="B40" i="2"/>
  <c r="C23" i="2" s="1"/>
  <c r="D39" i="2"/>
  <c r="B39" i="2"/>
  <c r="D37" i="2"/>
  <c r="B37" i="2"/>
  <c r="D31" i="2"/>
  <c r="B31" i="2"/>
  <c r="D27" i="2"/>
  <c r="B27" i="2"/>
  <c r="D19" i="2"/>
  <c r="B19" i="2"/>
  <c r="C7" i="2"/>
  <c r="D11" i="2"/>
  <c r="B11" i="2"/>
  <c r="C29" i="2"/>
  <c r="C6" i="2"/>
  <c r="C8" i="2"/>
  <c r="C9" i="2"/>
  <c r="C10" i="2"/>
  <c r="C11" i="2"/>
  <c r="C12" i="2"/>
  <c r="C13" i="2"/>
  <c r="C14" i="2"/>
  <c r="C15" i="2"/>
  <c r="C16" i="2"/>
  <c r="C17" i="2"/>
  <c r="C18" i="2"/>
  <c r="C19" i="2"/>
  <c r="C22" i="2"/>
  <c r="C24" i="2"/>
  <c r="C25" i="2"/>
  <c r="C26" i="2"/>
  <c r="C27" i="2"/>
  <c r="C28" i="2"/>
  <c r="C30" i="2"/>
  <c r="C31" i="2"/>
  <c r="C33" i="2"/>
  <c r="C34" i="2"/>
  <c r="C35" i="2"/>
  <c r="C36" i="2"/>
  <c r="C38" i="2"/>
  <c r="C39" i="2"/>
  <c r="C40" i="2"/>
  <c r="B40" i="1"/>
  <c r="C39" i="1"/>
  <c r="B39" i="1"/>
  <c r="C37" i="1"/>
  <c r="B37" i="1"/>
  <c r="C31" i="1"/>
  <c r="B31" i="1"/>
  <c r="D29" i="1"/>
  <c r="E29" i="1" s="1"/>
  <c r="C27" i="1"/>
  <c r="B27" i="1"/>
  <c r="B11" i="1"/>
  <c r="B19" i="1" s="1"/>
  <c r="C11" i="1"/>
  <c r="C19" i="1" s="1"/>
  <c r="I19" i="2" l="1"/>
  <c r="H19" i="2"/>
  <c r="C8" i="4" l="1"/>
  <c r="D11" i="1"/>
  <c r="E15" i="4"/>
  <c r="E13" i="4"/>
  <c r="E12" i="4"/>
  <c r="E11" i="4"/>
  <c r="E10" i="4"/>
  <c r="E9" i="4"/>
  <c r="E8" i="4"/>
  <c r="E7" i="4"/>
  <c r="E6" i="4"/>
  <c r="E5" i="4"/>
  <c r="C15" i="4"/>
  <c r="C13" i="4"/>
  <c r="C12" i="4"/>
  <c r="C11" i="4"/>
  <c r="C10" i="4"/>
  <c r="C9" i="4"/>
  <c r="C6" i="4"/>
  <c r="C5" i="4"/>
  <c r="E19" i="3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6" i="3"/>
  <c r="E16" i="3" s="1"/>
  <c r="D17" i="3"/>
  <c r="E17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D30" i="3"/>
  <c r="E30" i="3" s="1"/>
  <c r="D31" i="3"/>
  <c r="E31" i="3" s="1"/>
  <c r="D5" i="3"/>
  <c r="E5" i="3" s="1"/>
  <c r="D6" i="1"/>
  <c r="E6" i="1" s="1"/>
  <c r="D31" i="1"/>
  <c r="E39" i="2" l="1"/>
  <c r="E40" i="2"/>
  <c r="E38" i="2"/>
  <c r="E37" i="2"/>
  <c r="E36" i="2"/>
  <c r="E35" i="2"/>
  <c r="E34" i="2"/>
  <c r="E33" i="2"/>
  <c r="E31" i="2"/>
  <c r="E30" i="2"/>
  <c r="E28" i="2"/>
  <c r="E27" i="2"/>
  <c r="E25" i="2"/>
  <c r="E24" i="2"/>
  <c r="E23" i="2"/>
  <c r="E22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1" i="1"/>
  <c r="E11" i="1"/>
  <c r="D22" i="1"/>
  <c r="E22" i="1" s="1"/>
  <c r="D23" i="1"/>
  <c r="E23" i="1" s="1"/>
  <c r="D24" i="1"/>
  <c r="E24" i="1" s="1"/>
  <c r="D25" i="1"/>
  <c r="E25" i="1" s="1"/>
  <c r="D27" i="1"/>
  <c r="E27" i="1" s="1"/>
  <c r="D28" i="1"/>
  <c r="E28" i="1" s="1"/>
  <c r="D30" i="1"/>
  <c r="E30" i="1" s="1"/>
  <c r="D33" i="1"/>
  <c r="E33" i="1" s="1"/>
  <c r="D34" i="1"/>
  <c r="E34" i="1" s="1"/>
  <c r="D35" i="1"/>
  <c r="E35" i="1" s="1"/>
  <c r="D36" i="1"/>
  <c r="E36" i="1" s="1"/>
  <c r="D38" i="1"/>
  <c r="E38" i="1" s="1"/>
  <c r="D39" i="1"/>
  <c r="E39" i="1" s="1"/>
  <c r="D40" i="1"/>
  <c r="E40" i="1" s="1"/>
  <c r="D7" i="1"/>
  <c r="E7" i="1" s="1"/>
  <c r="D8" i="1"/>
  <c r="E8" i="1" s="1"/>
  <c r="D9" i="1"/>
  <c r="E9" i="1" s="1"/>
  <c r="D10" i="1"/>
  <c r="E10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37" i="1" l="1"/>
  <c r="E37" i="1" s="1"/>
  <c r="C37" i="2"/>
  <c r="D15" i="3" l="1"/>
  <c r="E15" i="3" s="1"/>
</calcChain>
</file>

<file path=xl/sharedStrings.xml><?xml version="1.0" encoding="utf-8"?>
<sst xmlns="http://schemas.openxmlformats.org/spreadsheetml/2006/main" count="153" uniqueCount="78">
  <si>
    <t>In Millions, except per share data</t>
  </si>
  <si>
    <t xml:space="preserve">Increase (decrease) </t>
  </si>
  <si>
    <t xml:space="preserve">Amount </t>
  </si>
  <si>
    <t>Percentage</t>
  </si>
  <si>
    <t>Assets</t>
  </si>
  <si>
    <t>Current assets:</t>
  </si>
  <si>
    <t>Cash and cash equivalents</t>
  </si>
  <si>
    <t>Short-term investments</t>
  </si>
  <si>
    <t>Accounts receivable, net</t>
  </si>
  <si>
    <t>Inventories</t>
  </si>
  <si>
    <t>Prepaid expenses and other current assets</t>
  </si>
  <si>
    <t xml:space="preserve">     Total current assets</t>
  </si>
  <si>
    <t>Long-term investments</t>
  </si>
  <si>
    <t>Equity and cost investments</t>
  </si>
  <si>
    <t>Property, plant and equipment, net</t>
  </si>
  <si>
    <t>Deferred income taxes, net</t>
  </si>
  <si>
    <t xml:space="preserve">Other long-term assets </t>
  </si>
  <si>
    <t>Other intangible assests</t>
  </si>
  <si>
    <t>Goodwill</t>
  </si>
  <si>
    <t>TOTAL ASSETS</t>
  </si>
  <si>
    <t>Liabilities and Equity</t>
  </si>
  <si>
    <t>Current liabilities:</t>
  </si>
  <si>
    <t>Accounts payable</t>
  </si>
  <si>
    <t>Accrued liabilities</t>
  </si>
  <si>
    <t>Insurance reserves</t>
  </si>
  <si>
    <t>Stored value card liability</t>
  </si>
  <si>
    <t>Current portion of long-term debt</t>
  </si>
  <si>
    <t xml:space="preserve">     Total current liabilities </t>
  </si>
  <si>
    <t>Long-term debt</t>
  </si>
  <si>
    <t>Other long-term liabilities</t>
  </si>
  <si>
    <t xml:space="preserve">     Total liabilities</t>
  </si>
  <si>
    <t>Shareholder's equity:</t>
  </si>
  <si>
    <t xml:space="preserve">Common stock </t>
  </si>
  <si>
    <t>Additional paid-in capital</t>
  </si>
  <si>
    <t xml:space="preserve">Retained earnings </t>
  </si>
  <si>
    <t>Accumulated other comprehensive loss</t>
  </si>
  <si>
    <t xml:space="preserve">     Total shareholder's equity</t>
  </si>
  <si>
    <t>Noncontrolling interests</t>
  </si>
  <si>
    <t xml:space="preserve">     Total equtiy</t>
  </si>
  <si>
    <t>TOTAL LIABILITIES AND EQUITY</t>
  </si>
  <si>
    <t>-</t>
  </si>
  <si>
    <t>% of total</t>
  </si>
  <si>
    <t>Fiscal Year End</t>
  </si>
  <si>
    <t>Net Revenues:</t>
  </si>
  <si>
    <t>Company-operated stores</t>
  </si>
  <si>
    <t>Licensed stores</t>
  </si>
  <si>
    <t>Total net revenues</t>
  </si>
  <si>
    <t>Cost of sales including occupancy costs</t>
  </si>
  <si>
    <t>Store operating expenses</t>
  </si>
  <si>
    <t>Other operating expenses</t>
  </si>
  <si>
    <t>Depreciation and amortization expenses</t>
  </si>
  <si>
    <t>General and administrative expenses</t>
  </si>
  <si>
    <t xml:space="preserve">     Total operating expenses</t>
  </si>
  <si>
    <t>Income from equity investees</t>
  </si>
  <si>
    <t xml:space="preserve">     Operating income</t>
  </si>
  <si>
    <t>Gain resulting from acquistion of joint venture</t>
  </si>
  <si>
    <t>Interest income and other, net</t>
  </si>
  <si>
    <t>Interest expense</t>
  </si>
  <si>
    <t xml:space="preserve">     Earnings before income taxes</t>
  </si>
  <si>
    <t>Income tax expense</t>
  </si>
  <si>
    <t xml:space="preserve">     Net earnings including noncontrolling interests</t>
  </si>
  <si>
    <t xml:space="preserve">     Net earnings/(loss) attributable to noncontrolling interests</t>
  </si>
  <si>
    <t>Earnings per share-diluted</t>
  </si>
  <si>
    <t>Weighted average shares outstanding:</t>
  </si>
  <si>
    <t>Amount</t>
  </si>
  <si>
    <t>Increase (decrease)</t>
  </si>
  <si>
    <t xml:space="preserve">     Net earnings attributal to Starbucks</t>
  </si>
  <si>
    <t>Earnings per share-basic</t>
  </si>
  <si>
    <t xml:space="preserve">Basic </t>
  </si>
  <si>
    <t>Diluted</t>
  </si>
  <si>
    <t xml:space="preserve">     Total net revenues</t>
  </si>
  <si>
    <t>Debt Ratio</t>
  </si>
  <si>
    <t xml:space="preserve">Starbucks Corporation Consolidated Balance Sheets September 30, 2018 and October 01, 2017 </t>
  </si>
  <si>
    <t>Deferred revenue</t>
  </si>
  <si>
    <t>Starbucks Corporation Consolidated Statement of Earnings September 30, 2018 and October 01, 2017</t>
  </si>
  <si>
    <t>Other</t>
  </si>
  <si>
    <t>Restructuring and Impairments</t>
  </si>
  <si>
    <t>Net gain resulting form divestiture of certain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</si>
</sst>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0.0%"/>
    <numFmt numFmtId="166" formatCode="_(&quot;$&quot;* #,##0.0_);_(&quot;$&quot;* \(#,##0.0\);_(&quot;$&quot;* &quot;-&quot;_);_(@_)"/>
    <numFmt numFmtId="167" formatCode="_(&quot;$&quot;* #,##0.0_);_(&quot;$&quot;* \(#,##0.0\);_(&quot;$&quot;* &quot;-&quot;?_);_(@_)"/>
    <numFmt numFmtId="168" formatCode="_(&quot;$&quot;* #,##0.00_);_(&quot;$&quot;* \(#,##0.00\);_(&quot;$&quot;* &quot;-&quot;?_);_(@_)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42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66" fontId="1" fillId="0" borderId="2" xfId="0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3" xfId="0" applyNumberFormat="1" applyFont="1" applyBorder="1"/>
    <xf numFmtId="166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0" applyNumberFormat="1"/>
    <xf numFmtId="167" fontId="1" fillId="0" borderId="0" xfId="0" applyNumberFormat="1" applyFont="1"/>
    <xf numFmtId="167" fontId="1" fillId="0" borderId="0" xfId="0" applyNumberFormat="1" applyFont="1" applyBorder="1"/>
    <xf numFmtId="167" fontId="1" fillId="0" borderId="6" xfId="0" applyNumberFormat="1" applyFont="1" applyBorder="1"/>
    <xf numFmtId="167" fontId="1" fillId="0" borderId="5" xfId="0" applyNumberFormat="1" applyFont="1" applyBorder="1"/>
    <xf numFmtId="168" fontId="1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0" applyNumberFormat="1" applyFont="1"/>
    <xf numFmtId="0" fontId="1" fillId="2" borderId="0" xfId="0" applyFont="1" applyFill="1"/>
    <xf numFmtId="166" fontId="1" fillId="2" borderId="0" xfId="0" applyNumberFormat="1" applyFont="1" applyFill="1"/>
    <xf numFmtId="165" fontId="1" fillId="2" borderId="0" xfId="0" applyNumberFormat="1" applyFont="1" applyFill="1"/>
    <xf numFmtId="0" fontId="1" fillId="3" borderId="0" xfId="0" applyFont="1" applyFill="1"/>
    <xf numFmtId="167" fontId="1" fillId="3" borderId="0" xfId="0" applyNumberFormat="1" applyFont="1" applyFill="1"/>
    <xf numFmtId="165" fontId="1" fillId="3" borderId="0" xfId="0" applyNumberFormat="1" applyFont="1" applyFill="1"/>
    <xf numFmtId="0" fontId="1" fillId="4" borderId="0" xfId="0" applyFont="1" applyFill="1"/>
    <xf numFmtId="167" fontId="1" fillId="4" borderId="6" xfId="0" applyNumberFormat="1" applyFont="1" applyFill="1" applyBorder="1"/>
    <xf numFmtId="167" fontId="1" fillId="4" borderId="0" xfId="0" applyNumberFormat="1" applyFont="1" applyFill="1"/>
    <xf numFmtId="165" fontId="1" fillId="4" borderId="0" xfId="0" applyNumberFormat="1" applyFont="1" applyFill="1"/>
    <xf numFmtId="0" fontId="1" fillId="5" borderId="0" xfId="0" applyFont="1" applyFill="1"/>
    <xf numFmtId="166" fontId="1" fillId="5" borderId="0" xfId="0" applyNumberFormat="1" applyFont="1" applyFill="1"/>
    <xf numFmtId="165" fontId="1" fillId="5" borderId="0" xfId="0" applyNumberFormat="1" applyFont="1" applyFill="1"/>
    <xf numFmtId="0" fontId="1" fillId="6" borderId="0" xfId="0" applyFont="1" applyFill="1"/>
    <xf numFmtId="166" fontId="1" fillId="6" borderId="0" xfId="0" applyNumberFormat="1" applyFont="1" applyFill="1"/>
    <xf numFmtId="165" fontId="1" fillId="6" borderId="0" xfId="0" applyNumberFormat="1" applyFont="1" applyFill="1"/>
    <xf numFmtId="166" fontId="1" fillId="0" borderId="7" xfId="0" applyNumberFormat="1" applyFont="1" applyBorder="1"/>
    <xf numFmtId="166" fontId="1" fillId="0" borderId="0" xfId="0" applyNumberFormat="1" applyFont="1" applyBorder="1"/>
    <xf numFmtId="166" fontId="1" fillId="0" borderId="1" xfId="0" quotePrefix="1" applyNumberFormat="1" applyFont="1" applyBorder="1" applyAlignment="1">
      <alignment horizontal="center" vertical="center"/>
    </xf>
    <xf numFmtId="44" fontId="1" fillId="0" borderId="0" xfId="1" applyFont="1"/>
    <xf numFmtId="165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167" fontId="1" fillId="0" borderId="7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10" workbookViewId="0">
      <selection activeCell="G7" sqref="G7"/>
    </sheetView>
  </sheetViews>
  <sheetFormatPr defaultRowHeight="15.75" x14ac:dyDescent="0.25"/>
  <cols>
    <col min="1" max="1" width="41.5703125" style="3" bestFit="1" customWidth="1"/>
    <col min="2" max="2" width="12.140625" bestFit="1" customWidth="1"/>
    <col min="3" max="3" width="11.5703125" bestFit="1" customWidth="1"/>
    <col min="4" max="4" width="12.28515625" customWidth="1"/>
    <col min="5" max="5" width="11.7109375" bestFit="1" customWidth="1"/>
  </cols>
  <sheetData>
    <row r="1" spans="1:5" ht="55.5" customHeight="1" x14ac:dyDescent="0.25">
      <c r="A1" s="9" t="s">
        <v>72</v>
      </c>
    </row>
    <row r="2" spans="1:5" x14ac:dyDescent="0.25">
      <c r="A2" s="4" t="s">
        <v>0</v>
      </c>
      <c r="B2" s="3"/>
      <c r="C2" s="3"/>
      <c r="D2" s="49" t="s">
        <v>1</v>
      </c>
      <c r="E2" s="49"/>
    </row>
    <row r="3" spans="1:5" s="1" customFormat="1" x14ac:dyDescent="0.25">
      <c r="A3" s="6"/>
      <c r="B3" s="5">
        <v>2018</v>
      </c>
      <c r="C3" s="5">
        <v>2017</v>
      </c>
      <c r="D3" s="5" t="s">
        <v>2</v>
      </c>
      <c r="E3" s="5" t="s">
        <v>3</v>
      </c>
    </row>
    <row r="4" spans="1:5" x14ac:dyDescent="0.25">
      <c r="A4" s="5" t="s">
        <v>4</v>
      </c>
      <c r="C4" s="2"/>
      <c r="D4" s="2"/>
      <c r="E4" s="2"/>
    </row>
    <row r="5" spans="1:5" x14ac:dyDescent="0.25">
      <c r="A5" s="3" t="s">
        <v>5</v>
      </c>
      <c r="C5" s="2"/>
      <c r="D5" s="2"/>
      <c r="E5" s="2"/>
    </row>
    <row r="6" spans="1:5" x14ac:dyDescent="0.25">
      <c r="A6" s="3" t="s">
        <v>6</v>
      </c>
      <c r="B6" s="11">
        <v>8756.2999999999993</v>
      </c>
      <c r="C6" s="11">
        <v>2462.3000000000002</v>
      </c>
      <c r="D6" s="11">
        <f>B6-C6</f>
        <v>6293.9999999999991</v>
      </c>
      <c r="E6" s="8">
        <f>D6/C6</f>
        <v>2.5561466921171259</v>
      </c>
    </row>
    <row r="7" spans="1:5" x14ac:dyDescent="0.25">
      <c r="A7" s="3" t="s">
        <v>7</v>
      </c>
      <c r="B7" s="11">
        <v>181.5</v>
      </c>
      <c r="C7" s="11">
        <v>228.6</v>
      </c>
      <c r="D7" s="11">
        <f t="shared" ref="D7:D40" si="0">B7-C7</f>
        <v>-47.099999999999994</v>
      </c>
      <c r="E7" s="8">
        <f t="shared" ref="E7:E40" si="1">D7/C7</f>
        <v>-0.20603674540682412</v>
      </c>
    </row>
    <row r="8" spans="1:5" x14ac:dyDescent="0.25">
      <c r="A8" s="26" t="s">
        <v>8</v>
      </c>
      <c r="B8" s="27">
        <v>693.1</v>
      </c>
      <c r="C8" s="27">
        <v>870.4</v>
      </c>
      <c r="D8" s="27">
        <f t="shared" si="0"/>
        <v>-177.29999999999995</v>
      </c>
      <c r="E8" s="28">
        <f t="shared" si="1"/>
        <v>-0.20369944852941171</v>
      </c>
    </row>
    <row r="9" spans="1:5" x14ac:dyDescent="0.25">
      <c r="A9" s="3" t="s">
        <v>9</v>
      </c>
      <c r="B9" s="11">
        <v>1400.5</v>
      </c>
      <c r="C9" s="11">
        <v>1364</v>
      </c>
      <c r="D9" s="11">
        <f t="shared" si="0"/>
        <v>36.5</v>
      </c>
      <c r="E9" s="8">
        <f t="shared" si="1"/>
        <v>2.6759530791788857E-2</v>
      </c>
    </row>
    <row r="10" spans="1:5" ht="16.5" thickBot="1" x14ac:dyDescent="0.3">
      <c r="A10" s="3" t="s">
        <v>10</v>
      </c>
      <c r="B10" s="12">
        <v>1462.8</v>
      </c>
      <c r="C10" s="12">
        <v>358.1</v>
      </c>
      <c r="D10" s="11">
        <f t="shared" si="0"/>
        <v>1104.6999999999998</v>
      </c>
      <c r="E10" s="8">
        <f t="shared" si="1"/>
        <v>3.0848924881318061</v>
      </c>
    </row>
    <row r="11" spans="1:5" x14ac:dyDescent="0.25">
      <c r="A11" s="3" t="s">
        <v>11</v>
      </c>
      <c r="B11" s="43">
        <f>SUM(B6:B10)</f>
        <v>12494.199999999999</v>
      </c>
      <c r="C11" s="43">
        <f>SUM(C6:C10)</f>
        <v>5283.4000000000005</v>
      </c>
      <c r="D11" s="11">
        <f>B11-C11</f>
        <v>7210.7999999999984</v>
      </c>
      <c r="E11" s="8">
        <f t="shared" si="1"/>
        <v>1.364802967785895</v>
      </c>
    </row>
    <row r="12" spans="1:5" x14ac:dyDescent="0.25">
      <c r="A12" s="3" t="s">
        <v>12</v>
      </c>
      <c r="B12" s="42">
        <v>267.7</v>
      </c>
      <c r="C12" s="42">
        <v>542.29999999999995</v>
      </c>
      <c r="D12" s="11">
        <f t="shared" si="0"/>
        <v>-274.59999999999997</v>
      </c>
      <c r="E12" s="8">
        <f t="shared" si="1"/>
        <v>-0.50636179236584911</v>
      </c>
    </row>
    <row r="13" spans="1:5" x14ac:dyDescent="0.25">
      <c r="A13" s="3" t="s">
        <v>13</v>
      </c>
      <c r="B13" s="11">
        <v>334.7</v>
      </c>
      <c r="C13" s="11">
        <v>481.6</v>
      </c>
      <c r="D13" s="11">
        <f t="shared" si="0"/>
        <v>-146.90000000000003</v>
      </c>
      <c r="E13" s="8">
        <f t="shared" si="1"/>
        <v>-0.30502491694352163</v>
      </c>
    </row>
    <row r="14" spans="1:5" x14ac:dyDescent="0.25">
      <c r="A14" s="36" t="s">
        <v>14</v>
      </c>
      <c r="B14" s="37">
        <v>5929.1</v>
      </c>
      <c r="C14" s="37">
        <v>4919.5</v>
      </c>
      <c r="D14" s="37">
        <f t="shared" si="0"/>
        <v>1009.6000000000004</v>
      </c>
      <c r="E14" s="38">
        <f t="shared" si="1"/>
        <v>0.20522410814107131</v>
      </c>
    </row>
    <row r="15" spans="1:5" x14ac:dyDescent="0.25">
      <c r="A15" s="3" t="s">
        <v>15</v>
      </c>
      <c r="B15" s="11">
        <v>134.69999999999999</v>
      </c>
      <c r="C15" s="11">
        <v>795.4</v>
      </c>
      <c r="D15" s="11">
        <f t="shared" si="0"/>
        <v>-660.7</v>
      </c>
      <c r="E15" s="8">
        <f t="shared" si="1"/>
        <v>-0.83065124465677653</v>
      </c>
    </row>
    <row r="16" spans="1:5" x14ac:dyDescent="0.25">
      <c r="A16" s="3" t="s">
        <v>16</v>
      </c>
      <c r="B16" s="11">
        <v>412.2</v>
      </c>
      <c r="C16" s="11">
        <v>362.8</v>
      </c>
      <c r="D16" s="11">
        <f t="shared" si="0"/>
        <v>49.399999999999977</v>
      </c>
      <c r="E16" s="8">
        <f t="shared" si="1"/>
        <v>0.1361631753031973</v>
      </c>
    </row>
    <row r="17" spans="1:5" x14ac:dyDescent="0.25">
      <c r="A17" s="3" t="s">
        <v>17</v>
      </c>
      <c r="B17" s="11">
        <v>1042.2</v>
      </c>
      <c r="C17" s="11">
        <v>441.4</v>
      </c>
      <c r="D17" s="11">
        <f t="shared" si="0"/>
        <v>600.80000000000007</v>
      </c>
      <c r="E17" s="8">
        <f t="shared" si="1"/>
        <v>1.361123697326688</v>
      </c>
    </row>
    <row r="18" spans="1:5" ht="16.5" thickBot="1" x14ac:dyDescent="0.3">
      <c r="A18" s="3" t="s">
        <v>18</v>
      </c>
      <c r="B18" s="12">
        <v>3541.6</v>
      </c>
      <c r="C18" s="12">
        <v>1539.2</v>
      </c>
      <c r="D18" s="11">
        <f t="shared" si="0"/>
        <v>2002.3999999999999</v>
      </c>
      <c r="E18" s="8">
        <f t="shared" si="1"/>
        <v>1.3009355509355509</v>
      </c>
    </row>
    <row r="19" spans="1:5" ht="16.5" thickBot="1" x14ac:dyDescent="0.3">
      <c r="A19" s="3" t="s">
        <v>19</v>
      </c>
      <c r="B19" s="10">
        <f>SUM(B11:B18)</f>
        <v>24156.400000000001</v>
      </c>
      <c r="C19" s="10">
        <f>SUM(C11:C18)</f>
        <v>14365.6</v>
      </c>
      <c r="D19" s="11">
        <f t="shared" si="0"/>
        <v>9790.8000000000011</v>
      </c>
      <c r="E19" s="8">
        <f t="shared" si="1"/>
        <v>0.68154480147017882</v>
      </c>
    </row>
    <row r="20" spans="1:5" ht="16.5" thickTop="1" x14ac:dyDescent="0.25">
      <c r="A20" s="5" t="s">
        <v>20</v>
      </c>
      <c r="B20" s="2"/>
      <c r="C20" s="2"/>
      <c r="D20" s="2"/>
      <c r="E20" s="8"/>
    </row>
    <row r="21" spans="1:5" x14ac:dyDescent="0.25">
      <c r="A21" s="3" t="s">
        <v>21</v>
      </c>
      <c r="B21" s="2"/>
      <c r="C21" s="2"/>
      <c r="D21" s="2"/>
      <c r="E21" s="8"/>
    </row>
    <row r="22" spans="1:5" x14ac:dyDescent="0.25">
      <c r="A22" s="3" t="s">
        <v>22</v>
      </c>
      <c r="B22" s="11">
        <v>1179.3</v>
      </c>
      <c r="C22" s="11">
        <v>782.5</v>
      </c>
      <c r="D22" s="11">
        <f t="shared" si="0"/>
        <v>396.79999999999995</v>
      </c>
      <c r="E22" s="8">
        <f t="shared" si="1"/>
        <v>0.50709265175718843</v>
      </c>
    </row>
    <row r="23" spans="1:5" x14ac:dyDescent="0.25">
      <c r="A23" s="3" t="s">
        <v>23</v>
      </c>
      <c r="B23" s="11">
        <v>2298.4</v>
      </c>
      <c r="C23" s="11">
        <v>1934.5</v>
      </c>
      <c r="D23" s="11">
        <f t="shared" si="0"/>
        <v>363.90000000000009</v>
      </c>
      <c r="E23" s="8">
        <f t="shared" si="1"/>
        <v>0.18811062289997421</v>
      </c>
    </row>
    <row r="24" spans="1:5" x14ac:dyDescent="0.25">
      <c r="A24" s="3" t="s">
        <v>24</v>
      </c>
      <c r="B24" s="11">
        <v>213.7</v>
      </c>
      <c r="C24" s="11">
        <v>215.2</v>
      </c>
      <c r="D24" s="11">
        <f t="shared" si="0"/>
        <v>-1.5</v>
      </c>
      <c r="E24" s="8">
        <f t="shared" si="1"/>
        <v>-6.9702602230483279E-3</v>
      </c>
    </row>
    <row r="25" spans="1:5" x14ac:dyDescent="0.25">
      <c r="A25" s="3" t="s">
        <v>25</v>
      </c>
      <c r="B25" s="11">
        <v>1642.9</v>
      </c>
      <c r="C25" s="11">
        <v>1288.5</v>
      </c>
      <c r="D25" s="11">
        <f t="shared" si="0"/>
        <v>354.40000000000009</v>
      </c>
      <c r="E25" s="8">
        <f t="shared" si="1"/>
        <v>0.2750485060147459</v>
      </c>
    </row>
    <row r="26" spans="1:5" ht="16.5" thickBot="1" x14ac:dyDescent="0.3">
      <c r="A26" s="3" t="s">
        <v>26</v>
      </c>
      <c r="B26" s="12">
        <v>349.9</v>
      </c>
      <c r="C26" s="44" t="s">
        <v>40</v>
      </c>
      <c r="D26" s="11">
        <v>400</v>
      </c>
      <c r="E26" s="8"/>
    </row>
    <row r="27" spans="1:5" x14ac:dyDescent="0.25">
      <c r="A27" s="3" t="s">
        <v>27</v>
      </c>
      <c r="B27" s="43">
        <f>SUM(B22:B26)</f>
        <v>5684.1999999999989</v>
      </c>
      <c r="C27" s="43">
        <f>SUM(C22:C26)</f>
        <v>4220.7</v>
      </c>
      <c r="D27" s="11">
        <f t="shared" si="0"/>
        <v>1463.4999999999991</v>
      </c>
      <c r="E27" s="8">
        <f t="shared" si="1"/>
        <v>0.34674343118440049</v>
      </c>
    </row>
    <row r="28" spans="1:5" x14ac:dyDescent="0.25">
      <c r="A28" s="39" t="s">
        <v>28</v>
      </c>
      <c r="B28" s="40">
        <v>9090.2000000000007</v>
      </c>
      <c r="C28" s="40">
        <v>3932.6</v>
      </c>
      <c r="D28" s="40">
        <f t="shared" si="0"/>
        <v>5157.6000000000004</v>
      </c>
      <c r="E28" s="41">
        <f t="shared" si="1"/>
        <v>1.3114987540049841</v>
      </c>
    </row>
    <row r="29" spans="1:5" s="3" customFormat="1" x14ac:dyDescent="0.25">
      <c r="A29" s="3" t="s">
        <v>73</v>
      </c>
      <c r="B29" s="45">
        <v>6775.7</v>
      </c>
      <c r="C29" s="45">
        <v>4.4000000000000004</v>
      </c>
      <c r="D29" s="3">
        <f t="shared" si="0"/>
        <v>6771.3</v>
      </c>
      <c r="E29" s="3">
        <f t="shared" si="1"/>
        <v>1538.931818181818</v>
      </c>
    </row>
    <row r="30" spans="1:5" ht="16.5" thickBot="1" x14ac:dyDescent="0.3">
      <c r="A30" s="3" t="s">
        <v>29</v>
      </c>
      <c r="B30" s="12">
        <v>1430.5</v>
      </c>
      <c r="C30" s="12">
        <v>750.9</v>
      </c>
      <c r="D30" s="11">
        <f t="shared" si="0"/>
        <v>679.6</v>
      </c>
      <c r="E30" s="8">
        <f t="shared" si="1"/>
        <v>0.90504727660141171</v>
      </c>
    </row>
    <row r="31" spans="1:5" x14ac:dyDescent="0.25">
      <c r="A31" s="3" t="s">
        <v>30</v>
      </c>
      <c r="B31" s="11">
        <f>SUM(B27:B30)</f>
        <v>22980.6</v>
      </c>
      <c r="C31" s="11">
        <f>SUM(C26:C30)</f>
        <v>8908.5999999999985</v>
      </c>
      <c r="D31" s="11">
        <f>B31-C31</f>
        <v>14072</v>
      </c>
      <c r="E31" s="8">
        <f t="shared" si="1"/>
        <v>1.5795972431133962</v>
      </c>
    </row>
    <row r="32" spans="1:5" x14ac:dyDescent="0.25">
      <c r="A32" s="3" t="s">
        <v>31</v>
      </c>
      <c r="B32" s="11"/>
      <c r="C32" s="11"/>
      <c r="D32" s="11"/>
      <c r="E32" s="8"/>
    </row>
    <row r="33" spans="1:6" x14ac:dyDescent="0.25">
      <c r="A33" s="3" t="s">
        <v>32</v>
      </c>
      <c r="B33" s="11">
        <v>1.3</v>
      </c>
      <c r="C33" s="11">
        <v>1.4</v>
      </c>
      <c r="D33" s="11">
        <f t="shared" si="0"/>
        <v>-9.9999999999999867E-2</v>
      </c>
      <c r="E33" s="8">
        <f t="shared" si="1"/>
        <v>-7.1428571428571341E-2</v>
      </c>
    </row>
    <row r="34" spans="1:6" x14ac:dyDescent="0.25">
      <c r="A34" s="3" t="s">
        <v>33</v>
      </c>
      <c r="B34" s="11">
        <v>41.1</v>
      </c>
      <c r="C34" s="11">
        <v>41.1</v>
      </c>
      <c r="D34" s="11">
        <f t="shared" si="0"/>
        <v>0</v>
      </c>
      <c r="E34" s="8">
        <f t="shared" si="1"/>
        <v>0</v>
      </c>
    </row>
    <row r="35" spans="1:6" x14ac:dyDescent="0.25">
      <c r="A35" s="3" t="s">
        <v>34</v>
      </c>
      <c r="B35" s="11">
        <v>1457.4</v>
      </c>
      <c r="C35" s="11">
        <v>5563.2</v>
      </c>
      <c r="D35" s="11">
        <f t="shared" si="0"/>
        <v>-4105.7999999999993</v>
      </c>
      <c r="E35" s="8">
        <f t="shared" si="1"/>
        <v>-0.73802847282139761</v>
      </c>
    </row>
    <row r="36" spans="1:6" ht="16.5" thickBot="1" x14ac:dyDescent="0.3">
      <c r="A36" s="3" t="s">
        <v>35</v>
      </c>
      <c r="B36" s="12">
        <v>-330.3</v>
      </c>
      <c r="C36" s="12">
        <v>-155.6</v>
      </c>
      <c r="D36" s="11">
        <f t="shared" si="0"/>
        <v>-174.70000000000002</v>
      </c>
      <c r="E36" s="8">
        <f t="shared" si="1"/>
        <v>1.1227506426735221</v>
      </c>
    </row>
    <row r="37" spans="1:6" x14ac:dyDescent="0.25">
      <c r="A37" s="3" t="s">
        <v>36</v>
      </c>
      <c r="B37" s="11">
        <f>SUM(B33:B36)</f>
        <v>1169.5000000000002</v>
      </c>
      <c r="C37" s="11">
        <f>SUM(C33:C36)</f>
        <v>5450.0999999999995</v>
      </c>
      <c r="D37" s="11">
        <f t="shared" si="0"/>
        <v>-4280.5999999999995</v>
      </c>
      <c r="E37" s="8">
        <f t="shared" si="1"/>
        <v>-0.7854167813434616</v>
      </c>
    </row>
    <row r="38" spans="1:6" ht="16.5" thickBot="1" x14ac:dyDescent="0.3">
      <c r="A38" s="3" t="s">
        <v>37</v>
      </c>
      <c r="B38" s="12">
        <v>6.3</v>
      </c>
      <c r="C38" s="12">
        <v>6.9</v>
      </c>
      <c r="D38" s="11">
        <f t="shared" si="0"/>
        <v>-0.60000000000000053</v>
      </c>
      <c r="E38" s="8">
        <f t="shared" si="1"/>
        <v>-8.6956521739130502E-2</v>
      </c>
    </row>
    <row r="39" spans="1:6" ht="16.5" thickBot="1" x14ac:dyDescent="0.3">
      <c r="A39" s="3" t="s">
        <v>38</v>
      </c>
      <c r="B39" s="13">
        <f>SUM(B37:B38)</f>
        <v>1175.8000000000002</v>
      </c>
      <c r="C39" s="11">
        <f>SUM(C37:C38)</f>
        <v>5456.9999999999991</v>
      </c>
      <c r="D39" s="11">
        <f t="shared" si="0"/>
        <v>-4281.1999999999989</v>
      </c>
      <c r="E39" s="8">
        <f t="shared" si="1"/>
        <v>-0.78453362653472603</v>
      </c>
    </row>
    <row r="40" spans="1:6" ht="16.5" thickBot="1" x14ac:dyDescent="0.3">
      <c r="A40" s="3" t="s">
        <v>39</v>
      </c>
      <c r="B40" s="10">
        <f>SUM(B31+B39)</f>
        <v>24156.399999999998</v>
      </c>
      <c r="C40" s="14">
        <v>12416.3</v>
      </c>
      <c r="D40" s="11">
        <f t="shared" si="0"/>
        <v>11740.099999999999</v>
      </c>
      <c r="E40" s="8">
        <f t="shared" si="1"/>
        <v>0.94553933136280532</v>
      </c>
      <c r="F40" s="7"/>
    </row>
    <row r="41" spans="1:6" ht="16.5" thickTop="1" x14ac:dyDescent="0.25">
      <c r="E41" s="8"/>
    </row>
  </sheetData>
  <mergeCells count="1">
    <mergeCell ref="D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opLeftCell="A10" workbookViewId="0">
      <selection activeCell="M15" sqref="M15"/>
    </sheetView>
  </sheetViews>
  <sheetFormatPr defaultRowHeight="15" x14ac:dyDescent="0.25"/>
  <cols>
    <col min="1" max="1" width="35.42578125" customWidth="1"/>
    <col min="2" max="2" width="11.5703125" bestFit="1" customWidth="1"/>
    <col min="3" max="3" width="10.5703125" customWidth="1"/>
    <col min="4" max="4" width="11.5703125" bestFit="1" customWidth="1"/>
    <col min="5" max="5" width="10.5703125" bestFit="1" customWidth="1"/>
    <col min="7" max="7" width="10.28515625" bestFit="1" customWidth="1"/>
  </cols>
  <sheetData>
    <row r="1" spans="1:5" ht="63" x14ac:dyDescent="0.25">
      <c r="A1" s="9" t="s">
        <v>72</v>
      </c>
    </row>
    <row r="2" spans="1:5" ht="15.75" x14ac:dyDescent="0.25">
      <c r="A2" s="4" t="s">
        <v>0</v>
      </c>
      <c r="B2" s="3"/>
    </row>
    <row r="3" spans="1:5" s="16" customFormat="1" ht="15.75" x14ac:dyDescent="0.25">
      <c r="A3" s="15"/>
      <c r="B3" s="15">
        <v>2018</v>
      </c>
      <c r="C3" s="15" t="s">
        <v>41</v>
      </c>
      <c r="D3" s="15">
        <v>2017</v>
      </c>
      <c r="E3" s="15" t="s">
        <v>41</v>
      </c>
    </row>
    <row r="4" spans="1:5" ht="15.75" x14ac:dyDescent="0.25">
      <c r="A4" s="5" t="s">
        <v>4</v>
      </c>
      <c r="C4" s="3"/>
      <c r="D4" s="3"/>
      <c r="E4" s="3"/>
    </row>
    <row r="5" spans="1:5" ht="15.75" x14ac:dyDescent="0.25">
      <c r="A5" s="3" t="s">
        <v>5</v>
      </c>
      <c r="C5" s="3"/>
      <c r="D5" s="3"/>
      <c r="E5" s="3"/>
    </row>
    <row r="6" spans="1:5" ht="15.75" x14ac:dyDescent="0.25">
      <c r="A6" s="3" t="s">
        <v>6</v>
      </c>
      <c r="B6" s="11">
        <v>8756.2999999999993</v>
      </c>
      <c r="C6" s="8">
        <f>B6/B19</f>
        <v>0.36248364822572893</v>
      </c>
      <c r="D6" s="11">
        <v>2462.3000000000002</v>
      </c>
      <c r="E6" s="8">
        <f>D6/D19</f>
        <v>0.17140251712424126</v>
      </c>
    </row>
    <row r="7" spans="1:5" ht="15.75" x14ac:dyDescent="0.25">
      <c r="A7" s="3" t="s">
        <v>7</v>
      </c>
      <c r="B7" s="11">
        <v>181.5</v>
      </c>
      <c r="C7" s="8">
        <f>B7/B19</f>
        <v>7.5135367852825746E-3</v>
      </c>
      <c r="D7" s="11">
        <v>228.6</v>
      </c>
      <c r="E7" s="8">
        <f>D7/D19</f>
        <v>1.5913014423344658E-2</v>
      </c>
    </row>
    <row r="8" spans="1:5" ht="15.75" x14ac:dyDescent="0.25">
      <c r="A8" s="26" t="s">
        <v>8</v>
      </c>
      <c r="B8" s="27">
        <v>693.1</v>
      </c>
      <c r="C8" s="28">
        <f>B8/B19</f>
        <v>2.8692189233495057E-2</v>
      </c>
      <c r="D8" s="27">
        <v>870.4</v>
      </c>
      <c r="E8" s="28">
        <f>D8/D19</f>
        <v>6.0589185275936958E-2</v>
      </c>
    </row>
    <row r="9" spans="1:5" ht="15.75" x14ac:dyDescent="0.25">
      <c r="A9" s="3" t="s">
        <v>9</v>
      </c>
      <c r="B9" s="11">
        <v>1400.5</v>
      </c>
      <c r="C9" s="8">
        <f>B9/B19</f>
        <v>5.7976354092497226E-2</v>
      </c>
      <c r="D9" s="11">
        <v>1364</v>
      </c>
      <c r="E9" s="8">
        <f>D9/D19</f>
        <v>9.4949044940691646E-2</v>
      </c>
    </row>
    <row r="10" spans="1:5" ht="16.5" thickBot="1" x14ac:dyDescent="0.3">
      <c r="A10" s="3" t="s">
        <v>10</v>
      </c>
      <c r="B10" s="12">
        <v>1462.8</v>
      </c>
      <c r="C10" s="8">
        <f>B10/B19</f>
        <v>6.0555380768657574E-2</v>
      </c>
      <c r="D10" s="12">
        <v>358.1</v>
      </c>
      <c r="E10" s="8">
        <f>D10/D19</f>
        <v>2.4927604833769563E-2</v>
      </c>
    </row>
    <row r="11" spans="1:5" ht="15.75" x14ac:dyDescent="0.25">
      <c r="A11" s="3" t="s">
        <v>11</v>
      </c>
      <c r="B11" s="43">
        <f>SUM(B6:B10)</f>
        <v>12494.199999999999</v>
      </c>
      <c r="C11" s="46">
        <f>B11/B19</f>
        <v>0.51722110910566133</v>
      </c>
      <c r="D11" s="43">
        <f>SUM(D6:D10)</f>
        <v>5283.4000000000005</v>
      </c>
      <c r="E11" s="8">
        <f>D11/D19</f>
        <v>0.36778136659798411</v>
      </c>
    </row>
    <row r="12" spans="1:5" ht="15.75" x14ac:dyDescent="0.25">
      <c r="A12" s="3" t="s">
        <v>12</v>
      </c>
      <c r="B12" s="11">
        <v>267.7</v>
      </c>
      <c r="C12" s="8">
        <f>B12/B19</f>
        <v>1.1081949297080689E-2</v>
      </c>
      <c r="D12" s="11">
        <v>542.29999999999995</v>
      </c>
      <c r="E12" s="8">
        <f>D12/D19</f>
        <v>3.774990254496853E-2</v>
      </c>
    </row>
    <row r="13" spans="1:5" ht="15.75" x14ac:dyDescent="0.25">
      <c r="A13" s="3" t="s">
        <v>13</v>
      </c>
      <c r="B13" s="11">
        <v>334.7</v>
      </c>
      <c r="C13" s="8">
        <f>B13/B19</f>
        <v>1.3855541388617509E-2</v>
      </c>
      <c r="D13" s="11">
        <v>481.6</v>
      </c>
      <c r="E13" s="8">
        <f>D13/D19</f>
        <v>3.3524530823634241E-2</v>
      </c>
    </row>
    <row r="14" spans="1:5" ht="15.75" x14ac:dyDescent="0.25">
      <c r="A14" s="36" t="s">
        <v>14</v>
      </c>
      <c r="B14" s="37">
        <v>5929.1</v>
      </c>
      <c r="C14" s="38">
        <f>B14/B19</f>
        <v>0.24544634134225299</v>
      </c>
      <c r="D14" s="37">
        <v>4919.5</v>
      </c>
      <c r="E14" s="38">
        <f>D14/D19</f>
        <v>0.34245001949100629</v>
      </c>
    </row>
    <row r="15" spans="1:5" ht="15.75" x14ac:dyDescent="0.25">
      <c r="A15" s="3" t="s">
        <v>15</v>
      </c>
      <c r="B15" s="11">
        <v>134.69999999999999</v>
      </c>
      <c r="C15" s="8">
        <f>B15/B19</f>
        <v>5.5761620108956628E-3</v>
      </c>
      <c r="D15" s="11">
        <v>795.4</v>
      </c>
      <c r="E15" s="8">
        <f>D15/D19</f>
        <v>5.536838001893412E-2</v>
      </c>
    </row>
    <row r="16" spans="1:5" ht="15.75" x14ac:dyDescent="0.25">
      <c r="A16" s="3" t="s">
        <v>16</v>
      </c>
      <c r="B16" s="11">
        <v>412.2</v>
      </c>
      <c r="C16" s="8">
        <f>B16/B19</f>
        <v>1.7063800897484722E-2</v>
      </c>
      <c r="D16" s="11">
        <v>362.8</v>
      </c>
      <c r="E16" s="8">
        <f>D16/D19</f>
        <v>2.5254775296541739E-2</v>
      </c>
    </row>
    <row r="17" spans="1:9" ht="15.75" x14ac:dyDescent="0.25">
      <c r="A17" s="3" t="s">
        <v>17</v>
      </c>
      <c r="B17" s="11">
        <v>1042.2</v>
      </c>
      <c r="C17" s="8">
        <f>B17/B19</f>
        <v>4.3143845937308536E-2</v>
      </c>
      <c r="D17" s="11">
        <v>441.4</v>
      </c>
      <c r="E17" s="8">
        <f>D17/D19</f>
        <v>3.0726179205880711E-2</v>
      </c>
    </row>
    <row r="18" spans="1:9" ht="16.5" thickBot="1" x14ac:dyDescent="0.3">
      <c r="A18" s="3" t="s">
        <v>18</v>
      </c>
      <c r="B18" s="12">
        <v>3541.6</v>
      </c>
      <c r="C18" s="8">
        <f>B18/B19</f>
        <v>0.14661125002069844</v>
      </c>
      <c r="D18" s="12">
        <v>1539.2</v>
      </c>
      <c r="E18" s="8">
        <f>D18/D19</f>
        <v>0.10714484602105029</v>
      </c>
      <c r="H18">
        <v>2016</v>
      </c>
      <c r="I18">
        <v>2015</v>
      </c>
    </row>
    <row r="19" spans="1:9" ht="16.5" thickBot="1" x14ac:dyDescent="0.3">
      <c r="A19" s="3" t="s">
        <v>19</v>
      </c>
      <c r="B19" s="10">
        <f>SUM(B11:B18)</f>
        <v>24156.400000000001</v>
      </c>
      <c r="C19" s="8">
        <f>B19/B19</f>
        <v>1</v>
      </c>
      <c r="D19" s="10">
        <f>SUM(D11:D18)</f>
        <v>14365.6</v>
      </c>
      <c r="E19" s="8">
        <f>D19/D19</f>
        <v>1</v>
      </c>
      <c r="G19" t="s">
        <v>71</v>
      </c>
      <c r="H19">
        <f>B40/B19</f>
        <v>0.99999999999999989</v>
      </c>
      <c r="I19">
        <f>D40/D19</f>
        <v>0.99999999999999989</v>
      </c>
    </row>
    <row r="20" spans="1:9" ht="16.5" thickTop="1" x14ac:dyDescent="0.25">
      <c r="A20" s="5" t="s">
        <v>20</v>
      </c>
      <c r="B20" s="11"/>
      <c r="C20" s="8"/>
      <c r="D20" s="11"/>
      <c r="E20" s="8"/>
    </row>
    <row r="21" spans="1:9" ht="15.75" x14ac:dyDescent="0.25">
      <c r="A21" s="3" t="s">
        <v>21</v>
      </c>
      <c r="B21" s="11"/>
      <c r="C21" s="8"/>
      <c r="D21" s="11"/>
      <c r="E21" s="8"/>
    </row>
    <row r="22" spans="1:9" ht="15.75" x14ac:dyDescent="0.25">
      <c r="A22" s="3" t="s">
        <v>22</v>
      </c>
      <c r="B22" s="11">
        <v>1179.3</v>
      </c>
      <c r="C22" s="8">
        <f>B22/B40</f>
        <v>4.8819360500736868E-2</v>
      </c>
      <c r="D22" s="11">
        <v>782.5</v>
      </c>
      <c r="E22" s="8">
        <f>D22/D40</f>
        <v>5.4470401514729636E-2</v>
      </c>
    </row>
    <row r="23" spans="1:9" ht="15.75" x14ac:dyDescent="0.25">
      <c r="A23" s="3" t="s">
        <v>23</v>
      </c>
      <c r="B23" s="11">
        <v>2298.4</v>
      </c>
      <c r="C23" s="8">
        <f>B23/B40</f>
        <v>9.5146627808779471E-2</v>
      </c>
      <c r="D23" s="11">
        <v>1934.5</v>
      </c>
      <c r="E23" s="8">
        <f>D23/D40</f>
        <v>0.13466197026229326</v>
      </c>
    </row>
    <row r="24" spans="1:9" ht="15.75" x14ac:dyDescent="0.25">
      <c r="A24" s="3" t="s">
        <v>24</v>
      </c>
      <c r="B24" s="11">
        <v>213.7</v>
      </c>
      <c r="C24" s="8">
        <f>B24/B40</f>
        <v>8.8465168650957923E-3</v>
      </c>
      <c r="D24" s="11">
        <v>215.2</v>
      </c>
      <c r="E24" s="8">
        <f>D24/D40</f>
        <v>1.498023055076015E-2</v>
      </c>
    </row>
    <row r="25" spans="1:9" ht="15.75" x14ac:dyDescent="0.25">
      <c r="A25" s="3" t="s">
        <v>25</v>
      </c>
      <c r="B25" s="11">
        <v>1642.9</v>
      </c>
      <c r="C25" s="8">
        <f>B25/B40</f>
        <v>6.8010961898296113E-2</v>
      </c>
      <c r="D25" s="11">
        <v>1288.5</v>
      </c>
      <c r="E25" s="8">
        <f>D25/D40</f>
        <v>8.9693434315308795E-2</v>
      </c>
    </row>
    <row r="26" spans="1:9" ht="16.5" thickBot="1" x14ac:dyDescent="0.3">
      <c r="A26" s="3" t="s">
        <v>26</v>
      </c>
      <c r="B26" s="12">
        <v>349.9</v>
      </c>
      <c r="C26" s="8">
        <f>B26/B40</f>
        <v>1.4484774221324369E-2</v>
      </c>
      <c r="D26" s="44" t="s">
        <v>40</v>
      </c>
      <c r="E26" s="8"/>
    </row>
    <row r="27" spans="1:9" s="48" customFormat="1" ht="15.75" x14ac:dyDescent="0.25">
      <c r="A27" s="47" t="s">
        <v>27</v>
      </c>
      <c r="B27" s="43">
        <f>SUM(B22:B26)</f>
        <v>5684.1999999999989</v>
      </c>
      <c r="C27" s="46">
        <f>B27/B40</f>
        <v>0.23530824129423256</v>
      </c>
      <c r="D27" s="43">
        <f>SUM(D22:D26)</f>
        <v>4220.7</v>
      </c>
      <c r="E27" s="46">
        <f>D27/D40</f>
        <v>0.29380603664309185</v>
      </c>
    </row>
    <row r="28" spans="1:9" ht="15.75" x14ac:dyDescent="0.25">
      <c r="A28" s="39" t="s">
        <v>28</v>
      </c>
      <c r="B28" s="40">
        <v>9090.2000000000007</v>
      </c>
      <c r="C28" s="41">
        <f>B28/B40</f>
        <v>0.3763060720968357</v>
      </c>
      <c r="D28" s="40">
        <v>3932.6</v>
      </c>
      <c r="E28" s="41">
        <f>D28/D40</f>
        <v>0.27375118338252497</v>
      </c>
    </row>
    <row r="29" spans="1:9" x14ac:dyDescent="0.25">
      <c r="A29" t="s">
        <v>73</v>
      </c>
      <c r="B29">
        <v>6775.7</v>
      </c>
      <c r="C29">
        <f>B29/B40</f>
        <v>0.28049295424814957</v>
      </c>
      <c r="D29">
        <v>4.4000000000000004</v>
      </c>
    </row>
    <row r="30" spans="1:9" ht="16.5" thickBot="1" x14ac:dyDescent="0.3">
      <c r="A30" s="3" t="s">
        <v>29</v>
      </c>
      <c r="B30" s="12">
        <v>1430.5</v>
      </c>
      <c r="C30" s="8">
        <f>B30/B40</f>
        <v>5.921826099915551E-2</v>
      </c>
      <c r="D30" s="12">
        <v>750.9</v>
      </c>
      <c r="E30" s="8">
        <f>D30/D40</f>
        <v>5.2270702233112441E-2</v>
      </c>
    </row>
    <row r="31" spans="1:9" ht="15.75" x14ac:dyDescent="0.25">
      <c r="A31" s="3" t="s">
        <v>30</v>
      </c>
      <c r="B31" s="11">
        <f>SUM(B27:B30)</f>
        <v>22980.6</v>
      </c>
      <c r="C31" s="8">
        <f>B31/B40</f>
        <v>0.95132552863837327</v>
      </c>
      <c r="D31" s="11">
        <f>SUM(D27:D30)</f>
        <v>8908.5999999999985</v>
      </c>
      <c r="E31" s="8">
        <f>D31/D40</f>
        <v>0.62013420950047327</v>
      </c>
    </row>
    <row r="32" spans="1:9" ht="15.75" x14ac:dyDescent="0.25">
      <c r="A32" s="3" t="s">
        <v>31</v>
      </c>
      <c r="B32" s="11"/>
      <c r="C32" s="8"/>
      <c r="D32" s="11"/>
      <c r="E32" s="8"/>
    </row>
    <row r="33" spans="1:5" ht="15.75" x14ac:dyDescent="0.25">
      <c r="A33" s="3" t="s">
        <v>32</v>
      </c>
      <c r="B33" s="11">
        <v>1.3</v>
      </c>
      <c r="C33" s="8">
        <f>B33/B40</f>
        <v>5.3815965955192006E-5</v>
      </c>
      <c r="D33" s="11">
        <v>1.4</v>
      </c>
      <c r="E33" s="8">
        <f>D33/D40</f>
        <v>9.7455031464053024E-5</v>
      </c>
    </row>
    <row r="34" spans="1:5" ht="15.75" x14ac:dyDescent="0.25">
      <c r="A34" s="3" t="s">
        <v>33</v>
      </c>
      <c r="B34" s="11">
        <v>41.1</v>
      </c>
      <c r="C34" s="8">
        <f>B34/B40</f>
        <v>1.7014124621218395E-3</v>
      </c>
      <c r="D34" s="11">
        <v>41.1</v>
      </c>
      <c r="E34" s="8">
        <f>D34/D40</f>
        <v>2.8610012808375569E-3</v>
      </c>
    </row>
    <row r="35" spans="1:5" ht="15.75" x14ac:dyDescent="0.25">
      <c r="A35" s="3" t="s">
        <v>34</v>
      </c>
      <c r="B35" s="11">
        <v>1457.4</v>
      </c>
      <c r="C35" s="8">
        <f>B35/B40</f>
        <v>6.0331837525459099E-2</v>
      </c>
      <c r="D35" s="11">
        <v>5563.2</v>
      </c>
      <c r="E35" s="8">
        <f>D35/D40</f>
        <v>0.38725845074344267</v>
      </c>
    </row>
    <row r="36" spans="1:5" ht="16.5" thickBot="1" x14ac:dyDescent="0.3">
      <c r="A36" s="3" t="s">
        <v>35</v>
      </c>
      <c r="B36" s="12">
        <v>-330.3</v>
      </c>
      <c r="C36" s="8">
        <f>B36/B40</f>
        <v>-1.3673395042307631E-2</v>
      </c>
      <c r="D36" s="12">
        <v>-155.6</v>
      </c>
      <c r="E36" s="8">
        <f>D36/D40</f>
        <v>-1.0831430639861892E-2</v>
      </c>
    </row>
    <row r="37" spans="1:5" ht="15.75" x14ac:dyDescent="0.25">
      <c r="A37" s="3" t="s">
        <v>36</v>
      </c>
      <c r="B37" s="11">
        <f>SUM(B33:B36)</f>
        <v>1169.5000000000002</v>
      </c>
      <c r="C37" s="8">
        <f>B37/B40</f>
        <v>4.8413670911228508E-2</v>
      </c>
      <c r="D37" s="11">
        <f>SUM(D33:D36)</f>
        <v>5450.0999999999995</v>
      </c>
      <c r="E37" s="8">
        <f>D37/D40</f>
        <v>0.37938547641588238</v>
      </c>
    </row>
    <row r="38" spans="1:5" ht="16.5" thickBot="1" x14ac:dyDescent="0.3">
      <c r="A38" s="3" t="s">
        <v>37</v>
      </c>
      <c r="B38" s="12">
        <v>6.3</v>
      </c>
      <c r="C38" s="8">
        <f>B38/B40</f>
        <v>2.6080045039823818E-4</v>
      </c>
      <c r="D38" s="12">
        <v>6.9</v>
      </c>
      <c r="E38" s="8">
        <f>D38/D40</f>
        <v>4.8031408364426135E-4</v>
      </c>
    </row>
    <row r="39" spans="1:5" ht="16.5" thickBot="1" x14ac:dyDescent="0.3">
      <c r="A39" s="3" t="s">
        <v>38</v>
      </c>
      <c r="B39" s="13">
        <f>SUM(B37:B38)</f>
        <v>1175.8000000000002</v>
      </c>
      <c r="C39" s="8">
        <f>B39/B40</f>
        <v>4.8674471361626746E-2</v>
      </c>
      <c r="D39" s="11">
        <f>SUM(D37:D38)</f>
        <v>5456.9999999999991</v>
      </c>
      <c r="E39" s="8">
        <f>D39/D40</f>
        <v>0.37986579049952662</v>
      </c>
    </row>
    <row r="40" spans="1:5" ht="16.5" thickBot="1" x14ac:dyDescent="0.3">
      <c r="A40" s="3" t="s">
        <v>39</v>
      </c>
      <c r="B40" s="10">
        <f>SUM(B31+B39)</f>
        <v>24156.399999999998</v>
      </c>
      <c r="C40" s="8">
        <f>B40/B40</f>
        <v>1</v>
      </c>
      <c r="D40" s="14">
        <f>SUM(D31+D39)</f>
        <v>14365.599999999999</v>
      </c>
      <c r="E40" s="8">
        <f>D40/D40</f>
        <v>1</v>
      </c>
    </row>
    <row r="41" spans="1:5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B31" sqref="B31"/>
    </sheetView>
  </sheetViews>
  <sheetFormatPr defaultRowHeight="15" x14ac:dyDescent="0.25"/>
  <cols>
    <col min="1" max="1" width="56.7109375" bestFit="1" customWidth="1"/>
    <col min="2" max="3" width="11.5703125" bestFit="1" customWidth="1"/>
    <col min="4" max="4" width="10.42578125" bestFit="1" customWidth="1"/>
    <col min="5" max="5" width="11.140625" bestFit="1" customWidth="1"/>
  </cols>
  <sheetData>
    <row r="1" spans="1:5" ht="44.25" customHeight="1" x14ac:dyDescent="0.25">
      <c r="A1" s="9" t="s">
        <v>74</v>
      </c>
      <c r="B1" s="3"/>
      <c r="C1" s="3"/>
      <c r="D1" s="3"/>
      <c r="E1" s="3"/>
    </row>
    <row r="2" spans="1:5" ht="15.75" x14ac:dyDescent="0.25">
      <c r="A2" s="4" t="s">
        <v>0</v>
      </c>
      <c r="B2" s="3"/>
      <c r="C2" s="3"/>
      <c r="D2" s="49" t="s">
        <v>65</v>
      </c>
      <c r="E2" s="49"/>
    </row>
    <row r="3" spans="1:5" s="24" customFormat="1" ht="15.75" x14ac:dyDescent="0.25">
      <c r="A3" s="23" t="s">
        <v>42</v>
      </c>
      <c r="B3" s="5">
        <v>2018</v>
      </c>
      <c r="C3" s="5">
        <v>2017</v>
      </c>
      <c r="D3" s="5" t="s">
        <v>64</v>
      </c>
      <c r="E3" s="5" t="s">
        <v>3</v>
      </c>
    </row>
    <row r="4" spans="1:5" ht="15.75" x14ac:dyDescent="0.25">
      <c r="A4" s="3" t="s">
        <v>43</v>
      </c>
      <c r="B4" s="3"/>
      <c r="C4" s="3"/>
      <c r="D4" s="3"/>
      <c r="E4" s="3"/>
    </row>
    <row r="5" spans="1:5" ht="15.75" x14ac:dyDescent="0.25">
      <c r="A5" s="3" t="s">
        <v>44</v>
      </c>
      <c r="B5" s="18">
        <v>19690.3</v>
      </c>
      <c r="C5" s="18">
        <v>17650.7</v>
      </c>
      <c r="D5" s="18">
        <f>B5-C5</f>
        <v>2039.5999999999985</v>
      </c>
      <c r="E5" s="8">
        <f>D5/C5</f>
        <v>0.11555349079639893</v>
      </c>
    </row>
    <row r="6" spans="1:5" ht="15.75" x14ac:dyDescent="0.25">
      <c r="A6" s="3" t="s">
        <v>45</v>
      </c>
      <c r="B6" s="18">
        <v>2652.2</v>
      </c>
      <c r="C6" s="19">
        <v>2355</v>
      </c>
      <c r="D6" s="18">
        <f t="shared" ref="D6:D31" si="0">B6-C6</f>
        <v>297.19999999999982</v>
      </c>
      <c r="E6" s="8">
        <f t="shared" ref="E6:E31" si="1">D6/C6</f>
        <v>0.12619957537154983</v>
      </c>
    </row>
    <row r="7" spans="1:5" ht="15.75" x14ac:dyDescent="0.25">
      <c r="A7" s="3" t="s">
        <v>75</v>
      </c>
      <c r="B7" s="50">
        <v>2377</v>
      </c>
      <c r="C7" s="50">
        <v>2381.1</v>
      </c>
      <c r="D7" s="18">
        <f t="shared" si="0"/>
        <v>-4.0999999999999091</v>
      </c>
      <c r="E7" s="8">
        <f t="shared" si="1"/>
        <v>-1.7218932426189195E-3</v>
      </c>
    </row>
    <row r="8" spans="1:5" ht="15.75" x14ac:dyDescent="0.25">
      <c r="A8" s="32" t="s">
        <v>46</v>
      </c>
      <c r="B8" s="33">
        <f>SUM(B5:B7)</f>
        <v>24719.5</v>
      </c>
      <c r="C8" s="33">
        <f>SUM(C5:C7)</f>
        <v>22386.799999999999</v>
      </c>
      <c r="D8" s="34">
        <f t="shared" si="0"/>
        <v>2332.7000000000007</v>
      </c>
      <c r="E8" s="35">
        <f t="shared" si="1"/>
        <v>0.104199796308539</v>
      </c>
    </row>
    <row r="9" spans="1:5" ht="15.75" x14ac:dyDescent="0.25">
      <c r="A9" s="3" t="s">
        <v>47</v>
      </c>
      <c r="B9" s="18">
        <v>10174.5</v>
      </c>
      <c r="C9" s="18">
        <v>9034.2999999999993</v>
      </c>
      <c r="D9" s="18">
        <f t="shared" si="0"/>
        <v>1140.2000000000007</v>
      </c>
      <c r="E9" s="8">
        <f t="shared" si="1"/>
        <v>0.12620789657195364</v>
      </c>
    </row>
    <row r="10" spans="1:5" ht="15.75" x14ac:dyDescent="0.25">
      <c r="A10" s="3" t="s">
        <v>48</v>
      </c>
      <c r="B10" s="18">
        <v>7193.2</v>
      </c>
      <c r="C10" s="18">
        <v>6493.3</v>
      </c>
      <c r="D10" s="18">
        <f t="shared" si="0"/>
        <v>699.89999999999964</v>
      </c>
      <c r="E10" s="8">
        <f t="shared" si="1"/>
        <v>0.1077880276592795</v>
      </c>
    </row>
    <row r="11" spans="1:5" ht="15.75" x14ac:dyDescent="0.25">
      <c r="A11" s="3" t="s">
        <v>49</v>
      </c>
      <c r="B11" s="18">
        <v>539.29999999999995</v>
      </c>
      <c r="C11" s="18">
        <v>500.3</v>
      </c>
      <c r="D11" s="18">
        <f t="shared" si="0"/>
        <v>38.999999999999943</v>
      </c>
      <c r="E11" s="8">
        <f t="shared" si="1"/>
        <v>7.7953228063161989E-2</v>
      </c>
    </row>
    <row r="12" spans="1:5" ht="15.75" x14ac:dyDescent="0.25">
      <c r="A12" s="3" t="s">
        <v>50</v>
      </c>
      <c r="B12" s="18">
        <v>1247</v>
      </c>
      <c r="C12" s="18">
        <v>1011.4</v>
      </c>
      <c r="D12" s="18">
        <f t="shared" si="0"/>
        <v>235.60000000000002</v>
      </c>
      <c r="E12" s="8">
        <f t="shared" si="1"/>
        <v>0.2329444334585723</v>
      </c>
    </row>
    <row r="13" spans="1:5" ht="15.75" x14ac:dyDescent="0.25">
      <c r="A13" s="3" t="s">
        <v>51</v>
      </c>
      <c r="B13" s="18">
        <v>1759</v>
      </c>
      <c r="C13" s="18">
        <v>1450.7</v>
      </c>
      <c r="D13" s="18">
        <f t="shared" si="0"/>
        <v>308.29999999999995</v>
      </c>
      <c r="E13" s="8">
        <f t="shared" si="1"/>
        <v>0.21251809471289718</v>
      </c>
    </row>
    <row r="14" spans="1:5" ht="15.75" x14ac:dyDescent="0.25">
      <c r="A14" s="3" t="s">
        <v>76</v>
      </c>
      <c r="B14" s="18">
        <v>224.4</v>
      </c>
      <c r="C14" s="18">
        <v>153.5</v>
      </c>
      <c r="D14" s="18">
        <f t="shared" si="0"/>
        <v>70.900000000000006</v>
      </c>
      <c r="E14" s="8"/>
    </row>
    <row r="15" spans="1:5" ht="15.75" x14ac:dyDescent="0.25">
      <c r="A15" s="3" t="s">
        <v>52</v>
      </c>
      <c r="B15" s="20">
        <f>SUM(B9:B14)</f>
        <v>21137.4</v>
      </c>
      <c r="C15" s="20">
        <f>SUM(C9:C14)</f>
        <v>18643.5</v>
      </c>
      <c r="D15" s="18">
        <f t="shared" si="0"/>
        <v>2493.9000000000015</v>
      </c>
      <c r="E15" s="8">
        <f t="shared" si="1"/>
        <v>0.13376780111030662</v>
      </c>
    </row>
    <row r="16" spans="1:5" ht="15.75" x14ac:dyDescent="0.25">
      <c r="A16" s="3" t="s">
        <v>53</v>
      </c>
      <c r="B16" s="18">
        <v>301.2</v>
      </c>
      <c r="C16" s="18">
        <v>391.4</v>
      </c>
      <c r="D16" s="18">
        <f t="shared" si="0"/>
        <v>-90.199999999999989</v>
      </c>
      <c r="E16" s="8">
        <f t="shared" si="1"/>
        <v>-0.23045477772100151</v>
      </c>
    </row>
    <row r="17" spans="1:5" ht="15.75" x14ac:dyDescent="0.25">
      <c r="A17" s="3" t="s">
        <v>54</v>
      </c>
      <c r="B17" s="20">
        <v>3883.3</v>
      </c>
      <c r="C17" s="20">
        <v>4134.7</v>
      </c>
      <c r="D17" s="18">
        <f t="shared" si="0"/>
        <v>-251.39999999999964</v>
      </c>
      <c r="E17" s="8">
        <f t="shared" si="1"/>
        <v>-6.0802476600478786E-2</v>
      </c>
    </row>
    <row r="18" spans="1:5" ht="15.75" x14ac:dyDescent="0.25">
      <c r="A18" s="3" t="s">
        <v>55</v>
      </c>
      <c r="B18" s="18">
        <v>1376.4</v>
      </c>
      <c r="C18" s="18">
        <v>0</v>
      </c>
      <c r="D18" s="18">
        <v>0</v>
      </c>
      <c r="E18" s="8">
        <v>0</v>
      </c>
    </row>
    <row r="19" spans="1:5" ht="15.75" x14ac:dyDescent="0.25">
      <c r="A19" s="29" t="s">
        <v>77</v>
      </c>
      <c r="B19" s="30">
        <v>499.2</v>
      </c>
      <c r="C19" s="30">
        <v>93.5</v>
      </c>
      <c r="D19" s="18">
        <f t="shared" si="0"/>
        <v>405.7</v>
      </c>
      <c r="E19" s="31">
        <f t="shared" si="1"/>
        <v>4.3390374331550801</v>
      </c>
    </row>
    <row r="20" spans="1:5" ht="15.75" x14ac:dyDescent="0.25">
      <c r="A20" s="3" t="s">
        <v>56</v>
      </c>
      <c r="B20" s="18">
        <v>191.4</v>
      </c>
      <c r="C20" s="18">
        <v>181.8</v>
      </c>
      <c r="D20" s="18">
        <f t="shared" si="0"/>
        <v>9.5999999999999943</v>
      </c>
      <c r="E20" s="8">
        <f t="shared" si="1"/>
        <v>5.2805280528052771E-2</v>
      </c>
    </row>
    <row r="21" spans="1:5" ht="15.75" x14ac:dyDescent="0.25">
      <c r="A21" s="3" t="s">
        <v>57</v>
      </c>
      <c r="B21" s="18">
        <v>-170.3</v>
      </c>
      <c r="C21" s="18">
        <v>-92.5</v>
      </c>
      <c r="D21" s="18">
        <f t="shared" si="0"/>
        <v>-77.800000000000011</v>
      </c>
      <c r="E21" s="8">
        <f t="shared" si="1"/>
        <v>0.84108108108108115</v>
      </c>
    </row>
    <row r="22" spans="1:5" ht="15.75" x14ac:dyDescent="0.25">
      <c r="A22" s="3" t="s">
        <v>58</v>
      </c>
      <c r="B22" s="20">
        <f>SUM(B17:B21)</f>
        <v>5780</v>
      </c>
      <c r="C22" s="20">
        <f>SUM(C17:C21)</f>
        <v>4317.5</v>
      </c>
      <c r="D22" s="18">
        <f t="shared" si="0"/>
        <v>1462.5</v>
      </c>
      <c r="E22" s="8">
        <f t="shared" si="1"/>
        <v>0.33873769542559351</v>
      </c>
    </row>
    <row r="23" spans="1:5" ht="15.75" x14ac:dyDescent="0.25">
      <c r="A23" s="3" t="s">
        <v>59</v>
      </c>
      <c r="B23" s="18">
        <v>1262</v>
      </c>
      <c r="C23" s="18">
        <v>1432.6</v>
      </c>
      <c r="D23" s="18">
        <f t="shared" si="0"/>
        <v>-170.59999999999991</v>
      </c>
      <c r="E23" s="8">
        <f t="shared" si="1"/>
        <v>-0.1190841826050537</v>
      </c>
    </row>
    <row r="24" spans="1:5" ht="15.75" x14ac:dyDescent="0.25">
      <c r="A24" s="3" t="s">
        <v>60</v>
      </c>
      <c r="B24" s="20">
        <v>4518</v>
      </c>
      <c r="C24" s="20">
        <v>2884.9</v>
      </c>
      <c r="D24" s="18">
        <f t="shared" si="0"/>
        <v>1633.1</v>
      </c>
      <c r="E24" s="8">
        <f t="shared" si="1"/>
        <v>0.56608547956601607</v>
      </c>
    </row>
    <row r="25" spans="1:5" ht="15.75" x14ac:dyDescent="0.25">
      <c r="A25" s="3" t="s">
        <v>61</v>
      </c>
      <c r="B25" s="18">
        <v>-0.3</v>
      </c>
      <c r="C25" s="18">
        <v>0.2</v>
      </c>
      <c r="D25" s="18">
        <f t="shared" si="0"/>
        <v>-0.5</v>
      </c>
      <c r="E25" s="8">
        <f t="shared" si="1"/>
        <v>-2.5</v>
      </c>
    </row>
    <row r="26" spans="1:5" ht="16.5" thickBot="1" x14ac:dyDescent="0.3">
      <c r="A26" s="3" t="s">
        <v>66</v>
      </c>
      <c r="B26" s="21">
        <f>+B24-B25</f>
        <v>4518.3</v>
      </c>
      <c r="C26" s="21">
        <f>+C24-C25</f>
        <v>2884.7000000000003</v>
      </c>
      <c r="D26" s="18">
        <f t="shared" si="0"/>
        <v>1633.6</v>
      </c>
      <c r="E26" s="8">
        <f t="shared" si="1"/>
        <v>0.56629805525704568</v>
      </c>
    </row>
    <row r="27" spans="1:5" ht="16.5" thickTop="1" x14ac:dyDescent="0.25">
      <c r="A27" s="3" t="s">
        <v>67</v>
      </c>
      <c r="B27" s="22">
        <v>3.27</v>
      </c>
      <c r="C27" s="22">
        <v>1.99</v>
      </c>
      <c r="D27" s="18">
        <f t="shared" si="0"/>
        <v>1.28</v>
      </c>
      <c r="E27" s="8">
        <f t="shared" si="1"/>
        <v>0.64321608040201006</v>
      </c>
    </row>
    <row r="28" spans="1:5" ht="15.75" x14ac:dyDescent="0.25">
      <c r="A28" s="3" t="s">
        <v>62</v>
      </c>
      <c r="B28" s="22">
        <v>3.24</v>
      </c>
      <c r="C28" s="22">
        <v>1.97</v>
      </c>
      <c r="D28" s="18">
        <f t="shared" si="0"/>
        <v>1.2700000000000002</v>
      </c>
      <c r="E28" s="8">
        <f t="shared" si="1"/>
        <v>0.64467005076142148</v>
      </c>
    </row>
    <row r="29" spans="1:5" ht="15.75" x14ac:dyDescent="0.25">
      <c r="A29" s="3" t="s">
        <v>63</v>
      </c>
      <c r="B29" s="18"/>
      <c r="C29" s="18"/>
      <c r="D29" s="18">
        <f t="shared" si="0"/>
        <v>0</v>
      </c>
      <c r="E29" s="8"/>
    </row>
    <row r="30" spans="1:5" ht="15.75" x14ac:dyDescent="0.25">
      <c r="A30" s="3" t="s">
        <v>68</v>
      </c>
      <c r="B30" s="18">
        <f>+B26/B27</f>
        <v>1381.7431192660551</v>
      </c>
      <c r="C30" s="18">
        <f>+C26/C27</f>
        <v>1449.5979899497488</v>
      </c>
      <c r="D30" s="18">
        <f t="shared" si="0"/>
        <v>-67.854870683693662</v>
      </c>
      <c r="E30" s="8">
        <f t="shared" si="1"/>
        <v>-4.6809440378739686E-2</v>
      </c>
    </row>
    <row r="31" spans="1:5" ht="15.75" x14ac:dyDescent="0.25">
      <c r="A31" s="3" t="s">
        <v>69</v>
      </c>
      <c r="B31" s="18">
        <f>+B26/B28</f>
        <v>1394.537037037037</v>
      </c>
      <c r="C31" s="18">
        <f>+C26/C28</f>
        <v>1464.3147208121829</v>
      </c>
      <c r="D31" s="18">
        <f t="shared" si="0"/>
        <v>-69.777683775145988</v>
      </c>
      <c r="E31" s="8">
        <f t="shared" si="1"/>
        <v>-4.7652108377660617E-2</v>
      </c>
    </row>
  </sheetData>
  <mergeCells count="1"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D31" sqref="D31"/>
    </sheetView>
  </sheetViews>
  <sheetFormatPr defaultRowHeight="15" x14ac:dyDescent="0.25"/>
  <cols>
    <col min="1" max="1" width="54" bestFit="1" customWidth="1"/>
    <col min="2" max="2" width="11.5703125" bestFit="1" customWidth="1"/>
    <col min="3" max="3" width="10.5703125" style="17" bestFit="1" customWidth="1"/>
    <col min="4" max="4" width="11.5703125" bestFit="1" customWidth="1"/>
    <col min="5" max="5" width="10.5703125" style="17" bestFit="1" customWidth="1"/>
  </cols>
  <sheetData>
    <row r="1" spans="1:5" ht="72" customHeight="1" x14ac:dyDescent="0.25">
      <c r="A1" s="9" t="s">
        <v>74</v>
      </c>
      <c r="B1" s="3"/>
      <c r="C1" s="8"/>
      <c r="D1" s="3"/>
      <c r="E1" s="8"/>
    </row>
    <row r="2" spans="1:5" ht="15.75" x14ac:dyDescent="0.25">
      <c r="A2" s="4" t="s">
        <v>0</v>
      </c>
      <c r="B2" s="3"/>
      <c r="C2" s="8"/>
      <c r="D2" s="3"/>
      <c r="E2" s="8"/>
    </row>
    <row r="3" spans="1:5" ht="15.75" x14ac:dyDescent="0.25">
      <c r="A3" s="23" t="s">
        <v>42</v>
      </c>
      <c r="B3" s="5">
        <v>2018</v>
      </c>
      <c r="C3" s="25" t="s">
        <v>41</v>
      </c>
      <c r="D3" s="5">
        <v>2017</v>
      </c>
      <c r="E3" s="25" t="s">
        <v>41</v>
      </c>
    </row>
    <row r="4" spans="1:5" ht="15.75" x14ac:dyDescent="0.25">
      <c r="A4" s="3" t="s">
        <v>43</v>
      </c>
      <c r="B4" s="3"/>
      <c r="C4" s="8"/>
      <c r="D4" s="3"/>
      <c r="E4" s="8"/>
    </row>
    <row r="5" spans="1:5" ht="15.75" x14ac:dyDescent="0.25">
      <c r="A5" s="3" t="s">
        <v>44</v>
      </c>
      <c r="B5" s="18">
        <v>19690.3</v>
      </c>
      <c r="C5" s="8">
        <f>B5/B8</f>
        <v>0.79654928295475225</v>
      </c>
      <c r="D5" s="18">
        <v>17650.7</v>
      </c>
      <c r="E5" s="8">
        <f>D5/D8</f>
        <v>0.78844229635320817</v>
      </c>
    </row>
    <row r="6" spans="1:5" ht="15.75" x14ac:dyDescent="0.25">
      <c r="A6" s="3" t="s">
        <v>45</v>
      </c>
      <c r="B6" s="18">
        <v>2652.2</v>
      </c>
      <c r="C6" s="8">
        <f>B6/B8</f>
        <v>0.10729181415481703</v>
      </c>
      <c r="D6" s="19">
        <v>2355</v>
      </c>
      <c r="E6" s="8">
        <f>D6/D8</f>
        <v>0.10519591902371041</v>
      </c>
    </row>
    <row r="7" spans="1:5" ht="15.75" x14ac:dyDescent="0.25">
      <c r="A7" s="3" t="s">
        <v>75</v>
      </c>
      <c r="B7" s="18">
        <v>2377</v>
      </c>
      <c r="C7" s="8">
        <f>B7/B8</f>
        <v>9.6158902890430636E-2</v>
      </c>
      <c r="D7" s="19">
        <v>2381.1</v>
      </c>
      <c r="E7" s="8">
        <f>D7/D8</f>
        <v>0.10636178462308146</v>
      </c>
    </row>
    <row r="8" spans="1:5" ht="15.75" x14ac:dyDescent="0.25">
      <c r="A8" s="32" t="s">
        <v>70</v>
      </c>
      <c r="B8" s="33">
        <f>SUM(B5:B7)</f>
        <v>24719.5</v>
      </c>
      <c r="C8" s="35">
        <f>B8/B8</f>
        <v>1</v>
      </c>
      <c r="D8" s="33">
        <f>SUM(D5:D7)</f>
        <v>22386.799999999999</v>
      </c>
      <c r="E8" s="35">
        <f>D8/D8</f>
        <v>1</v>
      </c>
    </row>
    <row r="9" spans="1:5" ht="15.75" x14ac:dyDescent="0.25">
      <c r="A9" s="3" t="s">
        <v>47</v>
      </c>
      <c r="B9" s="18">
        <v>10174.5</v>
      </c>
      <c r="C9" s="8">
        <f>B9/B15</f>
        <v>0.48135059184194834</v>
      </c>
      <c r="D9" s="18">
        <v>9034.2999999999993</v>
      </c>
      <c r="E9" s="8">
        <f>D9/D15</f>
        <v>0.48458175771716683</v>
      </c>
    </row>
    <row r="10" spans="1:5" ht="15.75" x14ac:dyDescent="0.25">
      <c r="A10" s="3" t="s">
        <v>48</v>
      </c>
      <c r="B10" s="18">
        <v>7193.2</v>
      </c>
      <c r="C10" s="8">
        <f>B10/B15</f>
        <v>0.34030675485159007</v>
      </c>
      <c r="D10" s="18">
        <v>6493.3</v>
      </c>
      <c r="E10" s="8">
        <f>D10/D15</f>
        <v>0.34828760694075683</v>
      </c>
    </row>
    <row r="11" spans="1:5" ht="15.75" x14ac:dyDescent="0.25">
      <c r="A11" s="3" t="s">
        <v>49</v>
      </c>
      <c r="B11" s="18">
        <v>539.29999999999995</v>
      </c>
      <c r="C11" s="8">
        <f>B11/B15</f>
        <v>2.5514017807298908E-2</v>
      </c>
      <c r="D11" s="18">
        <v>500.3</v>
      </c>
      <c r="E11" s="8">
        <f>D11/D15</f>
        <v>2.6835089977740232E-2</v>
      </c>
    </row>
    <row r="12" spans="1:5" ht="15.75" x14ac:dyDescent="0.25">
      <c r="A12" s="3" t="s">
        <v>50</v>
      </c>
      <c r="B12" s="18">
        <v>1247</v>
      </c>
      <c r="C12" s="8">
        <f>B12/B15</f>
        <v>5.8994956806418947E-2</v>
      </c>
      <c r="D12" s="18">
        <v>1011.4</v>
      </c>
      <c r="E12" s="8">
        <f>D12/D15</f>
        <v>5.4249470324778074E-2</v>
      </c>
    </row>
    <row r="13" spans="1:5" ht="15.75" x14ac:dyDescent="0.25">
      <c r="A13" s="3" t="s">
        <v>51</v>
      </c>
      <c r="B13" s="18">
        <v>1759</v>
      </c>
      <c r="C13" s="8">
        <f>B13/B15</f>
        <v>8.3217425038084145E-2</v>
      </c>
      <c r="D13" s="18">
        <v>1450.7</v>
      </c>
      <c r="E13" s="8">
        <f>D13/D15</f>
        <v>7.781264247592995E-2</v>
      </c>
    </row>
    <row r="14" spans="1:5" ht="15.75" x14ac:dyDescent="0.25">
      <c r="A14" s="3" t="s">
        <v>76</v>
      </c>
      <c r="B14" s="18">
        <v>224.4</v>
      </c>
      <c r="C14" s="8">
        <f>B14/B15</f>
        <v>1.0616253654659513E-2</v>
      </c>
      <c r="D14" s="18">
        <v>153.5</v>
      </c>
      <c r="E14" s="8">
        <f>D14/D15</f>
        <v>8.2334325636280736E-3</v>
      </c>
    </row>
    <row r="15" spans="1:5" ht="15.75" x14ac:dyDescent="0.25">
      <c r="A15" s="3" t="s">
        <v>52</v>
      </c>
      <c r="B15" s="20">
        <f>SUM(B9:B14)</f>
        <v>21137.4</v>
      </c>
      <c r="C15" s="8">
        <f>B15/B15</f>
        <v>1</v>
      </c>
      <c r="D15" s="20">
        <f>SUM(D9:D14)</f>
        <v>18643.5</v>
      </c>
      <c r="E15" s="8">
        <f>D15/D15</f>
        <v>1</v>
      </c>
    </row>
    <row r="16" spans="1:5" ht="15.75" x14ac:dyDescent="0.25">
      <c r="A16" s="3" t="s">
        <v>53</v>
      </c>
      <c r="B16" s="18">
        <v>301.2</v>
      </c>
      <c r="C16" s="8">
        <f>B16/B17</f>
        <v>7.7562897535601194E-2</v>
      </c>
      <c r="D16" s="18">
        <v>391.4</v>
      </c>
      <c r="E16" s="8">
        <f>D16/D17</f>
        <v>9.466224877258328E-2</v>
      </c>
    </row>
    <row r="17" spans="1:5" ht="15.75" x14ac:dyDescent="0.25">
      <c r="A17" s="3" t="s">
        <v>54</v>
      </c>
      <c r="B17" s="20">
        <f>+B8-B15+B16</f>
        <v>3883.2999999999984</v>
      </c>
      <c r="C17" s="8">
        <f>B17/B17</f>
        <v>1</v>
      </c>
      <c r="D17" s="20">
        <f>+D8-D15+D16</f>
        <v>4134.6999999999989</v>
      </c>
      <c r="E17" s="8">
        <f>D17/D17</f>
        <v>1</v>
      </c>
    </row>
    <row r="18" spans="1:5" ht="15.75" x14ac:dyDescent="0.25">
      <c r="A18" s="3" t="s">
        <v>55</v>
      </c>
      <c r="B18" s="18">
        <v>1376.4</v>
      </c>
      <c r="C18" s="8"/>
      <c r="D18" s="18">
        <v>0</v>
      </c>
      <c r="E18" s="8"/>
    </row>
    <row r="19" spans="1:5" ht="15.75" x14ac:dyDescent="0.25">
      <c r="A19" s="29" t="s">
        <v>77</v>
      </c>
      <c r="B19" s="30">
        <v>499.2</v>
      </c>
      <c r="C19" s="31"/>
      <c r="D19" s="30">
        <v>93.5</v>
      </c>
      <c r="E19" s="31"/>
    </row>
    <row r="20" spans="1:5" ht="15.75" x14ac:dyDescent="0.25">
      <c r="A20" s="3" t="s">
        <v>56</v>
      </c>
      <c r="B20" s="18">
        <v>191.4</v>
      </c>
      <c r="C20" s="8"/>
      <c r="D20" s="18">
        <v>181.8</v>
      </c>
      <c r="E20" s="8"/>
    </row>
    <row r="21" spans="1:5" ht="15.75" x14ac:dyDescent="0.25">
      <c r="A21" s="3" t="s">
        <v>57</v>
      </c>
      <c r="B21" s="18">
        <v>-170.3</v>
      </c>
      <c r="C21" s="8"/>
      <c r="D21" s="18">
        <v>-92.5</v>
      </c>
      <c r="E21" s="8"/>
    </row>
    <row r="22" spans="1:5" ht="15.75" x14ac:dyDescent="0.25">
      <c r="A22" s="3" t="s">
        <v>58</v>
      </c>
      <c r="B22" s="20">
        <f>SUM(B17:B21)</f>
        <v>5779.9999999999982</v>
      </c>
      <c r="C22" s="8"/>
      <c r="D22" s="20">
        <f>SUM(D17:D21)</f>
        <v>4317.4999999999991</v>
      </c>
      <c r="E22" s="8"/>
    </row>
    <row r="23" spans="1:5" ht="15.75" x14ac:dyDescent="0.25">
      <c r="A23" s="3" t="s">
        <v>59</v>
      </c>
      <c r="B23" s="18">
        <v>1262</v>
      </c>
      <c r="C23" s="8"/>
      <c r="D23" s="18">
        <v>1432.6</v>
      </c>
      <c r="E23" s="8"/>
    </row>
    <row r="24" spans="1:5" ht="15.75" x14ac:dyDescent="0.25">
      <c r="A24" s="3" t="s">
        <v>60</v>
      </c>
      <c r="B24" s="20">
        <f>+B22-B23</f>
        <v>4517.9999999999982</v>
      </c>
      <c r="C24" s="8"/>
      <c r="D24" s="20">
        <f>+D22-D23</f>
        <v>2884.8999999999992</v>
      </c>
      <c r="E24" s="8"/>
    </row>
    <row r="25" spans="1:5" ht="15.75" x14ac:dyDescent="0.25">
      <c r="A25" s="3" t="s">
        <v>61</v>
      </c>
      <c r="B25" s="18">
        <v>-0.3</v>
      </c>
      <c r="C25" s="8"/>
      <c r="D25" s="18">
        <v>0.2</v>
      </c>
      <c r="E25" s="8"/>
    </row>
    <row r="26" spans="1:5" ht="16.5" thickBot="1" x14ac:dyDescent="0.3">
      <c r="A26" s="3" t="s">
        <v>66</v>
      </c>
      <c r="B26" s="21">
        <f>+B24-B25</f>
        <v>4518.2999999999984</v>
      </c>
      <c r="C26" s="8"/>
      <c r="D26" s="21">
        <f>+D24-D25</f>
        <v>2884.6999999999994</v>
      </c>
      <c r="E26" s="8"/>
    </row>
    <row r="27" spans="1:5" ht="16.5" thickTop="1" x14ac:dyDescent="0.25">
      <c r="A27" s="3" t="s">
        <v>67</v>
      </c>
      <c r="B27" s="22">
        <v>3.27</v>
      </c>
      <c r="C27" s="8"/>
      <c r="D27" s="22">
        <v>1.99</v>
      </c>
      <c r="E27" s="8"/>
    </row>
    <row r="28" spans="1:5" ht="15.75" x14ac:dyDescent="0.25">
      <c r="A28" s="3" t="s">
        <v>62</v>
      </c>
      <c r="B28" s="22">
        <v>3.24</v>
      </c>
      <c r="C28" s="8"/>
      <c r="D28" s="22">
        <v>1.97</v>
      </c>
      <c r="E28" s="8"/>
    </row>
    <row r="29" spans="1:5" ht="15.75" x14ac:dyDescent="0.25">
      <c r="A29" s="3" t="s">
        <v>63</v>
      </c>
      <c r="B29" s="18"/>
      <c r="C29" s="8"/>
      <c r="D29" s="18"/>
      <c r="E29" s="8"/>
    </row>
    <row r="30" spans="1:5" ht="15.75" x14ac:dyDescent="0.25">
      <c r="A30" s="3" t="s">
        <v>68</v>
      </c>
      <c r="B30" s="18">
        <f>+B26/B27</f>
        <v>1381.7431192660545</v>
      </c>
      <c r="C30" s="8"/>
      <c r="D30" s="18">
        <f>+D26/D27</f>
        <v>1449.5979899497484</v>
      </c>
      <c r="E30" s="8"/>
    </row>
    <row r="31" spans="1:5" ht="15.75" x14ac:dyDescent="0.25">
      <c r="A31" s="3" t="s">
        <v>69</v>
      </c>
      <c r="B31" s="18">
        <f>+B26/B28</f>
        <v>1394.5370370370365</v>
      </c>
      <c r="C31" s="8"/>
      <c r="D31" s="18">
        <f>+D26/D28</f>
        <v>1464.3147208121825</v>
      </c>
      <c r="E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Horizontal Analysis</vt:lpstr>
      <vt:lpstr>Vertical Analysis</vt:lpstr>
      <vt:lpstr>Income Horizontal Analysis</vt:lpstr>
      <vt:lpstr>Income Vertical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aturn</dc:creator>
  <cp:lastModifiedBy>George Lazar</cp:lastModifiedBy>
  <dcterms:created xsi:type="dcterms:W3CDTF">2017-05-01T01:10:56Z</dcterms:created>
  <dcterms:modified xsi:type="dcterms:W3CDTF">2020-02-15T02:02:40Z</dcterms:modified>
</cp:coreProperties>
</file>