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35" windowHeight="813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K9" i="2"/>
  <c r="K10"/>
  <c r="K11"/>
  <c r="K12"/>
  <c r="K13"/>
  <c r="K14"/>
  <c r="K15"/>
  <c r="K16"/>
  <c r="K17"/>
  <c r="K18"/>
  <c r="K19"/>
  <c r="K20"/>
  <c r="K21"/>
  <c r="K22"/>
  <c r="K8"/>
  <c r="J9"/>
  <c r="J10"/>
  <c r="J11"/>
  <c r="J12"/>
  <c r="J13"/>
  <c r="J14"/>
  <c r="J15"/>
  <c r="J16"/>
  <c r="J17"/>
  <c r="J18"/>
  <c r="J19"/>
  <c r="J20"/>
  <c r="J21"/>
  <c r="J22"/>
  <c r="J8"/>
  <c r="I9"/>
  <c r="I10"/>
  <c r="I11"/>
  <c r="I12"/>
  <c r="I13"/>
  <c r="I14"/>
  <c r="I15"/>
  <c r="I16"/>
  <c r="I17"/>
  <c r="I18"/>
  <c r="I19"/>
  <c r="I20"/>
  <c r="I21"/>
  <c r="I22"/>
  <c r="I8"/>
  <c r="H9"/>
  <c r="H10"/>
  <c r="H11"/>
  <c r="H12"/>
  <c r="H13"/>
  <c r="H14"/>
  <c r="H15"/>
  <c r="H16"/>
  <c r="H17"/>
  <c r="H18"/>
  <c r="H19"/>
  <c r="H20"/>
  <c r="H21"/>
  <c r="H22"/>
  <c r="H8"/>
  <c r="G9"/>
  <c r="G10"/>
  <c r="G11"/>
  <c r="G12"/>
  <c r="G13"/>
  <c r="G14"/>
  <c r="G15"/>
  <c r="G16"/>
  <c r="G17"/>
  <c r="G18"/>
  <c r="G19"/>
  <c r="G20"/>
  <c r="G21"/>
  <c r="G22"/>
  <c r="G8"/>
  <c r="F9"/>
  <c r="F10"/>
  <c r="F11"/>
  <c r="F12"/>
  <c r="F13"/>
  <c r="F14"/>
  <c r="F15"/>
  <c r="F16"/>
  <c r="F17"/>
  <c r="F18"/>
  <c r="F19"/>
  <c r="F20"/>
  <c r="F21"/>
  <c r="F22"/>
  <c r="F8"/>
  <c r="L3"/>
  <c r="H7" i="1"/>
  <c r="H8"/>
  <c r="H9"/>
  <c r="H10"/>
  <c r="H11"/>
  <c r="H12"/>
  <c r="H13"/>
  <c r="H14"/>
  <c r="H15"/>
  <c r="H6"/>
  <c r="G7"/>
  <c r="G8"/>
  <c r="G9"/>
  <c r="G10"/>
  <c r="G11"/>
  <c r="G12"/>
  <c r="G13"/>
  <c r="G14"/>
  <c r="G15"/>
  <c r="G6"/>
  <c r="F7"/>
  <c r="F8"/>
  <c r="F9"/>
  <c r="F10"/>
  <c r="F11"/>
  <c r="F12"/>
  <c r="F13"/>
  <c r="F14"/>
  <c r="F15"/>
  <c r="F6"/>
  <c r="E6"/>
  <c r="E7"/>
  <c r="E8"/>
  <c r="E9"/>
  <c r="E10"/>
  <c r="E11"/>
  <c r="E12"/>
  <c r="E13"/>
  <c r="E14"/>
  <c r="E15"/>
</calcChain>
</file>

<file path=xl/sharedStrings.xml><?xml version="1.0" encoding="utf-8"?>
<sst xmlns="http://schemas.openxmlformats.org/spreadsheetml/2006/main" count="103" uniqueCount="90">
  <si>
    <t>Creditos del sur</t>
  </si>
  <si>
    <t>Comision de ventas</t>
  </si>
  <si>
    <t>Nº</t>
  </si>
  <si>
    <t>Vendedor</t>
  </si>
  <si>
    <t>Cortez Chacaltana,Sandra</t>
  </si>
  <si>
    <t>Chavez Aguirre,Jenny</t>
  </si>
  <si>
    <t>Salcedo Ruiz,Olga</t>
  </si>
  <si>
    <t>Mayor Hernandez,Jenny</t>
  </si>
  <si>
    <t>Aparcana Felipa,Ingrid</t>
  </si>
  <si>
    <t>Chacaltana Paredes,Enrique</t>
  </si>
  <si>
    <t>Peña Cabrera, Antonio</t>
  </si>
  <si>
    <t>Campos Valencia,Rocio</t>
  </si>
  <si>
    <t>Luna Matta, Mirtha</t>
  </si>
  <si>
    <t>Ramos Jurado,Cecilia</t>
  </si>
  <si>
    <t>T. Ventas</t>
  </si>
  <si>
    <t>P.Mensual</t>
  </si>
  <si>
    <t>Com5%</t>
  </si>
  <si>
    <t>Com 10%</t>
  </si>
  <si>
    <t>Com 20%</t>
  </si>
  <si>
    <t>T.Neto</t>
  </si>
  <si>
    <t>Sociedad de beneficencia de ICA</t>
  </si>
  <si>
    <t>ESSALUD</t>
  </si>
  <si>
    <t>SNP</t>
  </si>
  <si>
    <t>FONAVI</t>
  </si>
  <si>
    <t>FIJA S/.</t>
  </si>
  <si>
    <t>VAR.%</t>
  </si>
  <si>
    <t>P.SEG</t>
  </si>
  <si>
    <t>APORTE</t>
  </si>
  <si>
    <t>TOTAL</t>
  </si>
  <si>
    <t>PLANILLA DE SUELDOS CORREPONDIENTE AL MES DE MARZO DEL 2001</t>
  </si>
  <si>
    <t>APELLIDOS Y NOMBRES</t>
  </si>
  <si>
    <t>COD.</t>
  </si>
  <si>
    <t>CARGO</t>
  </si>
  <si>
    <t>AFI</t>
  </si>
  <si>
    <t>S. BRUTO</t>
  </si>
  <si>
    <t>SEG.</t>
  </si>
  <si>
    <t>A-SNP</t>
  </si>
  <si>
    <t>FNV</t>
  </si>
  <si>
    <t>A-AFP</t>
  </si>
  <si>
    <t>T.APORTES</t>
  </si>
  <si>
    <t>NETO</t>
  </si>
  <si>
    <t>DE LA CRUZ Orlando</t>
  </si>
  <si>
    <t>URIBE Walter</t>
  </si>
  <si>
    <t>AGUADO Armando</t>
  </si>
  <si>
    <t>CABRERA Carmen</t>
  </si>
  <si>
    <t>HERNANDEZ Luis</t>
  </si>
  <si>
    <t>CORNEJO Cecilia</t>
  </si>
  <si>
    <t>VACA Narciso</t>
  </si>
  <si>
    <t>ANCHAYHUA Rosa</t>
  </si>
  <si>
    <t>ESPINO Maria</t>
  </si>
  <si>
    <t>PACHECO Rocio</t>
  </si>
  <si>
    <t>GOMEZ Luis</t>
  </si>
  <si>
    <t>GOMEZ Francisco</t>
  </si>
  <si>
    <t>EURIBE Roberto</t>
  </si>
  <si>
    <t>AGUADO Jose</t>
  </si>
  <si>
    <t>SANCHEZ Carlos</t>
  </si>
  <si>
    <t>200-123</t>
  </si>
  <si>
    <t>200-124</t>
  </si>
  <si>
    <t>200-125</t>
  </si>
  <si>
    <t>200-126</t>
  </si>
  <si>
    <t>200-127</t>
  </si>
  <si>
    <t>200-128</t>
  </si>
  <si>
    <t>200-129</t>
  </si>
  <si>
    <t>200-130</t>
  </si>
  <si>
    <t>200-131</t>
  </si>
  <si>
    <t>200-132</t>
  </si>
  <si>
    <t>200-133</t>
  </si>
  <si>
    <t>200-134</t>
  </si>
  <si>
    <t>200-135</t>
  </si>
  <si>
    <t>200-136</t>
  </si>
  <si>
    <t>200-137</t>
  </si>
  <si>
    <t>Director</t>
  </si>
  <si>
    <t>Gerente</t>
  </si>
  <si>
    <t>Administrador</t>
  </si>
  <si>
    <t>Asesor Legal</t>
  </si>
  <si>
    <t>Contador</t>
  </si>
  <si>
    <t>Jefe de Personal</t>
  </si>
  <si>
    <t>Cajero</t>
  </si>
  <si>
    <t>Abastecimiento</t>
  </si>
  <si>
    <t>Secretaria 1</t>
  </si>
  <si>
    <t>Secretaria 2</t>
  </si>
  <si>
    <t>Conserje</t>
  </si>
  <si>
    <t>Chofer 1</t>
  </si>
  <si>
    <t>Chofer 2</t>
  </si>
  <si>
    <t>Asistente Social</t>
  </si>
  <si>
    <t>S</t>
  </si>
  <si>
    <t>A</t>
  </si>
  <si>
    <t>Guardian</t>
  </si>
  <si>
    <t>S = SISTEMA NACIONAL DE PENSIONES</t>
  </si>
  <si>
    <t xml:space="preserve">A= ADMINISTRADORA DE FONDO DE PENSIONES </t>
  </si>
</sst>
</file>

<file path=xl/styles.xml><?xml version="1.0" encoding="utf-8"?>
<styleSheet xmlns="http://schemas.openxmlformats.org/spreadsheetml/2006/main">
  <numFmts count="2">
    <numFmt numFmtId="164" formatCode="0.0"/>
    <numFmt numFmtId="167" formatCode="&quot;S/.&quot;\ #,##0.0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/>
      <right style="thick">
        <color rgb="FF7030A0"/>
      </right>
      <top/>
      <bottom/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 style="thick">
        <color rgb="FF7030A0"/>
      </right>
      <top/>
      <bottom/>
      <diagonal/>
    </border>
    <border>
      <left style="thick">
        <color rgb="FF7030A0"/>
      </left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 style="thick">
        <color rgb="FF7030A0"/>
      </right>
      <top style="thin">
        <color rgb="FF7030A0"/>
      </top>
      <bottom/>
      <diagonal/>
    </border>
    <border>
      <left style="thick">
        <color rgb="FF7030A0"/>
      </left>
      <right style="thick">
        <color rgb="FF7030A0"/>
      </right>
      <top style="thin">
        <color rgb="FF7030A0"/>
      </top>
      <bottom style="thin">
        <color rgb="FF7030A0"/>
      </bottom>
      <diagonal/>
    </border>
    <border>
      <left style="thick">
        <color rgb="FF7030A0"/>
      </left>
      <right style="thick">
        <color rgb="FF7030A0"/>
      </right>
      <top/>
      <bottom style="thin">
        <color rgb="FF7030A0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2" fontId="0" fillId="0" borderId="2" xfId="0" applyNumberFormat="1" applyBorder="1"/>
    <xf numFmtId="2" fontId="0" fillId="0" borderId="3" xfId="0" applyNumberFormat="1" applyBorder="1"/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5" xfId="0" applyNumberFormat="1" applyBorder="1"/>
    <xf numFmtId="2" fontId="0" fillId="0" borderId="6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2" fontId="0" fillId="0" borderId="4" xfId="0" applyNumberFormat="1" applyBorder="1"/>
    <xf numFmtId="0" fontId="0" fillId="0" borderId="7" xfId="0" applyBorder="1" applyAlignment="1">
      <alignment horizontal="left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9" xfId="0" applyBorder="1" applyAlignment="1">
      <alignment horizontal="center"/>
    </xf>
    <xf numFmtId="2" fontId="0" fillId="0" borderId="9" xfId="0" applyNumberFormat="1" applyBorder="1"/>
    <xf numFmtId="0" fontId="0" fillId="0" borderId="8" xfId="0" applyBorder="1" applyAlignment="1">
      <alignment horizontal="left"/>
    </xf>
    <xf numFmtId="0" fontId="0" fillId="0" borderId="8" xfId="0" applyBorder="1"/>
    <xf numFmtId="0" fontId="0" fillId="0" borderId="8" xfId="0" applyBorder="1" applyAlignment="1">
      <alignment horizontal="center"/>
    </xf>
    <xf numFmtId="2" fontId="0" fillId="0" borderId="8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1" xfId="0" applyNumberFormat="1" applyBorder="1"/>
    <xf numFmtId="164" fontId="0" fillId="0" borderId="5" xfId="0" applyNumberFormat="1" applyBorder="1"/>
    <xf numFmtId="0" fontId="0" fillId="0" borderId="10" xfId="0" applyBorder="1"/>
    <xf numFmtId="167" fontId="0" fillId="0" borderId="4" xfId="0" applyNumberFormat="1" applyBorder="1"/>
    <xf numFmtId="167" fontId="0" fillId="0" borderId="10" xfId="0" applyNumberFormat="1" applyBorder="1"/>
    <xf numFmtId="2" fontId="0" fillId="0" borderId="11" xfId="0" applyNumberFormat="1" applyBorder="1"/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H16"/>
  <sheetViews>
    <sheetView tabSelected="1" workbookViewId="0">
      <selection activeCell="F12" sqref="F12"/>
    </sheetView>
  </sheetViews>
  <sheetFormatPr baseColWidth="10" defaultRowHeight="15"/>
  <cols>
    <col min="1" max="1" width="5" customWidth="1"/>
    <col min="2" max="2" width="25.85546875" bestFit="1" customWidth="1"/>
  </cols>
  <sheetData>
    <row r="2" spans="1:8">
      <c r="A2" s="35" t="s">
        <v>0</v>
      </c>
      <c r="B2" s="35"/>
    </row>
    <row r="3" spans="1:8">
      <c r="E3" s="35" t="s">
        <v>1</v>
      </c>
      <c r="F3" s="35"/>
    </row>
    <row r="4" spans="1:8" ht="15.75" thickBot="1"/>
    <row r="5" spans="1:8" ht="16.5" thickTop="1" thickBot="1">
      <c r="A5" s="21" t="s">
        <v>2</v>
      </c>
      <c r="B5" s="13" t="s">
        <v>3</v>
      </c>
      <c r="C5" s="21" t="s">
        <v>14</v>
      </c>
      <c r="D5" s="21" t="s">
        <v>15</v>
      </c>
      <c r="E5" s="21" t="s">
        <v>16</v>
      </c>
      <c r="F5" s="21" t="s">
        <v>17</v>
      </c>
      <c r="G5" s="21" t="s">
        <v>18</v>
      </c>
      <c r="H5" s="2" t="s">
        <v>19</v>
      </c>
    </row>
    <row r="6" spans="1:8" ht="15.75" thickTop="1">
      <c r="A6" s="21">
        <v>1</v>
      </c>
      <c r="B6" s="21" t="s">
        <v>4</v>
      </c>
      <c r="C6" s="22">
        <v>2500.5</v>
      </c>
      <c r="D6" s="22">
        <v>250</v>
      </c>
      <c r="E6" s="21">
        <f>IF(AND(C6&gt;0,C6&lt;500),C6*5%,0)</f>
        <v>0</v>
      </c>
      <c r="F6" s="21">
        <f>IF(AND(C6&gt;=500,C6&lt;1000),C6*10%,0)</f>
        <v>0</v>
      </c>
      <c r="G6" s="21">
        <f>IF(C6&gt;=1000,C6*20%,0)</f>
        <v>500.1</v>
      </c>
      <c r="H6" s="37">
        <f>SUM(D6:G6)</f>
        <v>750.1</v>
      </c>
    </row>
    <row r="7" spans="1:8">
      <c r="A7" s="14">
        <v>2</v>
      </c>
      <c r="B7" s="14" t="s">
        <v>5</v>
      </c>
      <c r="C7" s="18">
        <v>1200</v>
      </c>
      <c r="D7" s="18">
        <v>250</v>
      </c>
      <c r="E7" s="14">
        <f t="shared" ref="E7:E15" si="0">IF(AND(C7&gt;0,C7&lt;500),C7*5%,0)</f>
        <v>0</v>
      </c>
      <c r="F7" s="14">
        <f t="shared" ref="F7:F15" si="1">IF(AND(C7&gt;=500,C7&lt;1000),C7*10%,0)</f>
        <v>0</v>
      </c>
      <c r="G7" s="14">
        <f t="shared" ref="G7:G15" si="2">IF(C7&gt;=1000,C7*20%,0)</f>
        <v>240</v>
      </c>
      <c r="H7" s="3">
        <f t="shared" ref="H7:H15" si="3">SUM(D7:G7)</f>
        <v>490</v>
      </c>
    </row>
    <row r="8" spans="1:8">
      <c r="A8" s="14">
        <v>3</v>
      </c>
      <c r="B8" s="14" t="s">
        <v>6</v>
      </c>
      <c r="C8" s="18">
        <v>350</v>
      </c>
      <c r="D8" s="18">
        <v>250</v>
      </c>
      <c r="E8" s="14">
        <f t="shared" si="0"/>
        <v>17.5</v>
      </c>
      <c r="F8" s="14">
        <f t="shared" si="1"/>
        <v>0</v>
      </c>
      <c r="G8" s="14">
        <f t="shared" si="2"/>
        <v>0</v>
      </c>
      <c r="H8" s="3">
        <f t="shared" si="3"/>
        <v>267.5</v>
      </c>
    </row>
    <row r="9" spans="1:8">
      <c r="A9" s="14">
        <v>4</v>
      </c>
      <c r="B9" s="14" t="s">
        <v>7</v>
      </c>
      <c r="C9" s="18">
        <v>800</v>
      </c>
      <c r="D9" s="18">
        <v>250</v>
      </c>
      <c r="E9" s="14">
        <f t="shared" si="0"/>
        <v>0</v>
      </c>
      <c r="F9" s="14">
        <f t="shared" si="1"/>
        <v>80</v>
      </c>
      <c r="G9" s="14">
        <f t="shared" si="2"/>
        <v>0</v>
      </c>
      <c r="H9" s="3">
        <f t="shared" si="3"/>
        <v>330</v>
      </c>
    </row>
    <row r="10" spans="1:8">
      <c r="A10" s="14">
        <v>5</v>
      </c>
      <c r="B10" s="14" t="s">
        <v>8</v>
      </c>
      <c r="C10" s="18">
        <v>3500</v>
      </c>
      <c r="D10" s="18">
        <v>250</v>
      </c>
      <c r="E10" s="14">
        <f t="shared" si="0"/>
        <v>0</v>
      </c>
      <c r="F10" s="14">
        <f t="shared" si="1"/>
        <v>0</v>
      </c>
      <c r="G10" s="14">
        <f t="shared" si="2"/>
        <v>700</v>
      </c>
      <c r="H10" s="3">
        <f t="shared" si="3"/>
        <v>950</v>
      </c>
    </row>
    <row r="11" spans="1:8">
      <c r="A11" s="14">
        <v>6</v>
      </c>
      <c r="B11" s="14" t="s">
        <v>9</v>
      </c>
      <c r="C11" s="18">
        <v>400</v>
      </c>
      <c r="D11" s="18">
        <v>250</v>
      </c>
      <c r="E11" s="14">
        <f t="shared" si="0"/>
        <v>20</v>
      </c>
      <c r="F11" s="14">
        <f t="shared" si="1"/>
        <v>0</v>
      </c>
      <c r="G11" s="14">
        <f t="shared" si="2"/>
        <v>0</v>
      </c>
      <c r="H11" s="3">
        <f t="shared" si="3"/>
        <v>270</v>
      </c>
    </row>
    <row r="12" spans="1:8">
      <c r="A12" s="14">
        <v>7</v>
      </c>
      <c r="B12" s="14" t="s">
        <v>10</v>
      </c>
      <c r="C12" s="18">
        <v>560.5</v>
      </c>
      <c r="D12" s="18">
        <v>250</v>
      </c>
      <c r="E12" s="14">
        <f t="shared" si="0"/>
        <v>0</v>
      </c>
      <c r="F12" s="14">
        <f t="shared" si="1"/>
        <v>56.050000000000004</v>
      </c>
      <c r="G12" s="14">
        <f t="shared" si="2"/>
        <v>0</v>
      </c>
      <c r="H12" s="3">
        <f t="shared" si="3"/>
        <v>306.05</v>
      </c>
    </row>
    <row r="13" spans="1:8">
      <c r="A13" s="14">
        <v>8</v>
      </c>
      <c r="B13" s="14" t="s">
        <v>11</v>
      </c>
      <c r="C13" s="38">
        <v>750</v>
      </c>
      <c r="D13" s="18">
        <v>250</v>
      </c>
      <c r="E13" s="14">
        <f t="shared" si="0"/>
        <v>0</v>
      </c>
      <c r="F13" s="14">
        <f t="shared" si="1"/>
        <v>75</v>
      </c>
      <c r="G13" s="14">
        <f t="shared" si="2"/>
        <v>0</v>
      </c>
      <c r="H13" s="3">
        <f t="shared" si="3"/>
        <v>325</v>
      </c>
    </row>
    <row r="14" spans="1:8">
      <c r="A14" s="14">
        <v>9</v>
      </c>
      <c r="B14" s="14" t="s">
        <v>12</v>
      </c>
      <c r="C14" s="18">
        <v>1050</v>
      </c>
      <c r="D14" s="18">
        <v>250</v>
      </c>
      <c r="E14" s="14">
        <f t="shared" si="0"/>
        <v>0</v>
      </c>
      <c r="F14" s="14">
        <f t="shared" si="1"/>
        <v>0</v>
      </c>
      <c r="G14" s="14">
        <f t="shared" si="2"/>
        <v>210</v>
      </c>
      <c r="H14" s="3">
        <f t="shared" si="3"/>
        <v>460</v>
      </c>
    </row>
    <row r="15" spans="1:8" ht="15.75" thickBot="1">
      <c r="A15" s="15">
        <v>10</v>
      </c>
      <c r="B15" s="15" t="s">
        <v>13</v>
      </c>
      <c r="C15" s="19">
        <v>350.5</v>
      </c>
      <c r="D15" s="19">
        <v>250</v>
      </c>
      <c r="E15" s="15">
        <f t="shared" si="0"/>
        <v>17.525000000000002</v>
      </c>
      <c r="F15" s="15">
        <f t="shared" si="1"/>
        <v>0</v>
      </c>
      <c r="G15" s="15">
        <f t="shared" si="2"/>
        <v>0</v>
      </c>
      <c r="H15" s="4">
        <f t="shared" si="3"/>
        <v>267.52499999999998</v>
      </c>
    </row>
    <row r="16" spans="1:8" ht="15.75" thickTop="1"/>
  </sheetData>
  <mergeCells count="2">
    <mergeCell ref="A2:B2"/>
    <mergeCell ref="E3:F3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L25"/>
  <sheetViews>
    <sheetView workbookViewId="0">
      <selection activeCell="L16" sqref="L16"/>
    </sheetView>
  </sheetViews>
  <sheetFormatPr baseColWidth="10" defaultRowHeight="15"/>
  <cols>
    <col min="1" max="1" width="21.42578125" bestFit="1" customWidth="1"/>
    <col min="3" max="3" width="15.5703125" bestFit="1" customWidth="1"/>
    <col min="7" max="7" width="11.85546875" bestFit="1" customWidth="1"/>
  </cols>
  <sheetData>
    <row r="2" spans="1:12">
      <c r="A2" s="35" t="s">
        <v>20</v>
      </c>
      <c r="B2" s="35"/>
      <c r="C2" s="35"/>
      <c r="E2" s="5" t="s">
        <v>21</v>
      </c>
      <c r="F2" s="5" t="s">
        <v>22</v>
      </c>
      <c r="G2" s="5" t="s">
        <v>23</v>
      </c>
      <c r="H2" s="5" t="s">
        <v>24</v>
      </c>
      <c r="I2" s="5" t="s">
        <v>25</v>
      </c>
      <c r="J2" s="5" t="s">
        <v>26</v>
      </c>
      <c r="K2" s="5" t="s">
        <v>27</v>
      </c>
      <c r="L2" s="5" t="s">
        <v>28</v>
      </c>
    </row>
    <row r="3" spans="1:12">
      <c r="E3" s="6">
        <v>0.09</v>
      </c>
      <c r="F3" s="6">
        <v>0.13</v>
      </c>
      <c r="G3" s="6">
        <v>0.05</v>
      </c>
      <c r="H3" s="8">
        <v>4.2900000000000001E-2</v>
      </c>
      <c r="I3" s="7">
        <v>1.78E-2</v>
      </c>
      <c r="J3" s="7">
        <v>1.26E-2</v>
      </c>
      <c r="K3" s="6">
        <v>0.08</v>
      </c>
      <c r="L3" s="7">
        <f>(I3+J3+K3)</f>
        <v>0.1104</v>
      </c>
    </row>
    <row r="5" spans="1:12">
      <c r="C5" s="35" t="s">
        <v>29</v>
      </c>
      <c r="D5" s="35"/>
      <c r="E5" s="35"/>
      <c r="F5" s="35"/>
      <c r="G5" s="35"/>
      <c r="H5" s="35"/>
    </row>
    <row r="6" spans="1:12" ht="15.75" thickBot="1"/>
    <row r="7" spans="1:12" ht="16.5" thickTop="1" thickBot="1">
      <c r="A7" s="10" t="s">
        <v>30</v>
      </c>
      <c r="B7" s="13" t="s">
        <v>31</v>
      </c>
      <c r="C7" s="13" t="s">
        <v>32</v>
      </c>
      <c r="D7" s="13" t="s">
        <v>33</v>
      </c>
      <c r="E7" s="13" t="s">
        <v>34</v>
      </c>
      <c r="F7" s="13" t="s">
        <v>35</v>
      </c>
      <c r="G7" s="13" t="s">
        <v>36</v>
      </c>
      <c r="H7" s="13" t="s">
        <v>37</v>
      </c>
      <c r="I7" s="13" t="s">
        <v>38</v>
      </c>
      <c r="J7" s="13" t="s">
        <v>39</v>
      </c>
      <c r="K7" s="9" t="s">
        <v>40</v>
      </c>
      <c r="L7" s="1"/>
    </row>
    <row r="8" spans="1:12" ht="16.5" thickTop="1" thickBot="1">
      <c r="A8" s="20" t="s">
        <v>41</v>
      </c>
      <c r="B8" s="21" t="s">
        <v>56</v>
      </c>
      <c r="C8" s="21" t="s">
        <v>71</v>
      </c>
      <c r="D8" s="13" t="s">
        <v>85</v>
      </c>
      <c r="E8" s="22">
        <v>860</v>
      </c>
      <c r="F8" s="21">
        <f>(E8*E$3)</f>
        <v>77.399999999999991</v>
      </c>
      <c r="G8" s="21">
        <f>IF(D8="s", E8* F$3,0)</f>
        <v>111.8</v>
      </c>
      <c r="H8" s="21">
        <f>(E8*G$3)</f>
        <v>43</v>
      </c>
      <c r="I8" s="40">
        <f>IF(D8="A",E8*L$3,0)</f>
        <v>0</v>
      </c>
      <c r="J8" s="21">
        <f>SUM(F8:I8)</f>
        <v>232.2</v>
      </c>
      <c r="K8" s="37">
        <f>(E8-J8)</f>
        <v>627.79999999999995</v>
      </c>
    </row>
    <row r="9" spans="1:12" ht="16.5" thickTop="1" thickBot="1">
      <c r="A9" s="23" t="s">
        <v>42</v>
      </c>
      <c r="B9" s="24" t="s">
        <v>57</v>
      </c>
      <c r="C9" s="24" t="s">
        <v>72</v>
      </c>
      <c r="D9" s="25" t="s">
        <v>86</v>
      </c>
      <c r="E9" s="26">
        <v>645</v>
      </c>
      <c r="F9" s="21">
        <f t="shared" ref="F9:F22" si="0">(E9*E$3)</f>
        <v>58.05</v>
      </c>
      <c r="G9" s="21">
        <f t="shared" ref="G9:G22" si="1">IF(D9="s", E9* F$3,0)</f>
        <v>0</v>
      </c>
      <c r="H9" s="21">
        <f t="shared" ref="H9:H22" si="2">(E9*G$3)</f>
        <v>32.25</v>
      </c>
      <c r="I9" s="40">
        <f t="shared" ref="I9:I22" si="3">IF(D9="A",E9*L$3,0)</f>
        <v>71.207999999999998</v>
      </c>
      <c r="J9" s="21">
        <f t="shared" ref="J9:J22" si="4">SUM(F9:I9)</f>
        <v>161.50799999999998</v>
      </c>
      <c r="K9" s="37">
        <f t="shared" ref="K9:K22" si="5">(E9-J9)</f>
        <v>483.49200000000002</v>
      </c>
    </row>
    <row r="10" spans="1:12" ht="16.5" thickTop="1" thickBot="1">
      <c r="A10" s="23" t="s">
        <v>43</v>
      </c>
      <c r="B10" s="24" t="s">
        <v>58</v>
      </c>
      <c r="C10" s="24" t="s">
        <v>73</v>
      </c>
      <c r="D10" s="25" t="s">
        <v>86</v>
      </c>
      <c r="E10" s="24">
        <v>569.54999999999995</v>
      </c>
      <c r="F10" s="21">
        <f t="shared" si="0"/>
        <v>51.259499999999996</v>
      </c>
      <c r="G10" s="21">
        <f t="shared" si="1"/>
        <v>0</v>
      </c>
      <c r="H10" s="21">
        <f t="shared" si="2"/>
        <v>28.477499999999999</v>
      </c>
      <c r="I10" s="40">
        <f t="shared" si="3"/>
        <v>62.878319999999995</v>
      </c>
      <c r="J10" s="21">
        <f t="shared" si="4"/>
        <v>142.61532</v>
      </c>
      <c r="K10" s="37">
        <f t="shared" si="5"/>
        <v>426.93467999999996</v>
      </c>
    </row>
    <row r="11" spans="1:12" ht="16.5" thickTop="1" thickBot="1">
      <c r="A11" s="23" t="s">
        <v>44</v>
      </c>
      <c r="B11" s="24" t="s">
        <v>59</v>
      </c>
      <c r="C11" s="24" t="s">
        <v>74</v>
      </c>
      <c r="D11" s="25" t="s">
        <v>85</v>
      </c>
      <c r="E11" s="26">
        <v>520</v>
      </c>
      <c r="F11" s="21">
        <f t="shared" si="0"/>
        <v>46.8</v>
      </c>
      <c r="G11" s="21">
        <f t="shared" si="1"/>
        <v>67.600000000000009</v>
      </c>
      <c r="H11" s="21">
        <f t="shared" si="2"/>
        <v>26</v>
      </c>
      <c r="I11" s="40">
        <f t="shared" si="3"/>
        <v>0</v>
      </c>
      <c r="J11" s="21">
        <f t="shared" si="4"/>
        <v>140.4</v>
      </c>
      <c r="K11" s="37">
        <f t="shared" si="5"/>
        <v>379.6</v>
      </c>
    </row>
    <row r="12" spans="1:12" ht="16.5" thickTop="1" thickBot="1">
      <c r="A12" s="23" t="s">
        <v>45</v>
      </c>
      <c r="B12" s="24" t="s">
        <v>60</v>
      </c>
      <c r="C12" s="24" t="s">
        <v>75</v>
      </c>
      <c r="D12" s="25" t="s">
        <v>85</v>
      </c>
      <c r="E12" s="26">
        <v>450</v>
      </c>
      <c r="F12" s="21">
        <f t="shared" si="0"/>
        <v>40.5</v>
      </c>
      <c r="G12" s="21">
        <f t="shared" si="1"/>
        <v>58.5</v>
      </c>
      <c r="H12" s="21">
        <f t="shared" si="2"/>
        <v>22.5</v>
      </c>
      <c r="I12" s="40">
        <f t="shared" si="3"/>
        <v>0</v>
      </c>
      <c r="J12" s="21">
        <f t="shared" si="4"/>
        <v>121.5</v>
      </c>
      <c r="K12" s="37">
        <f t="shared" si="5"/>
        <v>328.5</v>
      </c>
    </row>
    <row r="13" spans="1:12" ht="16.5" thickTop="1" thickBot="1">
      <c r="A13" s="23" t="s">
        <v>46</v>
      </c>
      <c r="B13" s="24" t="s">
        <v>61</v>
      </c>
      <c r="C13" s="24" t="s">
        <v>76</v>
      </c>
      <c r="D13" s="25" t="s">
        <v>85</v>
      </c>
      <c r="E13" s="26">
        <v>430</v>
      </c>
      <c r="F13" s="21">
        <f t="shared" si="0"/>
        <v>38.699999999999996</v>
      </c>
      <c r="G13" s="21">
        <f t="shared" si="1"/>
        <v>55.9</v>
      </c>
      <c r="H13" s="21">
        <f t="shared" si="2"/>
        <v>21.5</v>
      </c>
      <c r="I13" s="40">
        <f t="shared" si="3"/>
        <v>0</v>
      </c>
      <c r="J13" s="21">
        <f t="shared" si="4"/>
        <v>116.1</v>
      </c>
      <c r="K13" s="37">
        <f t="shared" si="5"/>
        <v>313.89999999999998</v>
      </c>
    </row>
    <row r="14" spans="1:12" ht="16.5" thickTop="1" thickBot="1">
      <c r="A14" s="31" t="s">
        <v>47</v>
      </c>
      <c r="B14" s="32" t="s">
        <v>62</v>
      </c>
      <c r="C14" s="32" t="s">
        <v>77</v>
      </c>
      <c r="D14" s="33" t="s">
        <v>85</v>
      </c>
      <c r="E14" s="34">
        <v>410</v>
      </c>
      <c r="F14" s="21">
        <f t="shared" si="0"/>
        <v>36.9</v>
      </c>
      <c r="G14" s="21">
        <f t="shared" si="1"/>
        <v>53.300000000000004</v>
      </c>
      <c r="H14" s="21">
        <f t="shared" si="2"/>
        <v>20.5</v>
      </c>
      <c r="I14" s="40">
        <f t="shared" si="3"/>
        <v>0</v>
      </c>
      <c r="J14" s="21">
        <f t="shared" si="4"/>
        <v>110.7</v>
      </c>
      <c r="K14" s="37">
        <f t="shared" si="5"/>
        <v>299.3</v>
      </c>
    </row>
    <row r="15" spans="1:12" ht="16.5" thickTop="1" thickBot="1">
      <c r="A15" s="27" t="s">
        <v>48</v>
      </c>
      <c r="B15" s="28" t="s">
        <v>63</v>
      </c>
      <c r="C15" s="28" t="s">
        <v>78</v>
      </c>
      <c r="D15" s="29" t="s">
        <v>86</v>
      </c>
      <c r="E15" s="30">
        <v>380</v>
      </c>
      <c r="F15" s="21">
        <f t="shared" si="0"/>
        <v>34.199999999999996</v>
      </c>
      <c r="G15" s="21">
        <f t="shared" si="1"/>
        <v>0</v>
      </c>
      <c r="H15" s="21">
        <f t="shared" si="2"/>
        <v>19</v>
      </c>
      <c r="I15" s="40">
        <f t="shared" si="3"/>
        <v>41.951999999999998</v>
      </c>
      <c r="J15" s="21">
        <f t="shared" si="4"/>
        <v>95.151999999999987</v>
      </c>
      <c r="K15" s="37">
        <f t="shared" si="5"/>
        <v>284.84800000000001</v>
      </c>
    </row>
    <row r="16" spans="1:12" ht="16.5" thickTop="1" thickBot="1">
      <c r="A16" s="11" t="s">
        <v>49</v>
      </c>
      <c r="B16" s="14" t="s">
        <v>64</v>
      </c>
      <c r="C16" s="14" t="s">
        <v>79</v>
      </c>
      <c r="D16" s="16" t="s">
        <v>86</v>
      </c>
      <c r="E16" s="18">
        <v>355</v>
      </c>
      <c r="F16" s="21">
        <f t="shared" si="0"/>
        <v>31.95</v>
      </c>
      <c r="G16" s="21">
        <f t="shared" si="1"/>
        <v>0</v>
      </c>
      <c r="H16" s="21">
        <f t="shared" si="2"/>
        <v>17.75</v>
      </c>
      <c r="I16" s="40">
        <f t="shared" si="3"/>
        <v>39.192</v>
      </c>
      <c r="J16" s="21">
        <f t="shared" si="4"/>
        <v>88.891999999999996</v>
      </c>
      <c r="K16" s="37">
        <f t="shared" si="5"/>
        <v>266.108</v>
      </c>
    </row>
    <row r="17" spans="1:11" ht="16.5" thickTop="1" thickBot="1">
      <c r="A17" s="31" t="s">
        <v>50</v>
      </c>
      <c r="B17" s="32" t="s">
        <v>65</v>
      </c>
      <c r="C17" s="32" t="s">
        <v>80</v>
      </c>
      <c r="D17" s="33" t="s">
        <v>86</v>
      </c>
      <c r="E17" s="34">
        <v>350</v>
      </c>
      <c r="F17" s="21">
        <f t="shared" si="0"/>
        <v>31.5</v>
      </c>
      <c r="G17" s="21">
        <f t="shared" si="1"/>
        <v>0</v>
      </c>
      <c r="H17" s="21">
        <f t="shared" si="2"/>
        <v>17.5</v>
      </c>
      <c r="I17" s="40">
        <f t="shared" si="3"/>
        <v>38.64</v>
      </c>
      <c r="J17" s="21">
        <f t="shared" si="4"/>
        <v>87.64</v>
      </c>
      <c r="K17" s="37">
        <f t="shared" si="5"/>
        <v>262.36</v>
      </c>
    </row>
    <row r="18" spans="1:11" ht="16.5" thickTop="1" thickBot="1">
      <c r="A18" s="27" t="s">
        <v>51</v>
      </c>
      <c r="B18" s="28" t="s">
        <v>66</v>
      </c>
      <c r="C18" s="28" t="s">
        <v>81</v>
      </c>
      <c r="D18" s="29" t="s">
        <v>85</v>
      </c>
      <c r="E18" s="30">
        <v>320</v>
      </c>
      <c r="F18" s="21">
        <f t="shared" si="0"/>
        <v>28.799999999999997</v>
      </c>
      <c r="G18" s="21">
        <f t="shared" si="1"/>
        <v>41.6</v>
      </c>
      <c r="H18" s="21">
        <f t="shared" si="2"/>
        <v>16</v>
      </c>
      <c r="I18" s="40">
        <f t="shared" si="3"/>
        <v>0</v>
      </c>
      <c r="J18" s="21">
        <f t="shared" si="4"/>
        <v>86.4</v>
      </c>
      <c r="K18" s="37">
        <f t="shared" si="5"/>
        <v>233.6</v>
      </c>
    </row>
    <row r="19" spans="1:11" ht="16.5" thickTop="1" thickBot="1">
      <c r="A19" s="11" t="s">
        <v>52</v>
      </c>
      <c r="B19" s="14" t="s">
        <v>67</v>
      </c>
      <c r="C19" s="14" t="s">
        <v>87</v>
      </c>
      <c r="D19" s="16" t="s">
        <v>86</v>
      </c>
      <c r="E19" s="18">
        <v>300</v>
      </c>
      <c r="F19" s="21">
        <f t="shared" si="0"/>
        <v>27</v>
      </c>
      <c r="G19" s="21">
        <f t="shared" si="1"/>
        <v>0</v>
      </c>
      <c r="H19" s="21">
        <f t="shared" si="2"/>
        <v>15</v>
      </c>
      <c r="I19" s="40">
        <f t="shared" si="3"/>
        <v>33.119999999999997</v>
      </c>
      <c r="J19" s="21">
        <f t="shared" si="4"/>
        <v>75.12</v>
      </c>
      <c r="K19" s="37">
        <f t="shared" si="5"/>
        <v>224.88</v>
      </c>
    </row>
    <row r="20" spans="1:11" ht="16.5" thickTop="1" thickBot="1">
      <c r="A20" s="23" t="s">
        <v>53</v>
      </c>
      <c r="B20" s="24" t="s">
        <v>68</v>
      </c>
      <c r="C20" s="24" t="s">
        <v>82</v>
      </c>
      <c r="D20" s="25" t="s">
        <v>86</v>
      </c>
      <c r="E20" s="26">
        <v>286</v>
      </c>
      <c r="F20" s="21">
        <f t="shared" si="0"/>
        <v>25.74</v>
      </c>
      <c r="G20" s="21">
        <f t="shared" si="1"/>
        <v>0</v>
      </c>
      <c r="H20" s="21">
        <f t="shared" si="2"/>
        <v>14.3</v>
      </c>
      <c r="I20" s="40">
        <f t="shared" si="3"/>
        <v>31.574400000000001</v>
      </c>
      <c r="J20" s="21">
        <f t="shared" si="4"/>
        <v>71.614400000000003</v>
      </c>
      <c r="K20" s="37">
        <f t="shared" si="5"/>
        <v>214.38560000000001</v>
      </c>
    </row>
    <row r="21" spans="1:11" ht="16.5" thickTop="1" thickBot="1">
      <c r="A21" s="31" t="s">
        <v>54</v>
      </c>
      <c r="B21" s="32" t="s">
        <v>69</v>
      </c>
      <c r="C21" s="32" t="s">
        <v>83</v>
      </c>
      <c r="D21" s="33" t="s">
        <v>85</v>
      </c>
      <c r="E21" s="34">
        <v>260</v>
      </c>
      <c r="F21" s="21">
        <f t="shared" si="0"/>
        <v>23.4</v>
      </c>
      <c r="G21" s="21">
        <f t="shared" si="1"/>
        <v>33.800000000000004</v>
      </c>
      <c r="H21" s="21">
        <f t="shared" si="2"/>
        <v>13</v>
      </c>
      <c r="I21" s="40">
        <f t="shared" si="3"/>
        <v>0</v>
      </c>
      <c r="J21" s="21">
        <f t="shared" si="4"/>
        <v>70.2</v>
      </c>
      <c r="K21" s="37">
        <f t="shared" si="5"/>
        <v>189.8</v>
      </c>
    </row>
    <row r="22" spans="1:11" ht="16.5" thickTop="1" thickBot="1">
      <c r="A22" s="12" t="s">
        <v>55</v>
      </c>
      <c r="B22" s="15" t="s">
        <v>70</v>
      </c>
      <c r="C22" s="15" t="s">
        <v>84</v>
      </c>
      <c r="D22" s="17" t="s">
        <v>85</v>
      </c>
      <c r="E22" s="19">
        <v>290</v>
      </c>
      <c r="F22" s="39">
        <f t="shared" si="0"/>
        <v>26.099999999999998</v>
      </c>
      <c r="G22" s="39">
        <f t="shared" si="1"/>
        <v>37.700000000000003</v>
      </c>
      <c r="H22" s="39">
        <f t="shared" si="2"/>
        <v>14.5</v>
      </c>
      <c r="I22" s="41">
        <f t="shared" si="3"/>
        <v>0</v>
      </c>
      <c r="J22" s="39">
        <f t="shared" si="4"/>
        <v>78.3</v>
      </c>
      <c r="K22" s="42">
        <f t="shared" si="5"/>
        <v>211.7</v>
      </c>
    </row>
    <row r="23" spans="1:11" ht="15.75" thickTop="1"/>
    <row r="24" spans="1:11">
      <c r="A24" s="36" t="s">
        <v>88</v>
      </c>
      <c r="B24" s="36"/>
      <c r="C24" s="36"/>
    </row>
    <row r="25" spans="1:11">
      <c r="A25" s="36" t="s">
        <v>89</v>
      </c>
      <c r="B25" s="36"/>
      <c r="C25" s="36"/>
    </row>
  </sheetData>
  <mergeCells count="4">
    <mergeCell ref="A2:C2"/>
    <mergeCell ref="C5:H5"/>
    <mergeCell ref="A24:C24"/>
    <mergeCell ref="A25:C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PERUANO CANADIENSE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AEPC</dc:creator>
  <cp:lastModifiedBy>AEPC</cp:lastModifiedBy>
  <dcterms:created xsi:type="dcterms:W3CDTF">2010-10-27T22:31:13Z</dcterms:created>
  <dcterms:modified xsi:type="dcterms:W3CDTF">2010-11-05T21:42:13Z</dcterms:modified>
</cp:coreProperties>
</file>