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5" yWindow="45" windowWidth="15315" windowHeight="8895" tabRatio="697" activeTab="4"/>
  </bookViews>
  <sheets>
    <sheet name="BANCO" sheetId="2" r:id="rId1"/>
    <sheet name="Caja Chica" sheetId="12" r:id="rId2"/>
    <sheet name="ING.EGR" sheetId="4" r:id="rId3"/>
    <sheet name="concilicacion bancaria" sheetId="13" r:id="rId4"/>
    <sheet name="reporte financiero mensual" sheetId="14" r:id="rId5"/>
  </sheets>
  <definedNames>
    <definedName name="_xlnm._FilterDatabase" localSheetId="1" hidden="1">'Caja Chica'!$A$4:$G$346</definedName>
  </definedNames>
  <calcPr calcId="144525"/>
</workbook>
</file>

<file path=xl/calcChain.xml><?xml version="1.0" encoding="utf-8"?>
<calcChain xmlns="http://schemas.openxmlformats.org/spreadsheetml/2006/main">
  <c r="F31" i="14" l="1"/>
  <c r="F32" i="14"/>
  <c r="F33" i="14"/>
  <c r="F34" i="14"/>
  <c r="F29" i="14"/>
  <c r="F28" i="14"/>
  <c r="F26" i="14"/>
  <c r="F25" i="14"/>
  <c r="K260" i="4"/>
  <c r="F24" i="14"/>
  <c r="H18" i="14"/>
  <c r="H19" i="14"/>
  <c r="H19" i="13"/>
  <c r="H13" i="13"/>
  <c r="H22" i="13"/>
  <c r="H25" i="13" s="1"/>
  <c r="H16" i="13"/>
  <c r="E146" i="4" l="1"/>
  <c r="E147" i="4"/>
  <c r="E148" i="4"/>
  <c r="E149" i="4"/>
  <c r="E150" i="4"/>
  <c r="E153" i="4"/>
  <c r="E154" i="4"/>
  <c r="E155" i="4"/>
  <c r="H155" i="4"/>
  <c r="H154" i="4"/>
  <c r="F155" i="4"/>
  <c r="F154" i="4"/>
  <c r="S154" i="4" s="1"/>
  <c r="E139" i="4"/>
  <c r="E140" i="4" s="1"/>
  <c r="E141" i="4" s="1"/>
  <c r="E142" i="4" s="1"/>
  <c r="E143" i="4" s="1"/>
  <c r="B155" i="4"/>
  <c r="B154" i="4"/>
  <c r="H148" i="4"/>
  <c r="H149" i="4"/>
  <c r="H150" i="4"/>
  <c r="H152" i="4"/>
  <c r="H153" i="4"/>
  <c r="F148" i="4"/>
  <c r="F149" i="4"/>
  <c r="F150" i="4"/>
  <c r="F152" i="4"/>
  <c r="F153" i="4"/>
  <c r="B148" i="4"/>
  <c r="B149" i="4"/>
  <c r="B150" i="4"/>
  <c r="B151" i="4"/>
  <c r="B152" i="4"/>
  <c r="B153" i="4"/>
  <c r="H145" i="4"/>
  <c r="H146" i="4"/>
  <c r="H147" i="4"/>
  <c r="F145" i="4"/>
  <c r="F146" i="4"/>
  <c r="F147" i="4"/>
  <c r="B144" i="4"/>
  <c r="B145" i="4"/>
  <c r="B146" i="4"/>
  <c r="B147" i="4"/>
  <c r="H140" i="4"/>
  <c r="H141" i="4"/>
  <c r="F140" i="4"/>
  <c r="F141" i="4"/>
  <c r="B138" i="4"/>
  <c r="B139" i="4"/>
  <c r="B140" i="4"/>
  <c r="B141" i="4"/>
  <c r="B142" i="4"/>
  <c r="B143" i="4"/>
  <c r="F138" i="4"/>
  <c r="F139" i="4"/>
  <c r="H138" i="4"/>
  <c r="H139" i="4"/>
  <c r="H137" i="4"/>
  <c r="F137" i="4"/>
  <c r="H125" i="4"/>
  <c r="H126" i="4"/>
  <c r="H127" i="4"/>
  <c r="H128" i="4"/>
  <c r="H124" i="4"/>
  <c r="F125" i="4"/>
  <c r="F126" i="4"/>
  <c r="F127" i="4"/>
  <c r="F128" i="4"/>
  <c r="F124" i="4"/>
  <c r="B125" i="4"/>
  <c r="B126" i="4"/>
  <c r="B127" i="4"/>
  <c r="B128" i="4"/>
  <c r="B124" i="4"/>
  <c r="H123" i="4"/>
  <c r="F123" i="4"/>
  <c r="E124" i="4"/>
  <c r="E125" i="4"/>
  <c r="E126" i="4"/>
  <c r="E127" i="4"/>
  <c r="E128" i="4"/>
  <c r="E137" i="4"/>
  <c r="B123" i="4"/>
  <c r="B122" i="4"/>
  <c r="H119" i="4"/>
  <c r="H120" i="4"/>
  <c r="H121" i="4"/>
  <c r="H118" i="4"/>
  <c r="H117" i="4"/>
  <c r="H114" i="4"/>
  <c r="H115" i="4"/>
  <c r="H116" i="4"/>
  <c r="F116" i="4"/>
  <c r="F117" i="4"/>
  <c r="F118" i="4"/>
  <c r="F119" i="4"/>
  <c r="F120" i="4"/>
  <c r="F121" i="4"/>
  <c r="B118" i="4"/>
  <c r="B119" i="4"/>
  <c r="B120" i="4"/>
  <c r="B121" i="4"/>
  <c r="F106" i="4"/>
  <c r="F107" i="4"/>
  <c r="F108" i="4"/>
  <c r="F109" i="4"/>
  <c r="F110" i="4"/>
  <c r="F111" i="4"/>
  <c r="F113" i="4"/>
  <c r="F114" i="4"/>
  <c r="F115" i="4"/>
  <c r="B114" i="4"/>
  <c r="B115" i="4"/>
  <c r="B116" i="4"/>
  <c r="B117" i="4"/>
  <c r="H110" i="4"/>
  <c r="H111" i="4"/>
  <c r="E114" i="4"/>
  <c r="E115" i="4"/>
  <c r="E116" i="4"/>
  <c r="E117" i="4"/>
  <c r="E118" i="4"/>
  <c r="E119" i="4"/>
  <c r="E120" i="4"/>
  <c r="E121" i="4"/>
  <c r="B111" i="4"/>
  <c r="B112" i="4"/>
  <c r="B113" i="4"/>
  <c r="H109" i="4"/>
  <c r="H113" i="4"/>
  <c r="B105" i="4"/>
  <c r="B106" i="4"/>
  <c r="B107" i="4"/>
  <c r="B108" i="4"/>
  <c r="B109" i="4"/>
  <c r="B110" i="4"/>
  <c r="H105" i="4"/>
  <c r="H106" i="4"/>
  <c r="H107" i="4"/>
  <c r="H108" i="4"/>
  <c r="H101" i="4"/>
  <c r="F101" i="4"/>
  <c r="B102" i="4"/>
  <c r="B101" i="4"/>
  <c r="E105" i="4"/>
  <c r="E106" i="4"/>
  <c r="E107" i="4"/>
  <c r="E108" i="4"/>
  <c r="E109" i="4"/>
  <c r="E110" i="4"/>
  <c r="E111" i="4"/>
  <c r="E96" i="4"/>
  <c r="E97" i="4"/>
  <c r="E98" i="4"/>
  <c r="E99" i="4"/>
  <c r="E100" i="4"/>
  <c r="E101" i="4"/>
  <c r="C96" i="12"/>
  <c r="C97" i="12"/>
  <c r="C98" i="12"/>
  <c r="C99" i="12"/>
  <c r="C100" i="12"/>
  <c r="C101" i="12"/>
  <c r="C102" i="12"/>
  <c r="C105" i="12"/>
  <c r="C106" i="12"/>
  <c r="C107" i="12"/>
  <c r="C108" i="12"/>
  <c r="C109" i="12"/>
  <c r="C110" i="12"/>
  <c r="C111" i="12"/>
  <c r="C112" i="12"/>
  <c r="C84" i="12"/>
  <c r="C85" i="12"/>
  <c r="C86" i="12"/>
  <c r="E78" i="4"/>
  <c r="E79" i="4"/>
  <c r="E80" i="4"/>
  <c r="E81" i="4"/>
  <c r="E82" i="4"/>
  <c r="E85" i="4"/>
  <c r="E86" i="4"/>
  <c r="F77" i="4"/>
  <c r="F78" i="4"/>
  <c r="F79" i="4"/>
  <c r="F80" i="4"/>
  <c r="F81" i="4"/>
  <c r="F82" i="4"/>
  <c r="F84" i="4"/>
  <c r="F85" i="4"/>
  <c r="F86" i="4"/>
  <c r="F75" i="4"/>
  <c r="B76" i="4"/>
  <c r="B77" i="4"/>
  <c r="B78" i="4"/>
  <c r="B79" i="4"/>
  <c r="B80" i="4"/>
  <c r="B81" i="4"/>
  <c r="B82" i="4"/>
  <c r="B83" i="4"/>
  <c r="B84" i="4"/>
  <c r="B85" i="4"/>
  <c r="B86" i="4"/>
  <c r="B75" i="4"/>
  <c r="H74" i="4"/>
  <c r="H73" i="4"/>
  <c r="E15" i="4"/>
  <c r="E16" i="4"/>
  <c r="E17" i="4"/>
  <c r="E18" i="4"/>
  <c r="E19" i="4"/>
  <c r="E20" i="4"/>
  <c r="E21" i="4"/>
  <c r="E22" i="4"/>
  <c r="E23" i="4"/>
  <c r="E24" i="4"/>
  <c r="E25" i="4"/>
  <c r="E29" i="4"/>
  <c r="E30" i="4"/>
  <c r="E31" i="4"/>
  <c r="E32" i="4"/>
  <c r="E35" i="4"/>
  <c r="E36" i="4"/>
  <c r="E37" i="4"/>
  <c r="E38" i="4"/>
  <c r="E39" i="4"/>
  <c r="E40" i="4"/>
  <c r="E41" i="4"/>
  <c r="E42" i="4"/>
  <c r="E9" i="4"/>
  <c r="E10" i="4"/>
  <c r="E11" i="4"/>
  <c r="C8" i="12"/>
  <c r="C9" i="12"/>
  <c r="C10" i="12"/>
  <c r="C13" i="12"/>
  <c r="C14" i="12"/>
  <c r="C15" i="12"/>
  <c r="C16" i="12"/>
  <c r="C17" i="12"/>
  <c r="C18" i="12"/>
  <c r="C19" i="12"/>
  <c r="C20" i="12"/>
  <c r="C21" i="12"/>
  <c r="C22" i="12"/>
  <c r="C23" i="12"/>
  <c r="C28" i="12"/>
  <c r="C29" i="12"/>
  <c r="C30" i="12"/>
  <c r="C31" i="12"/>
  <c r="C32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9" i="12"/>
  <c r="C50" i="12"/>
  <c r="C51" i="12"/>
  <c r="C52" i="12"/>
  <c r="C53" i="12"/>
  <c r="C54" i="12"/>
  <c r="C55" i="12"/>
  <c r="C56" i="12"/>
  <c r="C57" i="12"/>
  <c r="H84" i="4"/>
  <c r="H85" i="4"/>
  <c r="H86" i="4"/>
  <c r="F52" i="4"/>
  <c r="K52" i="4"/>
  <c r="F53" i="4"/>
  <c r="H53" i="4"/>
  <c r="K53" i="4"/>
  <c r="F54" i="4"/>
  <c r="K54" i="4"/>
  <c r="F55" i="4"/>
  <c r="K55" i="4"/>
  <c r="F56" i="4"/>
  <c r="K56" i="4"/>
  <c r="F57" i="4"/>
  <c r="K57" i="4"/>
  <c r="F58" i="4"/>
  <c r="K58" i="4"/>
  <c r="F59" i="4"/>
  <c r="K59" i="4"/>
  <c r="F60" i="4"/>
  <c r="K60" i="4"/>
  <c r="F61" i="4"/>
  <c r="K61" i="4"/>
  <c r="F62" i="4"/>
  <c r="H62" i="4"/>
  <c r="K62" i="4"/>
  <c r="F63" i="4"/>
  <c r="K63" i="4"/>
  <c r="F64" i="4"/>
  <c r="K64" i="4"/>
  <c r="F65" i="4"/>
  <c r="K65" i="4"/>
  <c r="F66" i="4"/>
  <c r="K66" i="4"/>
  <c r="F67" i="4"/>
  <c r="K67" i="4"/>
  <c r="F68" i="4"/>
  <c r="K68" i="4"/>
  <c r="F69" i="4"/>
  <c r="K69" i="4"/>
  <c r="F70" i="4"/>
  <c r="K70" i="4"/>
  <c r="H71" i="4"/>
  <c r="F71" i="4"/>
  <c r="K71" i="4"/>
  <c r="K72" i="4"/>
  <c r="F73" i="4"/>
  <c r="K73" i="4"/>
  <c r="F74" i="4"/>
  <c r="K74" i="4"/>
  <c r="H75" i="4"/>
  <c r="K75" i="4"/>
  <c r="K76" i="4"/>
  <c r="K77" i="4"/>
  <c r="K78" i="4"/>
  <c r="K79" i="4"/>
  <c r="K80" i="4"/>
  <c r="K81" i="4"/>
  <c r="H82" i="4"/>
  <c r="K82" i="4"/>
  <c r="K83" i="4"/>
  <c r="K84" i="4"/>
  <c r="K85" i="4"/>
  <c r="K86" i="4"/>
  <c r="H67" i="4"/>
  <c r="H68" i="4"/>
  <c r="H69" i="4"/>
  <c r="H70" i="4"/>
  <c r="H66" i="4"/>
  <c r="H64" i="4"/>
  <c r="H65" i="4"/>
  <c r="H61" i="4"/>
  <c r="H63" i="4"/>
  <c r="H57" i="4"/>
  <c r="H58" i="4"/>
  <c r="H59" i="4"/>
  <c r="H60" i="4"/>
  <c r="H56" i="4"/>
  <c r="H52" i="4"/>
  <c r="H54" i="4"/>
  <c r="H55" i="4"/>
  <c r="H51" i="4"/>
  <c r="F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B67" i="4"/>
  <c r="B68" i="4"/>
  <c r="B69" i="4"/>
  <c r="B70" i="4"/>
  <c r="B71" i="4"/>
  <c r="B72" i="4"/>
  <c r="B73" i="4"/>
  <c r="B74" i="4"/>
  <c r="B66" i="4"/>
  <c r="B57" i="4"/>
  <c r="B58" i="4"/>
  <c r="B59" i="4"/>
  <c r="B60" i="4"/>
  <c r="B61" i="4"/>
  <c r="B62" i="4"/>
  <c r="B63" i="4"/>
  <c r="B64" i="4"/>
  <c r="B65" i="4"/>
  <c r="B56" i="4"/>
  <c r="B52" i="4"/>
  <c r="B53" i="4"/>
  <c r="B54" i="4"/>
  <c r="B55" i="4"/>
  <c r="B51" i="4"/>
  <c r="H36" i="4"/>
  <c r="H37" i="4"/>
  <c r="H38" i="4"/>
  <c r="H39" i="4"/>
  <c r="H40" i="4"/>
  <c r="H41" i="4"/>
  <c r="H42" i="4"/>
  <c r="H35" i="4"/>
  <c r="H34" i="4"/>
  <c r="F36" i="4"/>
  <c r="F37" i="4"/>
  <c r="F38" i="4"/>
  <c r="F39" i="4"/>
  <c r="F40" i="4"/>
  <c r="F41" i="4"/>
  <c r="F42" i="4"/>
  <c r="F35" i="4"/>
  <c r="F34" i="4"/>
  <c r="B36" i="4"/>
  <c r="B37" i="4"/>
  <c r="B38" i="4"/>
  <c r="B39" i="4"/>
  <c r="B40" i="4"/>
  <c r="B41" i="4"/>
  <c r="B42" i="4"/>
  <c r="B35" i="4"/>
  <c r="B34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C65" i="12"/>
  <c r="C66" i="12"/>
  <c r="C67" i="12"/>
  <c r="C68" i="12"/>
  <c r="C69" i="12"/>
  <c r="C72" i="12"/>
  <c r="H29" i="4"/>
  <c r="H30" i="4"/>
  <c r="H31" i="4"/>
  <c r="H32" i="4"/>
  <c r="H28" i="4"/>
  <c r="F29" i="4"/>
  <c r="F30" i="4"/>
  <c r="F31" i="4"/>
  <c r="F32" i="4"/>
  <c r="F28" i="4"/>
  <c r="B29" i="4"/>
  <c r="B30" i="4"/>
  <c r="B31" i="4"/>
  <c r="B32" i="4"/>
  <c r="B28" i="4"/>
  <c r="B27" i="4"/>
  <c r="B26" i="4"/>
  <c r="H15" i="4"/>
  <c r="H16" i="4"/>
  <c r="H17" i="4"/>
  <c r="H18" i="4"/>
  <c r="H19" i="4"/>
  <c r="H20" i="4"/>
  <c r="H21" i="4"/>
  <c r="H22" i="4"/>
  <c r="H23" i="4"/>
  <c r="H24" i="4"/>
  <c r="H25" i="4"/>
  <c r="H14" i="4"/>
  <c r="F15" i="4"/>
  <c r="F16" i="4"/>
  <c r="F17" i="4"/>
  <c r="F18" i="4"/>
  <c r="F19" i="4"/>
  <c r="F20" i="4"/>
  <c r="F21" i="4"/>
  <c r="F22" i="4"/>
  <c r="F23" i="4"/>
  <c r="F24" i="4"/>
  <c r="F25" i="4"/>
  <c r="F14" i="4"/>
  <c r="B15" i="4"/>
  <c r="B16" i="4"/>
  <c r="B17" i="4"/>
  <c r="B18" i="4"/>
  <c r="B19" i="4"/>
  <c r="B20" i="4"/>
  <c r="B21" i="4"/>
  <c r="B22" i="4"/>
  <c r="B23" i="4"/>
  <c r="B24" i="4"/>
  <c r="B25" i="4"/>
  <c r="B14" i="4"/>
  <c r="B12" i="4"/>
  <c r="H8" i="4"/>
  <c r="H9" i="4"/>
  <c r="H10" i="4"/>
  <c r="H11" i="4"/>
  <c r="F8" i="4"/>
  <c r="F9" i="4"/>
  <c r="F10" i="4"/>
  <c r="F11" i="4"/>
  <c r="B8" i="4"/>
  <c r="B9" i="4"/>
  <c r="B10" i="4"/>
  <c r="B11" i="4"/>
  <c r="J140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6" i="4"/>
  <c r="J37" i="4"/>
  <c r="J38" i="4"/>
  <c r="J39" i="4"/>
  <c r="J40" i="4"/>
  <c r="J41" i="4"/>
  <c r="J35" i="4"/>
  <c r="J42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66" i="4"/>
  <c r="J86" i="4"/>
  <c r="J94" i="4"/>
  <c r="F95" i="4"/>
  <c r="J95" i="4"/>
  <c r="F96" i="4"/>
  <c r="J96" i="4"/>
  <c r="F97" i="4"/>
  <c r="J97" i="4"/>
  <c r="F98" i="4"/>
  <c r="H98" i="4"/>
  <c r="J98" i="4"/>
  <c r="F99" i="4"/>
  <c r="J99" i="4"/>
  <c r="F100" i="4"/>
  <c r="J100" i="4"/>
  <c r="J101" i="4"/>
  <c r="J103" i="4"/>
  <c r="F104" i="4"/>
  <c r="J104" i="4"/>
  <c r="F105" i="4"/>
  <c r="J105" i="4"/>
  <c r="J106" i="4"/>
  <c r="J107" i="4"/>
  <c r="J108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02" i="4"/>
  <c r="J109" i="4"/>
  <c r="J138" i="4"/>
  <c r="J139" i="4"/>
  <c r="K140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6" i="4"/>
  <c r="K37" i="4"/>
  <c r="K38" i="4"/>
  <c r="K39" i="4"/>
  <c r="K40" i="4"/>
  <c r="K41" i="4"/>
  <c r="K35" i="4"/>
  <c r="K42" i="4"/>
  <c r="K50" i="4"/>
  <c r="K51" i="4"/>
  <c r="H79" i="4"/>
  <c r="H80" i="4"/>
  <c r="K95" i="4"/>
  <c r="H96" i="4"/>
  <c r="K96" i="4"/>
  <c r="K97" i="4"/>
  <c r="K98" i="4"/>
  <c r="H99" i="4"/>
  <c r="K99" i="4"/>
  <c r="K100" i="4"/>
  <c r="K101" i="4"/>
  <c r="K103" i="4"/>
  <c r="K104" i="4"/>
  <c r="K105" i="4"/>
  <c r="K106" i="4"/>
  <c r="K107" i="4"/>
  <c r="K108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02" i="4"/>
  <c r="K109" i="4"/>
  <c r="K138" i="4"/>
  <c r="K139" i="4"/>
  <c r="L140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6" i="4"/>
  <c r="L37" i="4"/>
  <c r="L38" i="4"/>
  <c r="L39" i="4"/>
  <c r="L40" i="4"/>
  <c r="L41" i="4"/>
  <c r="L35" i="4"/>
  <c r="L42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7" i="4"/>
  <c r="L68" i="4"/>
  <c r="L69" i="4"/>
  <c r="L70" i="4"/>
  <c r="L71" i="4"/>
  <c r="L72" i="4"/>
  <c r="L73" i="4"/>
  <c r="L74" i="4"/>
  <c r="L75" i="4"/>
  <c r="L76" i="4"/>
  <c r="H77" i="4"/>
  <c r="L77" i="4"/>
  <c r="H78" i="4"/>
  <c r="L78" i="4"/>
  <c r="L79" i="4"/>
  <c r="L80" i="4"/>
  <c r="H81" i="4"/>
  <c r="L81" i="4"/>
  <c r="L82" i="4"/>
  <c r="H83" i="4"/>
  <c r="L83" i="4"/>
  <c r="L84" i="4"/>
  <c r="L85" i="4"/>
  <c r="L66" i="4"/>
  <c r="L86" i="4"/>
  <c r="H95" i="4"/>
  <c r="L95" i="4"/>
  <c r="L96" i="4"/>
  <c r="H97" i="4"/>
  <c r="L97" i="4"/>
  <c r="L98" i="4"/>
  <c r="L99" i="4"/>
  <c r="H100" i="4"/>
  <c r="L100" i="4"/>
  <c r="L101" i="4"/>
  <c r="L103" i="4"/>
  <c r="L105" i="4"/>
  <c r="L106" i="4"/>
  <c r="L107" i="4"/>
  <c r="L108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02" i="4"/>
  <c r="L109" i="4"/>
  <c r="L138" i="4"/>
  <c r="L139" i="4"/>
  <c r="M140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6" i="4"/>
  <c r="M37" i="4"/>
  <c r="M38" i="4"/>
  <c r="M39" i="4"/>
  <c r="M40" i="4"/>
  <c r="M41" i="4"/>
  <c r="M35" i="4"/>
  <c r="M42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66" i="4"/>
  <c r="M94" i="4" s="1"/>
  <c r="M86" i="4"/>
  <c r="M95" i="4"/>
  <c r="M96" i="4"/>
  <c r="M97" i="4"/>
  <c r="M98" i="4"/>
  <c r="M99" i="4"/>
  <c r="M100" i="4"/>
  <c r="M101" i="4"/>
  <c r="M103" i="4"/>
  <c r="M104" i="4"/>
  <c r="M105" i="4"/>
  <c r="M106" i="4"/>
  <c r="M107" i="4"/>
  <c r="M108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02" i="4"/>
  <c r="M109" i="4"/>
  <c r="M138" i="4"/>
  <c r="M139" i="4"/>
  <c r="N140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6" i="4"/>
  <c r="N37" i="4"/>
  <c r="N38" i="4"/>
  <c r="N39" i="4"/>
  <c r="N40" i="4"/>
  <c r="N41" i="4"/>
  <c r="N35" i="4"/>
  <c r="N42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66" i="4"/>
  <c r="N94" i="4" s="1"/>
  <c r="N86" i="4"/>
  <c r="N95" i="4"/>
  <c r="N96" i="4"/>
  <c r="N97" i="4"/>
  <c r="N98" i="4"/>
  <c r="N99" i="4"/>
  <c r="N100" i="4"/>
  <c r="N101" i="4"/>
  <c r="N103" i="4"/>
  <c r="N104" i="4"/>
  <c r="N105" i="4"/>
  <c r="N106" i="4"/>
  <c r="N107" i="4"/>
  <c r="N108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02" i="4"/>
  <c r="N109" i="4"/>
  <c r="N138" i="4"/>
  <c r="N139" i="4"/>
  <c r="O140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6" i="4"/>
  <c r="O37" i="4"/>
  <c r="O38" i="4"/>
  <c r="O39" i="4"/>
  <c r="O40" i="4"/>
  <c r="O41" i="4"/>
  <c r="O35" i="4"/>
  <c r="O50" i="4" s="1"/>
  <c r="O94" i="4" s="1"/>
  <c r="O42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66" i="4"/>
  <c r="O86" i="4"/>
  <c r="O95" i="4"/>
  <c r="O96" i="4"/>
  <c r="O97" i="4"/>
  <c r="O98" i="4"/>
  <c r="O99" i="4"/>
  <c r="O100" i="4"/>
  <c r="O101" i="4"/>
  <c r="O103" i="4"/>
  <c r="H104" i="4"/>
  <c r="L104" i="4"/>
  <c r="O104" i="4"/>
  <c r="O105" i="4"/>
  <c r="O106" i="4"/>
  <c r="O107" i="4"/>
  <c r="O108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02" i="4"/>
  <c r="O109" i="4"/>
  <c r="O138" i="4"/>
  <c r="O139" i="4"/>
  <c r="P140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6" i="4"/>
  <c r="P37" i="4"/>
  <c r="P38" i="4"/>
  <c r="P39" i="4"/>
  <c r="P40" i="4"/>
  <c r="P41" i="4"/>
  <c r="P35" i="4"/>
  <c r="P42" i="4"/>
  <c r="P50" i="4"/>
  <c r="P51" i="4"/>
  <c r="P94" i="4" s="1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66" i="4"/>
  <c r="P86" i="4"/>
  <c r="P95" i="4"/>
  <c r="P96" i="4"/>
  <c r="P97" i="4"/>
  <c r="P98" i="4"/>
  <c r="P99" i="4"/>
  <c r="P100" i="4"/>
  <c r="P101" i="4"/>
  <c r="P103" i="4"/>
  <c r="P104" i="4"/>
  <c r="P105" i="4"/>
  <c r="P106" i="4"/>
  <c r="P107" i="4"/>
  <c r="P108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02" i="4"/>
  <c r="P109" i="4"/>
  <c r="P138" i="4"/>
  <c r="P139" i="4"/>
  <c r="Q140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6" i="4"/>
  <c r="Q37" i="4"/>
  <c r="Q38" i="4"/>
  <c r="Q39" i="4"/>
  <c r="Q40" i="4"/>
  <c r="Q41" i="4"/>
  <c r="Q35" i="4"/>
  <c r="Q42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66" i="4"/>
  <c r="Q86" i="4"/>
  <c r="Q94" i="4"/>
  <c r="Q95" i="4"/>
  <c r="Q96" i="4"/>
  <c r="Q97" i="4"/>
  <c r="Q98" i="4"/>
  <c r="Q99" i="4"/>
  <c r="Q100" i="4"/>
  <c r="Q101" i="4"/>
  <c r="Q103" i="4"/>
  <c r="Q104" i="4"/>
  <c r="Q105" i="4"/>
  <c r="Q106" i="4"/>
  <c r="Q107" i="4"/>
  <c r="Q108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02" i="4"/>
  <c r="Q109" i="4"/>
  <c r="Q138" i="4"/>
  <c r="Q139" i="4"/>
  <c r="R140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6" i="4"/>
  <c r="R37" i="4"/>
  <c r="R38" i="4"/>
  <c r="R39" i="4"/>
  <c r="R40" i="4"/>
  <c r="R41" i="4"/>
  <c r="R35" i="4"/>
  <c r="R42" i="4"/>
  <c r="R50" i="4"/>
  <c r="R51" i="4"/>
  <c r="R94" i="4" s="1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66" i="4"/>
  <c r="R86" i="4"/>
  <c r="R95" i="4"/>
  <c r="R96" i="4"/>
  <c r="R97" i="4"/>
  <c r="R98" i="4"/>
  <c r="R99" i="4"/>
  <c r="R100" i="4"/>
  <c r="R101" i="4"/>
  <c r="R103" i="4"/>
  <c r="R104" i="4"/>
  <c r="R105" i="4"/>
  <c r="R106" i="4"/>
  <c r="R107" i="4"/>
  <c r="R108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02" i="4"/>
  <c r="R109" i="4"/>
  <c r="R138" i="4"/>
  <c r="R139" i="4"/>
  <c r="S140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6" i="4"/>
  <c r="S37" i="4"/>
  <c r="S38" i="4"/>
  <c r="S39" i="4"/>
  <c r="S40" i="4"/>
  <c r="S41" i="4"/>
  <c r="S35" i="4"/>
  <c r="S50" i="4" s="1"/>
  <c r="S94" i="4" s="1"/>
  <c r="S42" i="4"/>
  <c r="S51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95" i="4"/>
  <c r="S96" i="4"/>
  <c r="S97" i="4"/>
  <c r="S98" i="4"/>
  <c r="S99" i="4"/>
  <c r="S100" i="4"/>
  <c r="S101" i="4"/>
  <c r="S103" i="4"/>
  <c r="S104" i="4"/>
  <c r="S105" i="4"/>
  <c r="S106" i="4"/>
  <c r="S107" i="4"/>
  <c r="S108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02" i="4"/>
  <c r="S109" i="4"/>
  <c r="S138" i="4"/>
  <c r="S139" i="4"/>
  <c r="T140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66" i="4"/>
  <c r="T94" i="4" s="1"/>
  <c r="T86" i="4"/>
  <c r="T95" i="4"/>
  <c r="T96" i="4"/>
  <c r="T97" i="4"/>
  <c r="T98" i="4"/>
  <c r="T99" i="4"/>
  <c r="T100" i="4"/>
  <c r="T101" i="4"/>
  <c r="T103" i="4"/>
  <c r="T104" i="4"/>
  <c r="T105" i="4"/>
  <c r="T106" i="4"/>
  <c r="T107" i="4"/>
  <c r="T108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02" i="4"/>
  <c r="T109" i="4"/>
  <c r="T138" i="4"/>
  <c r="T139" i="4"/>
  <c r="I36" i="2"/>
  <c r="F38" i="2"/>
  <c r="E63" i="12"/>
  <c r="E121" i="12"/>
  <c r="F63" i="12"/>
  <c r="F121" i="12"/>
  <c r="F173" i="12"/>
  <c r="E58" i="12"/>
  <c r="F58" i="12"/>
  <c r="G58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43" i="4"/>
  <c r="B137" i="4"/>
  <c r="C122" i="12"/>
  <c r="C123" i="12"/>
  <c r="C124" i="12"/>
  <c r="C125" i="12"/>
  <c r="C126" i="12"/>
  <c r="C127" i="12"/>
  <c r="C128" i="12"/>
  <c r="C129" i="12"/>
  <c r="B104" i="4"/>
  <c r="C77" i="12"/>
  <c r="C78" i="12"/>
  <c r="C79" i="12"/>
  <c r="C80" i="12"/>
  <c r="C81" i="12"/>
  <c r="C87" i="12"/>
  <c r="C88" i="12"/>
  <c r="C89" i="12"/>
  <c r="C90" i="12"/>
  <c r="C91" i="12"/>
  <c r="B96" i="4"/>
  <c r="B97" i="4"/>
  <c r="B98" i="4"/>
  <c r="B99" i="4"/>
  <c r="B100" i="4"/>
  <c r="B95" i="4"/>
  <c r="B350" i="12"/>
  <c r="E69" i="4"/>
  <c r="E70" i="4"/>
  <c r="E71" i="4"/>
  <c r="G14" i="2"/>
  <c r="G15" i="2"/>
  <c r="G16" i="2"/>
  <c r="G17" i="2"/>
  <c r="G18" i="2"/>
  <c r="G19" i="2"/>
  <c r="G20" i="2"/>
  <c r="G21" i="2"/>
  <c r="G22" i="2"/>
  <c r="G23" i="2"/>
  <c r="G24" i="2"/>
  <c r="G25" i="2"/>
  <c r="G26" i="2" s="1"/>
  <c r="G27" i="2" s="1"/>
  <c r="G28" i="2" s="1"/>
  <c r="G29" i="2" s="1"/>
  <c r="G30" i="2" s="1"/>
  <c r="G50" i="4"/>
  <c r="G94" i="4"/>
  <c r="H50" i="4"/>
  <c r="H94" i="4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8" i="4" s="1"/>
  <c r="I109" i="4" s="1"/>
  <c r="I110" i="4" s="1"/>
  <c r="I111" i="4" s="1"/>
  <c r="I112" i="4" s="1"/>
  <c r="I113" i="4" s="1"/>
  <c r="I114" i="4" s="1"/>
  <c r="I115" i="4" s="1"/>
  <c r="I116" i="4" s="1"/>
  <c r="I117" i="4" s="1"/>
  <c r="I118" i="4" s="1"/>
  <c r="I119" i="4" s="1"/>
  <c r="I120" i="4" s="1"/>
  <c r="I121" i="4" s="1"/>
  <c r="I122" i="4" s="1"/>
  <c r="I123" i="4" s="1"/>
  <c r="I124" i="4" s="1"/>
  <c r="I125" i="4" s="1"/>
  <c r="I126" i="4" s="1"/>
  <c r="I127" i="4" s="1"/>
  <c r="I128" i="4" s="1"/>
  <c r="E74" i="4"/>
  <c r="E75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H136" i="4"/>
  <c r="T137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S137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R137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Q137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P137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O137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N137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M137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L137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K137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J141" i="4"/>
  <c r="J142" i="4"/>
  <c r="J143" i="4"/>
  <c r="J144" i="4"/>
  <c r="J145" i="4"/>
  <c r="J146" i="4"/>
  <c r="J147" i="4"/>
  <c r="J148" i="4"/>
  <c r="F3" i="12"/>
  <c r="F61" i="12"/>
  <c r="F119" i="12"/>
  <c r="F176" i="12"/>
  <c r="G233" i="12"/>
  <c r="G290" i="12"/>
  <c r="E178" i="12"/>
  <c r="E235" i="12"/>
  <c r="E287" i="12"/>
  <c r="F178" i="12"/>
  <c r="F235" i="12"/>
  <c r="E173" i="12"/>
  <c r="E116" i="12"/>
  <c r="F116" i="12"/>
  <c r="G116" i="12"/>
  <c r="A14" i="2"/>
  <c r="G520" i="12"/>
  <c r="G521" i="12"/>
  <c r="G522" i="12"/>
  <c r="G523" i="12"/>
  <c r="G524" i="12"/>
  <c r="G525" i="12"/>
  <c r="G526" i="12"/>
  <c r="G527" i="12"/>
  <c r="G528" i="12"/>
  <c r="G529" i="12"/>
  <c r="G530" i="12"/>
  <c r="G531" i="12"/>
  <c r="G532" i="12"/>
  <c r="G533" i="12"/>
  <c r="G534" i="12"/>
  <c r="G535" i="12"/>
  <c r="G536" i="12"/>
  <c r="G537" i="12"/>
  <c r="G538" i="12"/>
  <c r="G539" i="12"/>
  <c r="G540" i="12"/>
  <c r="G541" i="12"/>
  <c r="G542" i="12"/>
  <c r="G543" i="12"/>
  <c r="G544" i="12"/>
  <c r="G545" i="12"/>
  <c r="G546" i="12"/>
  <c r="G547" i="12"/>
  <c r="G548" i="12"/>
  <c r="G549" i="12"/>
  <c r="G550" i="12"/>
  <c r="G551" i="12"/>
  <c r="G552" i="12"/>
  <c r="G553" i="12"/>
  <c r="G554" i="12"/>
  <c r="G555" i="12"/>
  <c r="G556" i="12"/>
  <c r="G557" i="12"/>
  <c r="G558" i="12"/>
  <c r="G559" i="12"/>
  <c r="G560" i="12"/>
  <c r="G561" i="12"/>
  <c r="G562" i="12"/>
  <c r="G563" i="12"/>
  <c r="G564" i="12"/>
  <c r="G565" i="12"/>
  <c r="G566" i="12"/>
  <c r="G567" i="12"/>
  <c r="G568" i="12"/>
  <c r="G569" i="12"/>
  <c r="G570" i="12"/>
  <c r="G571" i="12"/>
  <c r="G463" i="12"/>
  <c r="G464" i="12"/>
  <c r="G465" i="12"/>
  <c r="G466" i="12"/>
  <c r="G467" i="12"/>
  <c r="G468" i="12"/>
  <c r="G469" i="12"/>
  <c r="G470" i="12"/>
  <c r="G471" i="12"/>
  <c r="G472" i="12"/>
  <c r="G473" i="12"/>
  <c r="G474" i="12"/>
  <c r="G475" i="12"/>
  <c r="G476" i="12"/>
  <c r="G477" i="12"/>
  <c r="G478" i="12"/>
  <c r="G479" i="12"/>
  <c r="G480" i="12"/>
  <c r="G481" i="12"/>
  <c r="G482" i="12"/>
  <c r="G483" i="12"/>
  <c r="G484" i="12"/>
  <c r="G485" i="12"/>
  <c r="G486" i="12"/>
  <c r="G487" i="12"/>
  <c r="G488" i="12"/>
  <c r="G489" i="12"/>
  <c r="G490" i="12"/>
  <c r="G491" i="12"/>
  <c r="G492" i="12"/>
  <c r="G493" i="12"/>
  <c r="G494" i="12"/>
  <c r="G495" i="12"/>
  <c r="G496" i="12"/>
  <c r="G497" i="12"/>
  <c r="G498" i="12"/>
  <c r="G499" i="12"/>
  <c r="G500" i="12"/>
  <c r="G501" i="12"/>
  <c r="G502" i="12"/>
  <c r="G503" i="12"/>
  <c r="G504" i="12"/>
  <c r="G505" i="12"/>
  <c r="G506" i="12"/>
  <c r="G507" i="12"/>
  <c r="G508" i="12"/>
  <c r="G509" i="12"/>
  <c r="G510" i="12"/>
  <c r="G511" i="12"/>
  <c r="G512" i="12"/>
  <c r="G513" i="12"/>
  <c r="G514" i="12"/>
  <c r="G406" i="12"/>
  <c r="G407" i="12"/>
  <c r="G408" i="12"/>
  <c r="G409" i="12"/>
  <c r="G410" i="12"/>
  <c r="G411" i="12"/>
  <c r="G412" i="12"/>
  <c r="G413" i="12"/>
  <c r="G414" i="12"/>
  <c r="G415" i="12"/>
  <c r="G416" i="12"/>
  <c r="G417" i="12"/>
  <c r="G418" i="12"/>
  <c r="G419" i="12"/>
  <c r="G420" i="12"/>
  <c r="G421" i="12"/>
  <c r="G422" i="12"/>
  <c r="G423" i="12"/>
  <c r="G424" i="12"/>
  <c r="G425" i="12"/>
  <c r="G426" i="12"/>
  <c r="G427" i="12"/>
  <c r="G428" i="12"/>
  <c r="G429" i="12"/>
  <c r="G430" i="12"/>
  <c r="G431" i="12"/>
  <c r="G432" i="12"/>
  <c r="G433" i="12"/>
  <c r="G434" i="12"/>
  <c r="G435" i="12"/>
  <c r="G436" i="12"/>
  <c r="G437" i="12"/>
  <c r="G438" i="12"/>
  <c r="G439" i="12"/>
  <c r="G440" i="12"/>
  <c r="G441" i="12"/>
  <c r="G442" i="12"/>
  <c r="G443" i="12"/>
  <c r="G444" i="12"/>
  <c r="G445" i="12"/>
  <c r="G446" i="12"/>
  <c r="G447" i="12"/>
  <c r="G448" i="12"/>
  <c r="G449" i="12"/>
  <c r="G450" i="12"/>
  <c r="G451" i="12"/>
  <c r="G452" i="12"/>
  <c r="G453" i="12"/>
  <c r="G454" i="12"/>
  <c r="G455" i="12"/>
  <c r="G456" i="12"/>
  <c r="G457" i="12"/>
  <c r="G349" i="12"/>
  <c r="G350" i="12"/>
  <c r="G351" i="12"/>
  <c r="G352" i="12"/>
  <c r="G353" i="12"/>
  <c r="G354" i="12"/>
  <c r="G355" i="12"/>
  <c r="G356" i="12"/>
  <c r="G357" i="12"/>
  <c r="G358" i="12"/>
  <c r="G359" i="12"/>
  <c r="G360" i="12"/>
  <c r="G361" i="12"/>
  <c r="G362" i="12"/>
  <c r="G363" i="12"/>
  <c r="G364" i="12"/>
  <c r="G365" i="12"/>
  <c r="G366" i="12"/>
  <c r="G367" i="12"/>
  <c r="G368" i="12"/>
  <c r="G369" i="12"/>
  <c r="G370" i="12"/>
  <c r="G371" i="12"/>
  <c r="G372" i="12"/>
  <c r="G373" i="12"/>
  <c r="G374" i="12"/>
  <c r="G375" i="12"/>
  <c r="G376" i="12"/>
  <c r="G377" i="12"/>
  <c r="G378" i="12"/>
  <c r="G379" i="12"/>
  <c r="G380" i="12"/>
  <c r="G381" i="12"/>
  <c r="G382" i="12"/>
  <c r="G383" i="12"/>
  <c r="G384" i="12"/>
  <c r="G385" i="12"/>
  <c r="G386" i="12"/>
  <c r="G387" i="12"/>
  <c r="G388" i="12"/>
  <c r="G389" i="12"/>
  <c r="G390" i="12"/>
  <c r="G391" i="12"/>
  <c r="G392" i="12"/>
  <c r="G393" i="12"/>
  <c r="G394" i="12"/>
  <c r="G395" i="12"/>
  <c r="G396" i="12"/>
  <c r="G397" i="12"/>
  <c r="G398" i="12"/>
  <c r="G399" i="12"/>
  <c r="G400" i="12"/>
  <c r="G292" i="12"/>
  <c r="G293" i="12"/>
  <c r="G294" i="12"/>
  <c r="G295" i="12"/>
  <c r="G296" i="12"/>
  <c r="G297" i="12"/>
  <c r="G298" i="12"/>
  <c r="G299" i="12"/>
  <c r="G300" i="12"/>
  <c r="G301" i="12"/>
  <c r="G302" i="12"/>
  <c r="G303" i="12"/>
  <c r="G304" i="12"/>
  <c r="G305" i="12"/>
  <c r="G306" i="12"/>
  <c r="G307" i="12"/>
  <c r="G308" i="12"/>
  <c r="G309" i="12"/>
  <c r="G310" i="12"/>
  <c r="G311" i="12"/>
  <c r="G312" i="12"/>
  <c r="G313" i="12"/>
  <c r="G314" i="12"/>
  <c r="G315" i="12"/>
  <c r="G316" i="12"/>
  <c r="G317" i="12"/>
  <c r="G318" i="12"/>
  <c r="G319" i="12"/>
  <c r="G320" i="12"/>
  <c r="G321" i="12"/>
  <c r="G322" i="12"/>
  <c r="G323" i="12"/>
  <c r="G324" i="12"/>
  <c r="G325" i="12"/>
  <c r="G326" i="12"/>
  <c r="G327" i="12"/>
  <c r="G328" i="12"/>
  <c r="G329" i="12"/>
  <c r="G330" i="12"/>
  <c r="G331" i="12"/>
  <c r="G332" i="12"/>
  <c r="G333" i="12" s="1"/>
  <c r="G334" i="12" s="1"/>
  <c r="G335" i="12" s="1"/>
  <c r="G336" i="12" s="1"/>
  <c r="G337" i="12" s="1"/>
  <c r="G338" i="12" s="1"/>
  <c r="G339" i="12" s="1"/>
  <c r="G340" i="12" s="1"/>
  <c r="G341" i="12" s="1"/>
  <c r="G342" i="12" s="1"/>
  <c r="G343" i="12" s="1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G87" i="4"/>
  <c r="H87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J137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H43" i="4"/>
  <c r="I43" i="4"/>
  <c r="S222" i="4"/>
  <c r="S178" i="4"/>
  <c r="O222" i="4"/>
  <c r="O178" i="4"/>
  <c r="K222" i="4"/>
  <c r="K178" i="4"/>
  <c r="C222" i="4"/>
  <c r="C178" i="4"/>
  <c r="H129" i="4"/>
  <c r="S129" i="4"/>
  <c r="Q129" i="4"/>
  <c r="R129" i="4"/>
  <c r="J129" i="4"/>
  <c r="M129" i="4"/>
  <c r="N129" i="4"/>
  <c r="O129" i="4"/>
  <c r="P129" i="4"/>
  <c r="T129" i="4"/>
  <c r="J87" i="4"/>
  <c r="K87" i="4"/>
  <c r="L87" i="4"/>
  <c r="M87" i="4"/>
  <c r="N87" i="4"/>
  <c r="O87" i="4"/>
  <c r="P87" i="4"/>
  <c r="Q87" i="4"/>
  <c r="R87" i="4"/>
  <c r="S87" i="4"/>
  <c r="T87" i="4"/>
  <c r="U87" i="4"/>
  <c r="U50" i="4"/>
  <c r="N43" i="4"/>
  <c r="J43" i="4"/>
  <c r="K43" i="4"/>
  <c r="L43" i="4"/>
  <c r="M43" i="4"/>
  <c r="O43" i="4"/>
  <c r="P43" i="4"/>
  <c r="Q43" i="4"/>
  <c r="R43" i="4"/>
  <c r="S43" i="4"/>
  <c r="T43" i="4"/>
  <c r="U43" i="4"/>
  <c r="G129" i="4"/>
  <c r="I129" i="4"/>
  <c r="I87" i="4"/>
  <c r="E38" i="2"/>
  <c r="Q136" i="4"/>
  <c r="Q174" i="4" s="1"/>
  <c r="N136" i="4"/>
  <c r="M136" i="4"/>
  <c r="M174" i="4"/>
  <c r="T136" i="4"/>
  <c r="S136" i="4"/>
  <c r="S174" i="4" s="1"/>
  <c r="P136" i="4"/>
  <c r="O136" i="4"/>
  <c r="R136" i="4"/>
  <c r="R174" i="4"/>
  <c r="C130" i="12"/>
  <c r="P180" i="4"/>
  <c r="P224" i="4"/>
  <c r="L94" i="4"/>
  <c r="K94" i="4"/>
  <c r="G136" i="4"/>
  <c r="G174" i="4" s="1"/>
  <c r="G121" i="12"/>
  <c r="G122" i="12"/>
  <c r="G123" i="12"/>
  <c r="G124" i="12"/>
  <c r="G125" i="12"/>
  <c r="G126" i="12"/>
  <c r="G127" i="12"/>
  <c r="G128" i="12" s="1"/>
  <c r="G129" i="12" s="1"/>
  <c r="G130" i="12" s="1"/>
  <c r="G131" i="12" s="1"/>
  <c r="G132" i="12" s="1"/>
  <c r="G133" i="12" s="1"/>
  <c r="G134" i="12" s="1"/>
  <c r="G135" i="12" s="1"/>
  <c r="G136" i="12" s="1"/>
  <c r="G137" i="12" s="1"/>
  <c r="G138" i="12" s="1"/>
  <c r="G139" i="12" s="1"/>
  <c r="G140" i="12" s="1"/>
  <c r="G141" i="12" s="1"/>
  <c r="G142" i="12" s="1"/>
  <c r="G143" i="12" s="1"/>
  <c r="G144" i="12" s="1"/>
  <c r="G145" i="12" s="1"/>
  <c r="G146" i="12" s="1"/>
  <c r="N180" i="4"/>
  <c r="N224" i="4"/>
  <c r="J136" i="4"/>
  <c r="R180" i="4"/>
  <c r="R224" i="4"/>
  <c r="K136" i="4"/>
  <c r="K180" i="4" s="1"/>
  <c r="K129" i="4"/>
  <c r="U94" i="4"/>
  <c r="I136" i="4"/>
  <c r="I137" i="4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G180" i="4"/>
  <c r="G224" i="4"/>
  <c r="G260" i="4"/>
  <c r="L136" i="4"/>
  <c r="U136" i="4"/>
  <c r="L129" i="4"/>
  <c r="C131" i="12"/>
  <c r="G217" i="4"/>
  <c r="U129" i="4"/>
  <c r="C136" i="12"/>
  <c r="C137" i="12"/>
  <c r="C138" i="12"/>
  <c r="C139" i="12"/>
  <c r="C140" i="12"/>
  <c r="E230" i="12"/>
  <c r="G173" i="12"/>
  <c r="L174" i="4"/>
  <c r="C143" i="12"/>
  <c r="C146" i="12"/>
  <c r="M180" i="4"/>
  <c r="M224" i="4"/>
  <c r="Q180" i="4"/>
  <c r="Q224" i="4"/>
  <c r="O180" i="4"/>
  <c r="O217" i="4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I149" i="4"/>
  <c r="I150" i="4"/>
  <c r="I151" i="4"/>
  <c r="I152" i="4"/>
  <c r="I153" i="4"/>
  <c r="I154" i="4"/>
  <c r="I155" i="4"/>
  <c r="I156" i="4"/>
  <c r="I157" i="4"/>
  <c r="I158" i="4"/>
  <c r="S180" i="4"/>
  <c r="S224" i="4"/>
  <c r="H174" i="4"/>
  <c r="I174" i="4"/>
  <c r="R217" i="4"/>
  <c r="N217" i="4"/>
  <c r="H180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Q217" i="4"/>
  <c r="H217" i="4"/>
  <c r="I217" i="4"/>
  <c r="S217" i="4"/>
  <c r="H224" i="4"/>
  <c r="O174" i="4"/>
  <c r="T174" i="4"/>
  <c r="K174" i="4"/>
  <c r="J174" i="4"/>
  <c r="L180" i="4"/>
  <c r="L224" i="4"/>
  <c r="N174" i="4"/>
  <c r="P260" i="4"/>
  <c r="S260" i="4"/>
  <c r="O224" i="4"/>
  <c r="P217" i="4"/>
  <c r="M217" i="4"/>
  <c r="P174" i="4"/>
  <c r="F230" i="12"/>
  <c r="G230" i="12"/>
  <c r="G38" i="2"/>
  <c r="Q260" i="4"/>
  <c r="R260" i="4"/>
  <c r="L260" i="4"/>
  <c r="L217" i="4"/>
  <c r="J180" i="4"/>
  <c r="J217" i="4"/>
  <c r="T180" i="4"/>
  <c r="M260" i="4"/>
  <c r="N260" i="4"/>
  <c r="J224" i="4"/>
  <c r="F287" i="12"/>
  <c r="G287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 s="1"/>
  <c r="G283" i="12" s="1"/>
  <c r="G284" i="12" s="1"/>
  <c r="G285" i="12" s="1"/>
  <c r="G286" i="12" s="1"/>
  <c r="T217" i="4"/>
  <c r="T224" i="4"/>
  <c r="H260" i="4"/>
  <c r="I260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O260" i="4"/>
  <c r="J260" i="4"/>
  <c r="T260" i="4"/>
  <c r="K224" i="4" l="1"/>
  <c r="K217" i="4"/>
  <c r="U217" i="4" s="1"/>
  <c r="U180" i="4"/>
  <c r="U174" i="4"/>
  <c r="U260" i="4" l="1"/>
  <c r="U224" i="4"/>
</calcChain>
</file>

<file path=xl/comments1.xml><?xml version="1.0" encoding="utf-8"?>
<comments xmlns="http://schemas.openxmlformats.org/spreadsheetml/2006/main">
  <authors>
    <author>amauta</author>
  </authors>
  <commentList>
    <comment ref="I36" authorId="0">
      <text>
        <r>
          <rPr>
            <b/>
            <sz val="8"/>
            <color indexed="81"/>
            <rFont val="Tahoma"/>
          </rPr>
          <t>ZOE:</t>
        </r>
        <r>
          <rPr>
            <sz val="8"/>
            <color indexed="81"/>
            <rFont val="Tahoma"/>
          </rPr>
          <t xml:space="preserve">
</t>
        </r>
        <r>
          <rPr>
            <b/>
            <sz val="10"/>
            <color indexed="12"/>
            <rFont val="Tahoma"/>
            <family val="2"/>
          </rPr>
          <t>Esto indica solo el ingreso que se tuvo en el mes sin sumar el saldo inicial . Esto va en la segunda fila de la conciliacion bancaria.</t>
        </r>
      </text>
    </comment>
  </commentList>
</comments>
</file>

<file path=xl/comments2.xml><?xml version="1.0" encoding="utf-8"?>
<comments xmlns="http://schemas.openxmlformats.org/spreadsheetml/2006/main">
  <authors>
    <author>amauta</author>
  </authors>
  <commentList>
    <comment ref="H43" authorId="0">
      <text>
        <r>
          <rPr>
            <b/>
            <sz val="8"/>
            <color indexed="81"/>
            <rFont val="Tahoma"/>
          </rPr>
          <t>ZOE:</t>
        </r>
        <r>
          <rPr>
            <sz val="8"/>
            <color indexed="81"/>
            <rFont val="Tahoma"/>
          </rPr>
          <t xml:space="preserve">
</t>
        </r>
        <r>
          <rPr>
            <b/>
            <sz val="12"/>
            <color indexed="48"/>
            <rFont val="Tahoma"/>
            <family val="2"/>
          </rPr>
          <t>SUMA DE GASTOS</t>
        </r>
      </text>
    </comment>
    <comment ref="U43" authorId="0">
      <text>
        <r>
          <rPr>
            <b/>
            <sz val="8"/>
            <color indexed="81"/>
            <rFont val="Tahoma"/>
          </rPr>
          <t>ZOE:</t>
        </r>
        <r>
          <rPr>
            <sz val="8"/>
            <color indexed="81"/>
            <rFont val="Tahoma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Este resultado te servira para comprobar si estas efectuando bien la suma de gastos  </t>
        </r>
      </text>
    </comment>
  </commentList>
</comments>
</file>

<file path=xl/sharedStrings.xml><?xml version="1.0" encoding="utf-8"?>
<sst xmlns="http://schemas.openxmlformats.org/spreadsheetml/2006/main" count="749" uniqueCount="274">
  <si>
    <t>AÑO:</t>
  </si>
  <si>
    <t>LIBRO BANCO</t>
  </si>
  <si>
    <t>Y</t>
  </si>
  <si>
    <t>FECHA</t>
  </si>
  <si>
    <t>OPERACIÓN</t>
  </si>
  <si>
    <t xml:space="preserve">INGRESO </t>
  </si>
  <si>
    <t xml:space="preserve">EGRESO </t>
  </si>
  <si>
    <t>SALDO</t>
  </si>
  <si>
    <t>MES:</t>
  </si>
  <si>
    <t>NUMERO DE CUENTA:</t>
  </si>
  <si>
    <t>TITULARES:</t>
  </si>
  <si>
    <t>TOTAL</t>
  </si>
  <si>
    <t>BANCO:</t>
  </si>
  <si>
    <t>SALDO INICIAL</t>
  </si>
  <si>
    <t>LIBRO DE INGRESOS Y  EGRESOS</t>
  </si>
  <si>
    <t>DESCRIPCION</t>
  </si>
  <si>
    <t>INGRESOS</t>
  </si>
  <si>
    <t>GASTOS</t>
  </si>
  <si>
    <t>7.01</t>
  </si>
  <si>
    <t>7.02</t>
  </si>
  <si>
    <t>7.03</t>
  </si>
  <si>
    <t>7.04</t>
  </si>
  <si>
    <t>7.05</t>
  </si>
  <si>
    <t>7.06</t>
  </si>
  <si>
    <t>7.07</t>
  </si>
  <si>
    <t>7.08</t>
  </si>
  <si>
    <t>7.09</t>
  </si>
  <si>
    <t>7.10</t>
  </si>
  <si>
    <t>7.11</t>
  </si>
  <si>
    <t>FEC</t>
  </si>
  <si>
    <t>Numero Proyecto:</t>
  </si>
  <si>
    <t>Nombre del Proyecto:</t>
  </si>
  <si>
    <t>nº</t>
  </si>
  <si>
    <t>totales</t>
  </si>
  <si>
    <t>E.ICA</t>
  </si>
  <si>
    <t>saldo inicial</t>
  </si>
  <si>
    <t>cta</t>
  </si>
  <si>
    <t>PROYECTO:</t>
  </si>
  <si>
    <t>LIBRO DE CAJA CHICA</t>
  </si>
  <si>
    <t>Nº ORD</t>
  </si>
  <si>
    <t>CTA</t>
  </si>
  <si>
    <t>INGRESO</t>
  </si>
  <si>
    <t>EGRESO</t>
  </si>
  <si>
    <t>TOTALES</t>
  </si>
  <si>
    <t>Mes:</t>
  </si>
  <si>
    <t>Saldo inicial</t>
  </si>
  <si>
    <t>compra de alimentos menu</t>
  </si>
  <si>
    <t>01-SET</t>
  </si>
  <si>
    <t>03-Set</t>
  </si>
  <si>
    <t>copias de formatos para entregar al policlinico</t>
  </si>
  <si>
    <t>movilidad  a llevar recetas al 344</t>
  </si>
  <si>
    <t>movilidad a recoger frazadas al 343</t>
  </si>
  <si>
    <t>01-set</t>
  </si>
  <si>
    <t>03-set</t>
  </si>
  <si>
    <t>llamada telefonica a 362</t>
  </si>
  <si>
    <t>cuota de padres</t>
  </si>
  <si>
    <t>PPANOEXON</t>
  </si>
  <si>
    <t>04-set</t>
  </si>
  <si>
    <t>ITF</t>
  </si>
  <si>
    <t>RETIRO DE DINERO</t>
  </si>
  <si>
    <t>05-set</t>
  </si>
  <si>
    <t>retiro de dinero</t>
  </si>
  <si>
    <t>compra de utiles de limpieza</t>
  </si>
  <si>
    <t>movilidad traer toldos de subtanjalla</t>
  </si>
  <si>
    <t>compra material de oficina</t>
  </si>
  <si>
    <t>compra de alimentos desayuno par el taller</t>
  </si>
  <si>
    <t>movilidad al banco</t>
  </si>
  <si>
    <t>llamad telefonica contratar camioneta</t>
  </si>
  <si>
    <t>Gastos de viaje de ACP a lima</t>
  </si>
  <si>
    <t>Movilidad a de acp para el proyecto 346</t>
  </si>
  <si>
    <t>copias y trabajos por internet</t>
  </si>
  <si>
    <t>compra material de tubo para inodoro</t>
  </si>
  <si>
    <t>04-Set</t>
  </si>
  <si>
    <t>05-Set</t>
  </si>
  <si>
    <t>06-Set</t>
  </si>
  <si>
    <t>06-set</t>
  </si>
  <si>
    <t>PPANOEXON X DONACION</t>
  </si>
  <si>
    <t>PPANOEXON REEMBOLSO TALLER</t>
  </si>
  <si>
    <t>07-set</t>
  </si>
  <si>
    <t>08-set</t>
  </si>
  <si>
    <t>10-set</t>
  </si>
  <si>
    <t>12-Set</t>
  </si>
  <si>
    <t>Compra de alimentos para taller de pastor y personal</t>
  </si>
  <si>
    <t>07-Set</t>
  </si>
  <si>
    <t>pago ofrenda al personal apoyo en la cocina</t>
  </si>
  <si>
    <t>refrigerio en reunion de director pastor y tesorero</t>
  </si>
  <si>
    <t>compra de combustible gas</t>
  </si>
  <si>
    <t>movilidad del 346 - 362 - 343 a reuion</t>
  </si>
  <si>
    <t>08-Set</t>
  </si>
  <si>
    <t>Movilidad al banco</t>
  </si>
  <si>
    <t>movilidad a subtanjalla recoger toldos faltantes</t>
  </si>
  <si>
    <t xml:space="preserve">llamada telefonica traer camioneta </t>
  </si>
  <si>
    <t>mov transporte compra por mayor canasta familiar</t>
  </si>
  <si>
    <t>compra de un rollo fotografico</t>
  </si>
  <si>
    <t>09-Set</t>
  </si>
  <si>
    <t>llamar taxi de la calle la mar recoger grano</t>
  </si>
  <si>
    <t>Refrigerio en compra por mayor</t>
  </si>
  <si>
    <t>10-Set</t>
  </si>
  <si>
    <t>mov compra por mayor granos,frejol, pallar</t>
  </si>
  <si>
    <t>movilidad a reunion pastores directora al 343</t>
  </si>
  <si>
    <t>compra de bolsas para llenar productos</t>
  </si>
  <si>
    <t>refrigerio compra por mayor viveres</t>
  </si>
  <si>
    <t>movilidad a traer viveres aceite por mayor</t>
  </si>
  <si>
    <t>movilidad al banco compra de camara digital</t>
  </si>
  <si>
    <t>compra de alimentos por mayor</t>
  </si>
  <si>
    <t>Un estuche de camara digital</t>
  </si>
  <si>
    <t xml:space="preserve">copias de planillas </t>
  </si>
  <si>
    <t>llamadas diversas a lima y otros</t>
  </si>
  <si>
    <t>llamada telefonica a proyectos</t>
  </si>
  <si>
    <t>accesorios para camara digital tarjeta y cable</t>
  </si>
  <si>
    <t>11-Set</t>
  </si>
  <si>
    <t>movilidad a compra ir a 343 enviar documentos</t>
  </si>
  <si>
    <t>11-set</t>
  </si>
  <si>
    <t>Envio de documentos</t>
  </si>
  <si>
    <t>movilidad a envios de documentos</t>
  </si>
  <si>
    <t>envio de documentos</t>
  </si>
  <si>
    <t>copias de formatos a enviar</t>
  </si>
  <si>
    <t>camara digital Lumix aporte proyecto</t>
  </si>
  <si>
    <t>camara digital Lumix aporte C.P</t>
  </si>
  <si>
    <t>09-set</t>
  </si>
  <si>
    <t>12-set</t>
  </si>
  <si>
    <t>26-set</t>
  </si>
  <si>
    <t>14-set</t>
  </si>
  <si>
    <t>revelados de fotos</t>
  </si>
  <si>
    <t>13-Set</t>
  </si>
  <si>
    <t>13-set</t>
  </si>
  <si>
    <t>compra de alimentos</t>
  </si>
  <si>
    <t>14-Set</t>
  </si>
  <si>
    <t>16-Set</t>
  </si>
  <si>
    <t>16-set</t>
  </si>
  <si>
    <t>movilidad a llenar documentos 343</t>
  </si>
  <si>
    <t>compra combustible gas</t>
  </si>
  <si>
    <t>compra de tarjeta telefonica</t>
  </si>
  <si>
    <t xml:space="preserve">compra de material de oficina </t>
  </si>
  <si>
    <t>movilidad a compras</t>
  </si>
  <si>
    <t>17-Set</t>
  </si>
  <si>
    <t>18-Set</t>
  </si>
  <si>
    <t>movilidad viaje a lima capacitacion de directoras</t>
  </si>
  <si>
    <t>copias e impresiones</t>
  </si>
  <si>
    <t>llamada telefonica pedir informes lima</t>
  </si>
  <si>
    <t>otros servicios</t>
  </si>
  <si>
    <t xml:space="preserve">compra de alimentos refrigerio en lima </t>
  </si>
  <si>
    <t>movilidad a traer encomienda de chincha</t>
  </si>
  <si>
    <t>llamada telefonica lima</t>
  </si>
  <si>
    <t>movilidad interna chincha</t>
  </si>
  <si>
    <t>compra de alimentos refrigerio</t>
  </si>
  <si>
    <t>19-Set</t>
  </si>
  <si>
    <t>19-set</t>
  </si>
  <si>
    <t>PPAGOS PLANILLAS</t>
  </si>
  <si>
    <t>18-set</t>
  </si>
  <si>
    <t>17-set</t>
  </si>
  <si>
    <t>movilidada recoger compra de lima al 343</t>
  </si>
  <si>
    <t>refrigerio menu compra en lima</t>
  </si>
  <si>
    <t>compra de utensilios en lima</t>
  </si>
  <si>
    <t>ofrenda por apoyo</t>
  </si>
  <si>
    <t>movilidad y transporte de compras</t>
  </si>
  <si>
    <t>llamada al 343 y otros</t>
  </si>
  <si>
    <t>21-set</t>
  </si>
  <si>
    <t>21-Set</t>
  </si>
  <si>
    <t xml:space="preserve">movilidad a recoger boletas  del 343 </t>
  </si>
  <si>
    <t>movilidad a compra de patrocinados 346</t>
  </si>
  <si>
    <t>22-set</t>
  </si>
  <si>
    <t>22-Set</t>
  </si>
  <si>
    <t>movilidad a chinha traer encomienda de oficina lima</t>
  </si>
  <si>
    <t>Compra de beneficios cod: 25-26-30-36-55-85-98-115-142-146</t>
  </si>
  <si>
    <t>movilidad de revelados de  fotos</t>
  </si>
  <si>
    <t>24-set</t>
  </si>
  <si>
    <t>trabajo en internet</t>
  </si>
  <si>
    <t>24-Set</t>
  </si>
  <si>
    <t>Pago de ofrenda al personal</t>
  </si>
  <si>
    <t>26-Set</t>
  </si>
  <si>
    <t>compra de software para pc</t>
  </si>
  <si>
    <t>pago de servicios - telefono</t>
  </si>
  <si>
    <t>movilidad pago de telefono</t>
  </si>
  <si>
    <t>movilidada a envio de documentos</t>
  </si>
  <si>
    <t>compra de aliementos menu</t>
  </si>
  <si>
    <t>pago especialista nivel jardin y nivel 1</t>
  </si>
  <si>
    <t>movilidad a revisar boleta con ACP</t>
  </si>
  <si>
    <t>Reposicion de dinero de traslado de carpas</t>
  </si>
  <si>
    <t>pago por alimentos extra</t>
  </si>
  <si>
    <t>Movilidad a compras de protector de escritorio</t>
  </si>
  <si>
    <t>Vidrio protector gris</t>
  </si>
  <si>
    <t>compra de utiles de aseo</t>
  </si>
  <si>
    <t>27-set</t>
  </si>
  <si>
    <t>27-Set</t>
  </si>
  <si>
    <t>movilidad a compras y deposito de dinero</t>
  </si>
  <si>
    <t xml:space="preserve">compra de refrigerio </t>
  </si>
  <si>
    <t>28-set</t>
  </si>
  <si>
    <t>28-Set</t>
  </si>
  <si>
    <t>copias de formatos de salud</t>
  </si>
  <si>
    <t>movilidad a recoger ropas del proyecto 343</t>
  </si>
  <si>
    <t>Deposito de dinero al banco</t>
  </si>
  <si>
    <t>pago de servicios - luz</t>
  </si>
  <si>
    <t>pago de servicios - Agua</t>
  </si>
  <si>
    <t>Interes Ganado</t>
  </si>
  <si>
    <t>30-Set</t>
  </si>
  <si>
    <t>INTERES GANADO</t>
  </si>
  <si>
    <t>30-set</t>
  </si>
  <si>
    <t>DEPOSITO DE CAJA CHICA</t>
  </si>
  <si>
    <t>29-set</t>
  </si>
  <si>
    <t xml:space="preserve">       ___________________________                                         ___________________________
          DIRECTOR DE PROYECTO                                                                                   CONTADOR</t>
  </si>
  <si>
    <t>CONCILICACION BANCARIA</t>
  </si>
  <si>
    <t>PROYECTO</t>
  </si>
  <si>
    <t>TITULARES :</t>
  </si>
  <si>
    <t>MES :</t>
  </si>
  <si>
    <t>BANCO :</t>
  </si>
  <si>
    <t>NUMERO DE CUENTA :</t>
  </si>
  <si>
    <t>AÑO :</t>
  </si>
  <si>
    <t>TOTAL INGRESOS</t>
  </si>
  <si>
    <t>(total de abonos en la cuenta)</t>
  </si>
  <si>
    <t>TOTAL EGRESOS</t>
  </si>
  <si>
    <t>(total retiro y Gastos de la cuenta)</t>
  </si>
  <si>
    <t>(Difrerencia entre saldo inicial mas ingresos menos egresos)</t>
  </si>
  <si>
    <t>SALDO BANCO</t>
  </si>
  <si>
    <t>(Debe coincidir con el saldo del libro banco)</t>
  </si>
  <si>
    <t>NOTAS :</t>
  </si>
  <si>
    <t>(saldo final del mes anterior)</t>
  </si>
  <si>
    <t>saldoo inicial -libro bancos</t>
  </si>
  <si>
    <t>suma ingresos-libro bancos</t>
  </si>
  <si>
    <t>saldo inicial+total ingresos-total egreso</t>
  </si>
  <si>
    <t>s +libro banco</t>
  </si>
  <si>
    <t>total egreso -libro banco</t>
  </si>
  <si>
    <t>REPORTE FINANCIERO MENSUAL</t>
  </si>
  <si>
    <t>MES : MARZO</t>
  </si>
  <si>
    <t>AÑO :2012</t>
  </si>
  <si>
    <t>A. Saldo inicial del mes  (saldo final del mes anterior)</t>
  </si>
  <si>
    <t>1Fondos para el proyecto</t>
  </si>
  <si>
    <t>2 regalos</t>
  </si>
  <si>
    <t>3 Reembolsos</t>
  </si>
  <si>
    <t>4 Cuota de padres/niños</t>
  </si>
  <si>
    <t>5 interes</t>
  </si>
  <si>
    <t>6 otros</t>
  </si>
  <si>
    <t>B. TOTAL INGRESOS</t>
  </si>
  <si>
    <t>C.TOTAL FONDOS DISPONIBLES (A+B )</t>
  </si>
  <si>
    <t>EGRESOS</t>
  </si>
  <si>
    <t>N|° proyecto</t>
  </si>
  <si>
    <t>CDSP      :346</t>
  </si>
  <si>
    <t>7.01  Regalo Directo /Niños</t>
  </si>
  <si>
    <t>7.02 Alimentacion-Refrigerio</t>
  </si>
  <si>
    <t>7.03  Trasporte y Combustible</t>
  </si>
  <si>
    <t>7.04 Utiles de oficina y Materiales Diversos</t>
  </si>
  <si>
    <t xml:space="preserve">7.05 Atencion Medica-Medicinas </t>
  </si>
  <si>
    <t>7.06 Servicios Tecnicos</t>
  </si>
  <si>
    <t>7.07 Ofrendas</t>
  </si>
  <si>
    <t>7.08 Compras de Activos</t>
  </si>
  <si>
    <t>7.09 Gastos de Educacion</t>
  </si>
  <si>
    <t>7.10 Otro .</t>
  </si>
  <si>
    <t>7.11 Cuota de Padres</t>
  </si>
  <si>
    <t xml:space="preserve">D.Total Egresos </t>
  </si>
  <si>
    <t>E.SALDO FINAL</t>
  </si>
  <si>
    <t xml:space="preserve"> ( C-D )</t>
  </si>
  <si>
    <t xml:space="preserve">Saldo Banco  </t>
  </si>
  <si>
    <t>Saldo banco de</t>
  </si>
  <si>
    <t>Cta. Pad. Pers</t>
  </si>
  <si>
    <t xml:space="preserve">saldo banco de </t>
  </si>
  <si>
    <t>Cta.Pad.Pers.</t>
  </si>
  <si>
    <t xml:space="preserve">Saldo de banco </t>
  </si>
  <si>
    <t>de Cat.pad.Infra.</t>
  </si>
  <si>
    <t xml:space="preserve">Saldo banco de </t>
  </si>
  <si>
    <t>otros Conceptos</t>
  </si>
  <si>
    <t>Fecha de Cierre :</t>
  </si>
  <si>
    <t>coordinador</t>
  </si>
  <si>
    <t>Director del Proyecto</t>
  </si>
  <si>
    <t>contador</t>
  </si>
  <si>
    <t>Notas :</t>
  </si>
  <si>
    <t>saldo caja chica</t>
  </si>
  <si>
    <t>corregir</t>
  </si>
  <si>
    <t>ingreso egreso de 1</t>
  </si>
  <si>
    <t>la respuesta debe ser ok si existe igualdad de montos al comparar el saldo banco del rfmy el saldo banco del libro conciliacion , en caso contraario debe salir error</t>
  </si>
  <si>
    <t>comparrarocn conciliacion</t>
  </si>
  <si>
    <t>zoe</t>
  </si>
  <si>
    <t>si es igual ok si es diferente error</t>
  </si>
  <si>
    <t>hacer con funcion si</t>
  </si>
  <si>
    <t>143.1-saldo final=saldo 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</si>
</sst>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_(* #,##0\ &quot;pta&quot;_);_(* \(#,##0\ &quot;pta&quot;\);_(* &quot;-&quot;??\ &quot;pta&quot;_);_(@_)"/>
    <numFmt numFmtId="168" formatCode="[$-C0A]d\-mmm;@"/>
    <numFmt numFmtId="169" formatCode="&quot;S/.&quot;\ #,##0.00"/>
  </numFmts>
  <fonts count="35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10"/>
      <name val="Comic Sans MS"/>
      <family val="4"/>
    </font>
    <font>
      <b/>
      <sz val="10"/>
      <color indexed="13"/>
      <name val="Arial"/>
      <family val="2"/>
    </font>
    <font>
      <b/>
      <sz val="11"/>
      <color indexed="13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1"/>
      <name val="Comic Sans MS"/>
      <family val="4"/>
    </font>
    <font>
      <b/>
      <sz val="10"/>
      <color indexed="81"/>
      <name val="Tahoma"/>
      <family val="2"/>
    </font>
    <font>
      <b/>
      <sz val="12"/>
      <color indexed="48"/>
      <name val="Tahoma"/>
      <family val="2"/>
    </font>
    <font>
      <b/>
      <sz val="10"/>
      <color indexed="12"/>
      <name val="Tahoma"/>
      <family val="2"/>
    </font>
    <font>
      <sz val="8"/>
      <name val="Arial"/>
    </font>
    <font>
      <b/>
      <sz val="9"/>
      <color indexed="13"/>
      <name val="Arial"/>
      <family val="2"/>
    </font>
    <font>
      <b/>
      <sz val="14"/>
      <name val="Comic Sans MS"/>
      <family val="4"/>
    </font>
    <font>
      <b/>
      <sz val="8"/>
      <name val="Comic Sans MS"/>
      <family val="4"/>
    </font>
    <font>
      <b/>
      <sz val="9"/>
      <name val="Comic Sans MS"/>
      <family val="4"/>
    </font>
    <font>
      <sz val="9"/>
      <name val="Arial"/>
    </font>
    <font>
      <b/>
      <sz val="9"/>
      <color indexed="48"/>
      <name val="Arial"/>
    </font>
    <font>
      <b/>
      <sz val="9"/>
      <name val="Arial"/>
    </font>
    <font>
      <sz val="10"/>
      <color indexed="9"/>
      <name val="Arial"/>
    </font>
    <font>
      <sz val="10"/>
      <color indexed="8"/>
      <name val="Arial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6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6"/>
      </left>
      <right style="medium">
        <color indexed="64"/>
      </right>
      <top/>
      <bottom style="thin">
        <color indexed="5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6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07">
    <xf numFmtId="0" fontId="0" fillId="0" borderId="0" xfId="0"/>
    <xf numFmtId="0" fontId="3" fillId="3" borderId="1" xfId="0" applyFont="1" applyFill="1" applyBorder="1"/>
    <xf numFmtId="2" fontId="3" fillId="3" borderId="2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164" fontId="11" fillId="3" borderId="3" xfId="2" applyFont="1" applyFill="1" applyBorder="1" applyAlignment="1">
      <alignment horizontal="center"/>
    </xf>
    <xf numFmtId="2" fontId="11" fillId="3" borderId="3" xfId="0" applyNumberFormat="1" applyFont="1" applyFill="1" applyBorder="1"/>
    <xf numFmtId="164" fontId="3" fillId="3" borderId="0" xfId="2" applyFont="1" applyFill="1" applyBorder="1" applyAlignment="1">
      <alignment horizontal="center"/>
    </xf>
    <xf numFmtId="2" fontId="3" fillId="3" borderId="0" xfId="0" applyNumberFormat="1" applyFont="1" applyFill="1" applyBorder="1"/>
    <xf numFmtId="164" fontId="11" fillId="3" borderId="0" xfId="2" applyFont="1" applyFill="1" applyBorder="1" applyAlignment="1">
      <alignment horizontal="center"/>
    </xf>
    <xf numFmtId="2" fontId="11" fillId="3" borderId="0" xfId="0" applyNumberFormat="1" applyFont="1" applyFill="1" applyBorder="1"/>
    <xf numFmtId="16" fontId="3" fillId="3" borderId="4" xfId="0" applyNumberFormat="1" applyFont="1" applyFill="1" applyBorder="1" applyAlignment="1">
      <alignment horizontal="center"/>
    </xf>
    <xf numFmtId="2" fontId="3" fillId="3" borderId="5" xfId="0" applyNumberFormat="1" applyFont="1" applyFill="1" applyBorder="1"/>
    <xf numFmtId="0" fontId="3" fillId="3" borderId="5" xfId="0" applyFont="1" applyFill="1" applyBorder="1"/>
    <xf numFmtId="166" fontId="3" fillId="3" borderId="5" xfId="1" applyNumberFormat="1" applyFont="1" applyFill="1" applyBorder="1"/>
    <xf numFmtId="2" fontId="11" fillId="3" borderId="5" xfId="0" applyNumberFormat="1" applyFont="1" applyFill="1" applyBorder="1"/>
    <xf numFmtId="2" fontId="11" fillId="3" borderId="6" xfId="0" applyNumberFormat="1" applyFont="1" applyFill="1" applyBorder="1"/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/>
    </xf>
    <xf numFmtId="0" fontId="29" fillId="3" borderId="7" xfId="0" applyFont="1" applyFill="1" applyBorder="1"/>
    <xf numFmtId="0" fontId="29" fillId="3" borderId="0" xfId="0" applyFont="1" applyFill="1" applyBorder="1"/>
    <xf numFmtId="49" fontId="29" fillId="3" borderId="8" xfId="0" applyNumberFormat="1" applyFont="1" applyFill="1" applyBorder="1"/>
    <xf numFmtId="0" fontId="29" fillId="3" borderId="3" xfId="0" applyFont="1" applyFill="1" applyBorder="1"/>
    <xf numFmtId="49" fontId="29" fillId="3" borderId="5" xfId="0" applyNumberFormat="1" applyFont="1" applyFill="1" applyBorder="1"/>
    <xf numFmtId="49" fontId="29" fillId="3" borderId="9" xfId="0" applyNumberFormat="1" applyFont="1" applyFill="1" applyBorder="1"/>
    <xf numFmtId="164" fontId="29" fillId="3" borderId="0" xfId="2" applyFont="1" applyFill="1" applyBorder="1" applyAlignment="1">
      <alignment horizontal="center"/>
    </xf>
    <xf numFmtId="2" fontId="3" fillId="3" borderId="10" xfId="0" applyNumberFormat="1" applyFont="1" applyFill="1" applyBorder="1" applyAlignment="1">
      <alignment horizontal="right"/>
    </xf>
    <xf numFmtId="2" fontId="3" fillId="3" borderId="3" xfId="0" applyNumberFormat="1" applyFont="1" applyFill="1" applyBorder="1" applyAlignment="1">
      <alignment horizontal="right"/>
    </xf>
    <xf numFmtId="0" fontId="0" fillId="3" borderId="11" xfId="0" applyFill="1" applyBorder="1"/>
    <xf numFmtId="0" fontId="0" fillId="3" borderId="11" xfId="0" applyFill="1" applyBorder="1" applyAlignment="1">
      <alignment horizontal="center"/>
    </xf>
    <xf numFmtId="2" fontId="27" fillId="3" borderId="11" xfId="0" applyNumberFormat="1" applyFont="1" applyFill="1" applyBorder="1"/>
    <xf numFmtId="49" fontId="0" fillId="3" borderId="12" xfId="0" applyNumberFormat="1" applyFill="1" applyBorder="1"/>
    <xf numFmtId="2" fontId="27" fillId="3" borderId="11" xfId="0" applyNumberFormat="1" applyFont="1" applyFill="1" applyBorder="1" applyProtection="1"/>
    <xf numFmtId="0" fontId="0" fillId="3" borderId="13" xfId="0" applyFill="1" applyBorder="1"/>
    <xf numFmtId="2" fontId="27" fillId="3" borderId="14" xfId="0" applyNumberFormat="1" applyFont="1" applyFill="1" applyBorder="1"/>
    <xf numFmtId="0" fontId="0" fillId="4" borderId="0" xfId="0" applyFill="1"/>
    <xf numFmtId="2" fontId="0" fillId="4" borderId="0" xfId="0" applyNumberFormat="1" applyFill="1"/>
    <xf numFmtId="0" fontId="30" fillId="4" borderId="0" xfId="0" applyFont="1" applyFill="1"/>
    <xf numFmtId="0" fontId="0" fillId="4" borderId="0" xfId="0" applyFill="1" applyAlignment="1">
      <alignment horizontal="right"/>
    </xf>
    <xf numFmtId="0" fontId="4" fillId="4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49" fontId="3" fillId="3" borderId="0" xfId="0" applyNumberFormat="1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5" fillId="3" borderId="0" xfId="0" applyFont="1" applyFill="1"/>
    <xf numFmtId="0" fontId="13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2" fontId="10" fillId="3" borderId="17" xfId="0" applyNumberFormat="1" applyFont="1" applyFill="1" applyBorder="1" applyAlignment="1">
      <alignment horizontal="right"/>
    </xf>
    <xf numFmtId="165" fontId="10" fillId="3" borderId="17" xfId="1" applyFont="1" applyFill="1" applyBorder="1" applyAlignment="1" applyProtection="1">
      <alignment horizontal="right" vertical="center" wrapText="1"/>
      <protection locked="0"/>
    </xf>
    <xf numFmtId="2" fontId="10" fillId="3" borderId="18" xfId="0" applyNumberFormat="1" applyFont="1" applyFill="1" applyBorder="1"/>
    <xf numFmtId="2" fontId="10" fillId="3" borderId="17" xfId="1" applyNumberFormat="1" applyFont="1" applyFill="1" applyBorder="1" applyAlignment="1" applyProtection="1">
      <alignment horizontal="right"/>
      <protection locked="0"/>
    </xf>
    <xf numFmtId="2" fontId="10" fillId="3" borderId="19" xfId="0" applyNumberFormat="1" applyFont="1" applyFill="1" applyBorder="1" applyAlignment="1">
      <alignment horizontal="right"/>
    </xf>
    <xf numFmtId="165" fontId="10" fillId="3" borderId="17" xfId="1" applyFont="1" applyFill="1" applyBorder="1" applyProtection="1">
      <protection locked="0"/>
    </xf>
    <xf numFmtId="165" fontId="10" fillId="3" borderId="17" xfId="1" applyFont="1" applyFill="1" applyBorder="1" applyAlignment="1" applyProtection="1">
      <alignment horizontal="right"/>
      <protection locked="0"/>
    </xf>
    <xf numFmtId="0" fontId="10" fillId="3" borderId="17" xfId="0" applyFont="1" applyFill="1" applyBorder="1"/>
    <xf numFmtId="0" fontId="10" fillId="3" borderId="20" xfId="0" applyFont="1" applyFill="1" applyBorder="1"/>
    <xf numFmtId="0" fontId="31" fillId="4" borderId="0" xfId="0" applyFont="1" applyFill="1"/>
    <xf numFmtId="0" fontId="31" fillId="2" borderId="0" xfId="0" applyFont="1" applyFill="1"/>
    <xf numFmtId="0" fontId="0" fillId="4" borderId="0" xfId="0" applyFill="1" applyAlignment="1">
      <alignment horizontal="center"/>
    </xf>
    <xf numFmtId="49" fontId="0" fillId="4" borderId="0" xfId="0" applyNumberFormat="1" applyFill="1"/>
    <xf numFmtId="49" fontId="3" fillId="3" borderId="0" xfId="0" applyNumberFormat="1" applyFont="1" applyFill="1" applyAlignment="1">
      <alignment horizontal="left"/>
    </xf>
    <xf numFmtId="0" fontId="26" fillId="3" borderId="0" xfId="0" applyFont="1" applyFill="1" applyAlignment="1">
      <alignment horizontal="right"/>
    </xf>
    <xf numFmtId="49" fontId="13" fillId="3" borderId="3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0" fillId="3" borderId="14" xfId="0" applyFill="1" applyBorder="1"/>
    <xf numFmtId="0" fontId="0" fillId="3" borderId="14" xfId="0" applyFill="1" applyBorder="1" applyAlignment="1">
      <alignment horizontal="center"/>
    </xf>
    <xf numFmtId="2" fontId="0" fillId="3" borderId="14" xfId="0" applyNumberFormat="1" applyFill="1" applyBorder="1"/>
    <xf numFmtId="2" fontId="11" fillId="3" borderId="21" xfId="0" applyNumberFormat="1" applyFont="1" applyFill="1" applyBorder="1"/>
    <xf numFmtId="2" fontId="27" fillId="3" borderId="22" xfId="0" applyNumberFormat="1" applyFont="1" applyFill="1" applyBorder="1"/>
    <xf numFmtId="0" fontId="0" fillId="3" borderId="23" xfId="0" applyFill="1" applyBorder="1"/>
    <xf numFmtId="0" fontId="0" fillId="3" borderId="23" xfId="0" applyFill="1" applyBorder="1" applyAlignment="1">
      <alignment horizontal="center"/>
    </xf>
    <xf numFmtId="2" fontId="27" fillId="3" borderId="23" xfId="0" applyNumberFormat="1" applyFont="1" applyFill="1" applyBorder="1"/>
    <xf numFmtId="49" fontId="3" fillId="3" borderId="3" xfId="0" applyNumberFormat="1" applyFont="1" applyFill="1" applyBorder="1" applyAlignment="1">
      <alignment horizontal="center"/>
    </xf>
    <xf numFmtId="49" fontId="13" fillId="3" borderId="24" xfId="0" applyNumberFormat="1" applyFont="1" applyFill="1" applyBorder="1" applyAlignment="1">
      <alignment horizontal="center"/>
    </xf>
    <xf numFmtId="0" fontId="13" fillId="3" borderId="25" xfId="0" applyFont="1" applyFill="1" applyBorder="1" applyAlignment="1">
      <alignment horizontal="center"/>
    </xf>
    <xf numFmtId="0" fontId="25" fillId="3" borderId="25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7" xfId="0" applyFon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2" fontId="3" fillId="3" borderId="28" xfId="0" applyNumberFormat="1" applyFont="1" applyFill="1" applyBorder="1"/>
    <xf numFmtId="2" fontId="3" fillId="3" borderId="14" xfId="0" applyNumberFormat="1" applyFont="1" applyFill="1" applyBorder="1"/>
    <xf numFmtId="2" fontId="3" fillId="3" borderId="21" xfId="0" applyNumberFormat="1" applyFont="1" applyFill="1" applyBorder="1"/>
    <xf numFmtId="2" fontId="2" fillId="3" borderId="29" xfId="0" applyNumberFormat="1" applyFont="1" applyFill="1" applyBorder="1"/>
    <xf numFmtId="2" fontId="3" fillId="3" borderId="30" xfId="0" applyNumberFormat="1" applyFont="1" applyFill="1" applyBorder="1"/>
    <xf numFmtId="2" fontId="3" fillId="3" borderId="31" xfId="0" applyNumberFormat="1" applyFont="1" applyFill="1" applyBorder="1"/>
    <xf numFmtId="49" fontId="3" fillId="3" borderId="12" xfId="0" applyNumberFormat="1" applyFont="1" applyFill="1" applyBorder="1"/>
    <xf numFmtId="0" fontId="3" fillId="3" borderId="14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2" fontId="0" fillId="3" borderId="11" xfId="0" applyNumberFormat="1" applyFill="1" applyBorder="1"/>
    <xf numFmtId="49" fontId="0" fillId="3" borderId="32" xfId="0" applyNumberFormat="1" applyFill="1" applyBorder="1"/>
    <xf numFmtId="2" fontId="2" fillId="3" borderId="22" xfId="0" applyNumberFormat="1" applyFont="1" applyFill="1" applyBorder="1"/>
    <xf numFmtId="49" fontId="0" fillId="3" borderId="33" xfId="0" applyNumberFormat="1" applyFill="1" applyBorder="1"/>
    <xf numFmtId="2" fontId="11" fillId="3" borderId="34" xfId="0" applyNumberFormat="1" applyFont="1" applyFill="1" applyBorder="1"/>
    <xf numFmtId="0" fontId="11" fillId="3" borderId="0" xfId="0" applyFont="1" applyFill="1" applyAlignment="1">
      <alignment horizontal="right"/>
    </xf>
    <xf numFmtId="0" fontId="0" fillId="3" borderId="3" xfId="0" applyFill="1" applyBorder="1"/>
    <xf numFmtId="49" fontId="13" fillId="3" borderId="8" xfId="0" applyNumberFormat="1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2" fontId="11" fillId="3" borderId="36" xfId="0" applyNumberFormat="1" applyFont="1" applyFill="1" applyBorder="1"/>
    <xf numFmtId="2" fontId="15" fillId="4" borderId="0" xfId="0" applyNumberFormat="1" applyFont="1" applyFill="1"/>
    <xf numFmtId="2" fontId="14" fillId="4" borderId="0" xfId="0" applyNumberFormat="1" applyFont="1" applyFill="1"/>
    <xf numFmtId="0" fontId="3" fillId="4" borderId="0" xfId="0" applyFont="1" applyFill="1"/>
    <xf numFmtId="2" fontId="23" fillId="4" borderId="0" xfId="0" applyNumberFormat="1" applyFont="1" applyFill="1"/>
    <xf numFmtId="0" fontId="11" fillId="4" borderId="0" xfId="0" applyFont="1" applyFill="1"/>
    <xf numFmtId="0" fontId="27" fillId="4" borderId="0" xfId="0" applyFont="1" applyFill="1"/>
    <xf numFmtId="0" fontId="27" fillId="3" borderId="0" xfId="0" applyFont="1" applyFill="1"/>
    <xf numFmtId="0" fontId="10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27" fillId="3" borderId="3" xfId="0" applyFont="1" applyFill="1" applyBorder="1"/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9" fillId="3" borderId="3" xfId="0" applyFont="1" applyFill="1" applyBorder="1"/>
    <xf numFmtId="49" fontId="22" fillId="3" borderId="12" xfId="0" applyNumberFormat="1" applyFon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27" fillId="3" borderId="11" xfId="0" applyFont="1" applyFill="1" applyBorder="1" applyAlignment="1" applyProtection="1">
      <alignment horizontal="center"/>
    </xf>
    <xf numFmtId="2" fontId="27" fillId="3" borderId="11" xfId="0" applyNumberFormat="1" applyFont="1" applyFill="1" applyBorder="1" applyProtection="1">
      <protection locked="0"/>
    </xf>
    <xf numFmtId="2" fontId="2" fillId="3" borderId="11" xfId="0" applyNumberFormat="1" applyFont="1" applyFill="1" applyBorder="1"/>
    <xf numFmtId="2" fontId="27" fillId="3" borderId="11" xfId="0" applyNumberFormat="1" applyFont="1" applyFill="1" applyBorder="1" applyAlignment="1" applyProtection="1">
      <alignment horizontal="center"/>
      <protection locked="0"/>
    </xf>
    <xf numFmtId="2" fontId="2" fillId="3" borderId="37" xfId="0" applyNumberFormat="1" applyFont="1" applyFill="1" applyBorder="1"/>
    <xf numFmtId="2" fontId="2" fillId="3" borderId="37" xfId="0" applyNumberFormat="1" applyFont="1" applyFill="1" applyBorder="1" applyProtection="1"/>
    <xf numFmtId="0" fontId="27" fillId="3" borderId="0" xfId="0" applyFont="1" applyFill="1" applyBorder="1"/>
    <xf numFmtId="164" fontId="5" fillId="3" borderId="0" xfId="2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2" fontId="0" fillId="3" borderId="0" xfId="0" applyNumberFormat="1" applyFill="1" applyBorder="1"/>
    <xf numFmtId="1" fontId="2" fillId="3" borderId="11" xfId="0" applyNumberFormat="1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>
      <alignment horizontal="center"/>
    </xf>
    <xf numFmtId="4" fontId="2" fillId="3" borderId="11" xfId="0" applyNumberFormat="1" applyFont="1" applyFill="1" applyBorder="1" applyAlignment="1" applyProtection="1">
      <alignment horizontal="right" vertical="top" wrapText="1"/>
      <protection locked="0"/>
    </xf>
    <xf numFmtId="0" fontId="2" fillId="3" borderId="11" xfId="0" applyFont="1" applyFill="1" applyBorder="1" applyAlignment="1" applyProtection="1">
      <alignment horizontal="center"/>
    </xf>
    <xf numFmtId="4" fontId="2" fillId="3" borderId="11" xfId="0" applyNumberFormat="1" applyFont="1" applyFill="1" applyBorder="1" applyAlignment="1" applyProtection="1">
      <alignment horizontal="center" vertical="top" wrapText="1"/>
      <protection locked="0"/>
    </xf>
    <xf numFmtId="2" fontId="2" fillId="3" borderId="11" xfId="0" applyNumberFormat="1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2" fontId="1" fillId="3" borderId="0" xfId="0" applyNumberFormat="1" applyFont="1" applyFill="1" applyBorder="1"/>
    <xf numFmtId="2" fontId="2" fillId="3" borderId="11" xfId="0" applyNumberFormat="1" applyFont="1" applyFill="1" applyBorder="1" applyProtection="1"/>
    <xf numFmtId="2" fontId="2" fillId="3" borderId="37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2" fontId="2" fillId="3" borderId="0" xfId="0" applyNumberFormat="1" applyFont="1" applyFill="1" applyBorder="1"/>
    <xf numFmtId="0" fontId="2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3" xfId="0" applyFont="1" applyFill="1" applyBorder="1"/>
    <xf numFmtId="49" fontId="22" fillId="3" borderId="32" xfId="0" applyNumberFormat="1" applyFont="1" applyFill="1" applyBorder="1" applyAlignment="1">
      <alignment horizontal="center"/>
    </xf>
    <xf numFmtId="168" fontId="22" fillId="3" borderId="32" xfId="0" applyNumberFormat="1" applyFont="1" applyFill="1" applyBorder="1" applyAlignment="1">
      <alignment horizontal="center"/>
    </xf>
    <xf numFmtId="49" fontId="22" fillId="3" borderId="32" xfId="0" applyNumberFormat="1" applyFont="1" applyFill="1" applyBorder="1"/>
    <xf numFmtId="0" fontId="2" fillId="3" borderId="11" xfId="0" applyFont="1" applyFill="1" applyBorder="1"/>
    <xf numFmtId="49" fontId="22" fillId="3" borderId="38" xfId="0" applyNumberFormat="1" applyFont="1" applyFill="1" applyBorder="1"/>
    <xf numFmtId="0" fontId="2" fillId="3" borderId="37" xfId="0" applyFont="1" applyFill="1" applyBorder="1" applyAlignment="1">
      <alignment horizontal="center"/>
    </xf>
    <xf numFmtId="0" fontId="2" fillId="3" borderId="37" xfId="0" applyFont="1" applyFill="1" applyBorder="1"/>
    <xf numFmtId="0" fontId="27" fillId="3" borderId="9" xfId="0" applyFont="1" applyFill="1" applyBorder="1"/>
    <xf numFmtId="0" fontId="9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wrapText="1"/>
    </xf>
    <xf numFmtId="0" fontId="9" fillId="3" borderId="6" xfId="0" applyFont="1" applyFill="1" applyBorder="1"/>
    <xf numFmtId="49" fontId="27" fillId="3" borderId="12" xfId="0" applyNumberFormat="1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4" xfId="0" applyFont="1" applyFill="1" applyBorder="1"/>
    <xf numFmtId="2" fontId="2" fillId="3" borderId="14" xfId="0" applyNumberFormat="1" applyFont="1" applyFill="1" applyBorder="1"/>
    <xf numFmtId="2" fontId="8" fillId="3" borderId="14" xfId="0" applyNumberFormat="1" applyFont="1" applyFill="1" applyBorder="1"/>
    <xf numFmtId="49" fontId="27" fillId="3" borderId="32" xfId="0" applyNumberFormat="1" applyFont="1" applyFill="1" applyBorder="1"/>
    <xf numFmtId="2" fontId="8" fillId="3" borderId="11" xfId="0" applyNumberFormat="1" applyFont="1" applyFill="1" applyBorder="1"/>
    <xf numFmtId="49" fontId="27" fillId="3" borderId="38" xfId="0" applyNumberFormat="1" applyFont="1" applyFill="1" applyBorder="1"/>
    <xf numFmtId="164" fontId="2" fillId="3" borderId="37" xfId="2" applyFont="1" applyFill="1" applyBorder="1" applyAlignment="1">
      <alignment horizontal="center"/>
    </xf>
    <xf numFmtId="2" fontId="8" fillId="3" borderId="37" xfId="0" applyNumberFormat="1" applyFont="1" applyFill="1" applyBorder="1"/>
    <xf numFmtId="0" fontId="29" fillId="3" borderId="0" xfId="0" applyNumberFormat="1" applyFont="1" applyFill="1" applyAlignment="1">
      <alignment horizontal="center"/>
    </xf>
    <xf numFmtId="49" fontId="27" fillId="3" borderId="11" xfId="0" applyNumberFormat="1" applyFont="1" applyFill="1" applyBorder="1"/>
    <xf numFmtId="0" fontId="3" fillId="3" borderId="35" xfId="0" applyFont="1" applyFill="1" applyBorder="1"/>
    <xf numFmtId="2" fontId="2" fillId="3" borderId="36" xfId="0" applyNumberFormat="1" applyFont="1" applyFill="1" applyBorder="1"/>
    <xf numFmtId="2" fontId="2" fillId="3" borderId="41" xfId="0" applyNumberFormat="1" applyFont="1" applyFill="1" applyBorder="1"/>
    <xf numFmtId="2" fontId="11" fillId="3" borderId="35" xfId="0" applyNumberFormat="1" applyFont="1" applyFill="1" applyBorder="1"/>
    <xf numFmtId="0" fontId="2" fillId="3" borderId="0" xfId="0" applyFont="1" applyFill="1"/>
    <xf numFmtId="0" fontId="9" fillId="3" borderId="42" xfId="0" applyFont="1" applyFill="1" applyBorder="1" applyAlignment="1">
      <alignment horizontal="center"/>
    </xf>
    <xf numFmtId="2" fontId="8" fillId="3" borderId="21" xfId="0" applyNumberFormat="1" applyFont="1" applyFill="1" applyBorder="1"/>
    <xf numFmtId="2" fontId="8" fillId="3" borderId="36" xfId="0" applyNumberFormat="1" applyFont="1" applyFill="1" applyBorder="1"/>
    <xf numFmtId="2" fontId="8" fillId="3" borderId="41" xfId="0" applyNumberFormat="1" applyFont="1" applyFill="1" applyBorder="1"/>
    <xf numFmtId="2" fontId="11" fillId="3" borderId="42" xfId="0" applyNumberFormat="1" applyFont="1" applyFill="1" applyBorder="1"/>
    <xf numFmtId="16" fontId="3" fillId="3" borderId="11" xfId="0" applyNumberFormat="1" applyFont="1" applyFill="1" applyBorder="1" applyAlignment="1">
      <alignment horizontal="center"/>
    </xf>
    <xf numFmtId="49" fontId="22" fillId="3" borderId="38" xfId="0" applyNumberFormat="1" applyFont="1" applyFill="1" applyBorder="1" applyAlignment="1" applyProtection="1">
      <alignment horizontal="center"/>
      <protection locked="0"/>
    </xf>
    <xf numFmtId="49" fontId="29" fillId="3" borderId="39" xfId="0" applyNumberFormat="1" applyFont="1" applyFill="1" applyBorder="1" applyAlignment="1">
      <alignment horizontal="center"/>
    </xf>
    <xf numFmtId="49" fontId="29" fillId="3" borderId="32" xfId="0" applyNumberFormat="1" applyFont="1" applyFill="1" applyBorder="1" applyAlignment="1" applyProtection="1">
      <alignment horizontal="center"/>
      <protection locked="0"/>
    </xf>
    <xf numFmtId="0" fontId="22" fillId="3" borderId="11" xfId="0" applyFont="1" applyFill="1" applyBorder="1"/>
    <xf numFmtId="0" fontId="5" fillId="3" borderId="11" xfId="0" applyFont="1" applyFill="1" applyBorder="1"/>
    <xf numFmtId="0" fontId="0" fillId="5" borderId="11" xfId="0" applyFill="1" applyBorder="1"/>
    <xf numFmtId="49" fontId="0" fillId="6" borderId="12" xfId="0" applyNumberFormat="1" applyFill="1" applyBorder="1"/>
    <xf numFmtId="0" fontId="0" fillId="6" borderId="11" xfId="0" applyFill="1" applyBorder="1"/>
    <xf numFmtId="0" fontId="0" fillId="6" borderId="11" xfId="0" applyFill="1" applyBorder="1" applyAlignment="1">
      <alignment horizontal="center"/>
    </xf>
    <xf numFmtId="2" fontId="0" fillId="6" borderId="11" xfId="0" applyNumberFormat="1" applyFill="1" applyBorder="1"/>
    <xf numFmtId="49" fontId="27" fillId="6" borderId="12" xfId="0" applyNumberFormat="1" applyFont="1" applyFill="1" applyBorder="1"/>
    <xf numFmtId="2" fontId="27" fillId="6" borderId="11" xfId="0" applyNumberFormat="1" applyFont="1" applyFill="1" applyBorder="1"/>
    <xf numFmtId="49" fontId="0" fillId="6" borderId="32" xfId="0" applyNumberFormat="1" applyFill="1" applyBorder="1"/>
    <xf numFmtId="49" fontId="32" fillId="3" borderId="12" xfId="0" applyNumberFormat="1" applyFont="1" applyFill="1" applyBorder="1" applyAlignment="1" applyProtection="1">
      <alignment horizontal="center"/>
      <protection locked="0"/>
    </xf>
    <xf numFmtId="0" fontId="33" fillId="3" borderId="11" xfId="0" applyFont="1" applyFill="1" applyBorder="1" applyAlignment="1">
      <alignment horizontal="center"/>
    </xf>
    <xf numFmtId="2" fontId="33" fillId="3" borderId="11" xfId="0" applyNumberFormat="1" applyFont="1" applyFill="1" applyBorder="1"/>
    <xf numFmtId="49" fontId="34" fillId="3" borderId="32" xfId="0" applyNumberFormat="1" applyFont="1" applyFill="1" applyBorder="1"/>
    <xf numFmtId="0" fontId="34" fillId="3" borderId="11" xfId="0" applyFont="1" applyFill="1" applyBorder="1"/>
    <xf numFmtId="0" fontId="34" fillId="3" borderId="11" xfId="0" applyFont="1" applyFill="1" applyBorder="1" applyAlignment="1">
      <alignment horizontal="center"/>
    </xf>
    <xf numFmtId="2" fontId="34" fillId="3" borderId="11" xfId="0" applyNumberFormat="1" applyFont="1" applyFill="1" applyBorder="1"/>
    <xf numFmtId="2" fontId="2" fillId="5" borderId="11" xfId="0" applyNumberFormat="1" applyFont="1" applyFill="1" applyBorder="1"/>
    <xf numFmtId="2" fontId="33" fillId="5" borderId="11" xfId="0" applyNumberFormat="1" applyFont="1" applyFill="1" applyBorder="1"/>
    <xf numFmtId="2" fontId="2" fillId="5" borderId="11" xfId="0" applyNumberFormat="1" applyFont="1" applyFill="1" applyBorder="1" applyAlignment="1">
      <alignment horizontal="center"/>
    </xf>
    <xf numFmtId="2" fontId="27" fillId="5" borderId="11" xfId="0" applyNumberFormat="1" applyFont="1" applyFill="1" applyBorder="1" applyAlignment="1">
      <alignment horizontal="center"/>
    </xf>
    <xf numFmtId="2" fontId="2" fillId="5" borderId="37" xfId="0" applyNumberFormat="1" applyFont="1" applyFill="1" applyBorder="1"/>
    <xf numFmtId="2" fontId="27" fillId="5" borderId="11" xfId="0" applyNumberFormat="1" applyFont="1" applyFill="1" applyBorder="1" applyProtection="1">
      <protection locked="0"/>
    </xf>
    <xf numFmtId="2" fontId="27" fillId="5" borderId="11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15" xfId="0" applyBorder="1"/>
    <xf numFmtId="0" fontId="0" fillId="0" borderId="51" xfId="0" applyBorder="1"/>
    <xf numFmtId="2" fontId="0" fillId="0" borderId="0" xfId="0" applyNumberFormat="1" applyBorder="1"/>
    <xf numFmtId="169" fontId="0" fillId="0" borderId="0" xfId="0" applyNumberFormat="1" applyBorder="1"/>
    <xf numFmtId="0" fontId="3" fillId="0" borderId="0" xfId="0" applyFont="1"/>
    <xf numFmtId="0" fontId="3" fillId="0" borderId="15" xfId="0" applyFont="1" applyBorder="1"/>
    <xf numFmtId="0" fontId="3" fillId="0" borderId="0" xfId="0" applyFont="1" applyBorder="1"/>
    <xf numFmtId="2" fontId="3" fillId="0" borderId="0" xfId="0" applyNumberFormat="1" applyFont="1"/>
    <xf numFmtId="0" fontId="3" fillId="0" borderId="11" xfId="0" applyFont="1" applyBorder="1"/>
    <xf numFmtId="0" fontId="3" fillId="0" borderId="52" xfId="0" applyFont="1" applyBorder="1"/>
    <xf numFmtId="0" fontId="3" fillId="0" borderId="51" xfId="0" applyFont="1" applyBorder="1"/>
    <xf numFmtId="0" fontId="3" fillId="0" borderId="53" xfId="0" applyFont="1" applyBorder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10" fillId="3" borderId="43" xfId="0" applyFont="1" applyFill="1" applyBorder="1" applyAlignment="1">
      <alignment horizontal="left"/>
    </xf>
    <xf numFmtId="0" fontId="10" fillId="3" borderId="44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left"/>
    </xf>
    <xf numFmtId="0" fontId="10" fillId="3" borderId="45" xfId="0" applyFont="1" applyFill="1" applyBorder="1" applyAlignment="1">
      <alignment horizontal="left"/>
    </xf>
    <xf numFmtId="0" fontId="10" fillId="3" borderId="46" xfId="0" applyFont="1" applyFill="1" applyBorder="1" applyAlignment="1">
      <alignment horizontal="left"/>
    </xf>
    <xf numFmtId="0" fontId="10" fillId="3" borderId="47" xfId="0" applyFont="1" applyFill="1" applyBorder="1" applyAlignment="1">
      <alignment horizontal="left"/>
    </xf>
    <xf numFmtId="0" fontId="10" fillId="3" borderId="43" xfId="0" applyFont="1" applyFill="1" applyBorder="1" applyAlignment="1" applyProtection="1">
      <alignment horizontal="left"/>
      <protection locked="0"/>
    </xf>
    <xf numFmtId="0" fontId="10" fillId="3" borderId="44" xfId="0" applyFont="1" applyFill="1" applyBorder="1" applyAlignment="1" applyProtection="1">
      <alignment horizontal="left"/>
      <protection locked="0"/>
    </xf>
    <xf numFmtId="0" fontId="10" fillId="3" borderId="18" xfId="0" applyFont="1" applyFill="1" applyBorder="1" applyAlignment="1" applyProtection="1">
      <alignment horizontal="left"/>
      <protection locked="0"/>
    </xf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3" fillId="3" borderId="0" xfId="0" applyFont="1" applyFill="1" applyAlignment="1">
      <alignment horizontal="right"/>
    </xf>
    <xf numFmtId="1" fontId="18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0" fillId="3" borderId="0" xfId="0" applyFill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4" fillId="3" borderId="0" xfId="0" applyFont="1" applyFill="1" applyAlignment="1">
      <alignment horizontal="center"/>
    </xf>
    <xf numFmtId="0" fontId="26" fillId="3" borderId="15" xfId="0" applyFont="1" applyFill="1" applyBorder="1" applyAlignment="1">
      <alignment horizontal="center"/>
    </xf>
    <xf numFmtId="0" fontId="27" fillId="3" borderId="0" xfId="0" applyFont="1" applyFill="1" applyBorder="1" applyAlignment="1" applyProtection="1">
      <alignment horizontal="left"/>
      <protection locked="0"/>
    </xf>
    <xf numFmtId="0" fontId="22" fillId="3" borderId="11" xfId="0" applyFont="1" applyFill="1" applyBorder="1" applyAlignment="1">
      <alignment horizontal="left"/>
    </xf>
    <xf numFmtId="0" fontId="22" fillId="3" borderId="49" xfId="0" applyFont="1" applyFill="1" applyBorder="1" applyAlignment="1" applyProtection="1">
      <alignment horizontal="left"/>
      <protection locked="0"/>
    </xf>
    <xf numFmtId="0" fontId="22" fillId="3" borderId="44" xfId="0" applyFont="1" applyFill="1" applyBorder="1" applyAlignment="1" applyProtection="1">
      <alignment horizontal="left"/>
      <protection locked="0"/>
    </xf>
    <xf numFmtId="0" fontId="22" fillId="3" borderId="50" xfId="0" applyFont="1" applyFill="1" applyBorder="1" applyAlignment="1" applyProtection="1">
      <alignment horizontal="left"/>
      <protection locked="0"/>
    </xf>
    <xf numFmtId="0" fontId="29" fillId="3" borderId="5" xfId="0" applyFont="1" applyFill="1" applyBorder="1" applyAlignment="1">
      <alignment horizontal="left" vertical="center" wrapText="1"/>
    </xf>
    <xf numFmtId="0" fontId="29" fillId="3" borderId="5" xfId="0" applyFont="1" applyFill="1" applyBorder="1" applyAlignment="1">
      <alignment horizontal="left" vertical="center"/>
    </xf>
    <xf numFmtId="0" fontId="29" fillId="3" borderId="3" xfId="0" applyFont="1" applyFill="1" applyBorder="1" applyAlignment="1">
      <alignment horizontal="center"/>
    </xf>
    <xf numFmtId="0" fontId="22" fillId="3" borderId="11" xfId="0" applyFont="1" applyFill="1" applyBorder="1" applyAlignment="1" applyProtection="1">
      <alignment horizontal="left"/>
      <protection locked="0"/>
    </xf>
    <xf numFmtId="2" fontId="22" fillId="3" borderId="11" xfId="0" applyNumberFormat="1" applyFont="1" applyFill="1" applyBorder="1" applyAlignment="1" applyProtection="1">
      <alignment horizontal="left"/>
      <protection locked="0"/>
    </xf>
    <xf numFmtId="0" fontId="27" fillId="3" borderId="5" xfId="0" applyFont="1" applyFill="1" applyBorder="1" applyAlignment="1" applyProtection="1">
      <alignment horizontal="left"/>
      <protection locked="0"/>
    </xf>
    <xf numFmtId="164" fontId="29" fillId="3" borderId="30" xfId="2" applyFont="1" applyFill="1" applyBorder="1" applyAlignment="1">
      <alignment horizontal="center"/>
    </xf>
    <xf numFmtId="164" fontId="29" fillId="3" borderId="16" xfId="2" applyFont="1" applyFill="1" applyBorder="1" applyAlignment="1">
      <alignment horizontal="center"/>
    </xf>
    <xf numFmtId="164" fontId="29" fillId="3" borderId="31" xfId="2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1" fillId="3" borderId="15" xfId="0" applyFont="1" applyFill="1" applyBorder="1" applyAlignment="1">
      <alignment horizontal="left"/>
    </xf>
    <xf numFmtId="0" fontId="22" fillId="3" borderId="49" xfId="0" applyFont="1" applyFill="1" applyBorder="1" applyAlignment="1">
      <alignment horizontal="left"/>
    </xf>
    <xf numFmtId="0" fontId="22" fillId="3" borderId="44" xfId="0" applyFont="1" applyFill="1" applyBorder="1" applyAlignment="1">
      <alignment horizontal="left"/>
    </xf>
    <xf numFmtId="0" fontId="22" fillId="3" borderId="50" xfId="0" applyFont="1" applyFill="1" applyBorder="1" applyAlignment="1">
      <alignment horizontal="left"/>
    </xf>
    <xf numFmtId="0" fontId="27" fillId="3" borderId="11" xfId="0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164" fontId="27" fillId="3" borderId="37" xfId="2" applyFont="1" applyFill="1" applyBorder="1" applyAlignment="1">
      <alignment horizontal="left"/>
    </xf>
    <xf numFmtId="164" fontId="29" fillId="3" borderId="3" xfId="2" applyFont="1" applyFill="1" applyBorder="1" applyAlignment="1">
      <alignment horizontal="center"/>
    </xf>
    <xf numFmtId="0" fontId="27" fillId="3" borderId="11" xfId="0" applyFont="1" applyFill="1" applyBorder="1" applyAlignment="1">
      <alignment horizontal="left"/>
    </xf>
    <xf numFmtId="0" fontId="27" fillId="3" borderId="37" xfId="0" applyFont="1" applyFill="1" applyBorder="1" applyAlignment="1">
      <alignment horizontal="left"/>
    </xf>
    <xf numFmtId="0" fontId="29" fillId="3" borderId="6" xfId="0" applyFont="1" applyFill="1" applyBorder="1" applyAlignment="1">
      <alignment horizontal="left" vertical="center" wrapText="1"/>
    </xf>
    <xf numFmtId="0" fontId="29" fillId="3" borderId="6" xfId="0" applyFont="1" applyFill="1" applyBorder="1" applyAlignment="1">
      <alignment horizontal="left" vertical="center"/>
    </xf>
    <xf numFmtId="0" fontId="29" fillId="3" borderId="6" xfId="0" applyFont="1" applyFill="1" applyBorder="1" applyAlignment="1">
      <alignment horizontal="center"/>
    </xf>
    <xf numFmtId="0" fontId="27" fillId="3" borderId="14" xfId="0" applyFont="1" applyFill="1" applyBorder="1" applyAlignment="1">
      <alignment horizontal="left"/>
    </xf>
    <xf numFmtId="0" fontId="22" fillId="3" borderId="11" xfId="0" applyFont="1" applyFill="1" applyBorder="1" applyAlignment="1">
      <alignment horizontal="center"/>
    </xf>
    <xf numFmtId="0" fontId="22" fillId="3" borderId="37" xfId="0" applyFont="1" applyFill="1" applyBorder="1" applyAlignment="1">
      <alignment horizontal="left"/>
    </xf>
    <xf numFmtId="0" fontId="32" fillId="3" borderId="11" xfId="0" applyFont="1" applyFill="1" applyBorder="1" applyAlignment="1">
      <alignment horizontal="left"/>
    </xf>
    <xf numFmtId="0" fontId="12" fillId="3" borderId="15" xfId="0" applyFont="1" applyFill="1" applyBorder="1" applyAlignment="1">
      <alignment horizontal="center"/>
    </xf>
    <xf numFmtId="0" fontId="29" fillId="3" borderId="40" xfId="0" applyFont="1" applyFill="1" applyBorder="1" applyAlignment="1">
      <alignment horizontal="left" vertical="center" wrapText="1"/>
    </xf>
    <xf numFmtId="0" fontId="29" fillId="3" borderId="40" xfId="0" applyFont="1" applyFill="1" applyBorder="1" applyAlignment="1">
      <alignment horizontal="left" vertical="center"/>
    </xf>
    <xf numFmtId="0" fontId="29" fillId="3" borderId="11" xfId="0" applyFont="1" applyFill="1" applyBorder="1" applyAlignment="1" applyProtection="1">
      <alignment horizontal="left" vertical="center" wrapText="1"/>
    </xf>
    <xf numFmtId="0" fontId="29" fillId="3" borderId="11" xfId="0" applyFont="1" applyFill="1" applyBorder="1" applyAlignment="1" applyProtection="1">
      <alignment horizontal="left" vertical="center"/>
    </xf>
    <xf numFmtId="0" fontId="27" fillId="3" borderId="30" xfId="0" applyFont="1" applyFill="1" applyBorder="1" applyAlignment="1" applyProtection="1">
      <alignment horizontal="left"/>
      <protection locked="0"/>
    </xf>
    <xf numFmtId="0" fontId="27" fillId="3" borderId="16" xfId="0" applyFont="1" applyFill="1" applyBorder="1" applyAlignment="1" applyProtection="1">
      <alignment horizontal="left"/>
      <protection locked="0"/>
    </xf>
    <xf numFmtId="0" fontId="27" fillId="3" borderId="31" xfId="0" applyFont="1" applyFill="1" applyBorder="1" applyAlignment="1" applyProtection="1">
      <alignment horizontal="left"/>
      <protection locked="0"/>
    </xf>
    <xf numFmtId="0" fontId="2" fillId="3" borderId="15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Währung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 enableFormatConditionsCalculation="0">
    <tabColor indexed="8"/>
    <pageSetUpPr autoPageBreaks="0"/>
  </sheetPr>
  <dimension ref="A1:J45"/>
  <sheetViews>
    <sheetView showGridLines="0" topLeftCell="A10" zoomScale="75" zoomScaleNormal="75" workbookViewId="0">
      <selection activeCell="O32" sqref="O32"/>
    </sheetView>
  </sheetViews>
  <sheetFormatPr baseColWidth="10" defaultRowHeight="12.75" x14ac:dyDescent="0.2"/>
  <cols>
    <col min="1" max="1" width="11.28515625" style="42" customWidth="1"/>
    <col min="2" max="2" width="12" style="42" customWidth="1"/>
    <col min="3" max="3" width="21.5703125" style="42" customWidth="1"/>
    <col min="4" max="4" width="3.85546875" style="42" customWidth="1"/>
    <col min="5" max="5" width="11.5703125" style="45" customWidth="1"/>
    <col min="6" max="6" width="11.5703125" style="42" customWidth="1"/>
    <col min="7" max="7" width="12.85546875" style="42" customWidth="1"/>
    <col min="8" max="8" width="11.42578125" style="42" hidden="1" customWidth="1"/>
    <col min="9" max="16384" width="11.42578125" style="42"/>
  </cols>
  <sheetData>
    <row r="1" spans="1:7" x14ac:dyDescent="0.2">
      <c r="A1" s="48"/>
      <c r="B1" s="48"/>
      <c r="C1" s="48"/>
      <c r="D1" s="48"/>
      <c r="E1" s="49"/>
      <c r="F1" s="48"/>
      <c r="G1" s="48"/>
    </row>
    <row r="2" spans="1:7" ht="15.75" x14ac:dyDescent="0.25">
      <c r="A2" s="244" t="s">
        <v>1</v>
      </c>
      <c r="B2" s="245"/>
      <c r="C2" s="245"/>
      <c r="D2" s="245"/>
      <c r="E2" s="245"/>
      <c r="F2" s="245"/>
      <c r="G2" s="245"/>
    </row>
    <row r="3" spans="1:7" x14ac:dyDescent="0.2">
      <c r="A3" s="48"/>
      <c r="B3" s="48"/>
      <c r="C3" s="48"/>
      <c r="D3" s="48"/>
      <c r="E3" s="49"/>
      <c r="F3" s="48"/>
      <c r="G3" s="48"/>
    </row>
    <row r="4" spans="1:7" x14ac:dyDescent="0.2">
      <c r="A4" s="48"/>
      <c r="B4" s="48"/>
      <c r="C4" s="48"/>
      <c r="D4" s="48"/>
      <c r="E4" s="49"/>
      <c r="F4" s="48"/>
      <c r="G4" s="48"/>
    </row>
    <row r="5" spans="1:7" x14ac:dyDescent="0.2">
      <c r="A5" s="246" t="s">
        <v>37</v>
      </c>
      <c r="B5" s="246"/>
      <c r="C5" s="50"/>
      <c r="D5" s="48"/>
      <c r="E5" s="51" t="s">
        <v>12</v>
      </c>
      <c r="F5" s="52"/>
      <c r="G5" s="48"/>
    </row>
    <row r="6" spans="1:7" x14ac:dyDescent="0.2">
      <c r="A6" s="52"/>
      <c r="B6" s="53"/>
      <c r="C6" s="48"/>
      <c r="D6" s="48"/>
      <c r="E6" s="51"/>
      <c r="F6" s="48"/>
      <c r="G6" s="48"/>
    </row>
    <row r="7" spans="1:7" ht="18" x14ac:dyDescent="0.35">
      <c r="A7" s="246" t="s">
        <v>9</v>
      </c>
      <c r="B7" s="247"/>
      <c r="C7" s="249"/>
      <c r="D7" s="249"/>
      <c r="E7" s="49"/>
      <c r="F7" s="48"/>
      <c r="G7" s="48"/>
    </row>
    <row r="8" spans="1:7" x14ac:dyDescent="0.2">
      <c r="A8" s="48"/>
      <c r="B8" s="48"/>
      <c r="C8" s="48"/>
      <c r="D8" s="48"/>
      <c r="E8" s="49"/>
      <c r="F8" s="48"/>
      <c r="G8" s="48"/>
    </row>
    <row r="9" spans="1:7" ht="16.5" x14ac:dyDescent="0.35">
      <c r="A9" s="52" t="s">
        <v>10</v>
      </c>
      <c r="B9" s="248"/>
      <c r="C9" s="248"/>
      <c r="D9" s="248"/>
      <c r="E9" s="55" t="s">
        <v>2</v>
      </c>
      <c r="F9" s="250"/>
      <c r="G9" s="250"/>
    </row>
    <row r="10" spans="1:7" x14ac:dyDescent="0.2">
      <c r="A10" s="48"/>
      <c r="B10" s="48"/>
      <c r="C10" s="48"/>
      <c r="D10" s="48"/>
      <c r="E10" s="49"/>
      <c r="F10" s="48"/>
      <c r="G10" s="48"/>
    </row>
    <row r="11" spans="1:7" x14ac:dyDescent="0.2">
      <c r="A11" s="52" t="s">
        <v>8</v>
      </c>
      <c r="B11" s="55"/>
      <c r="C11" s="48"/>
      <c r="D11" s="48"/>
      <c r="E11" s="51"/>
      <c r="F11" s="55" t="s">
        <v>0</v>
      </c>
      <c r="G11" s="55"/>
    </row>
    <row r="12" spans="1:7" ht="19.5" customHeight="1" thickBot="1" x14ac:dyDescent="0.25">
      <c r="A12" s="48"/>
      <c r="B12" s="48"/>
      <c r="C12" s="48"/>
      <c r="D12" s="48"/>
      <c r="E12" s="49"/>
      <c r="F12" s="48"/>
      <c r="G12" s="48"/>
    </row>
    <row r="13" spans="1:7" ht="13.5" thickBot="1" x14ac:dyDescent="0.25">
      <c r="A13" s="56" t="s">
        <v>3</v>
      </c>
      <c r="B13" s="252" t="s">
        <v>4</v>
      </c>
      <c r="C13" s="253"/>
      <c r="D13" s="253"/>
      <c r="E13" s="58" t="s">
        <v>5</v>
      </c>
      <c r="F13" s="56" t="s">
        <v>6</v>
      </c>
      <c r="G13" s="56" t="s">
        <v>7</v>
      </c>
    </row>
    <row r="14" spans="1:7" ht="18" customHeight="1" x14ac:dyDescent="0.2">
      <c r="A14" s="11" t="str">
        <f>'Caja Chica'!A5</f>
        <v>01-SET</v>
      </c>
      <c r="B14" s="257" t="s">
        <v>13</v>
      </c>
      <c r="C14" s="258"/>
      <c r="D14" s="259"/>
      <c r="E14" s="33">
        <v>7950.64</v>
      </c>
      <c r="F14" s="1"/>
      <c r="G14" s="2">
        <f>SUM(E14:F14)</f>
        <v>7950.64</v>
      </c>
    </row>
    <row r="15" spans="1:7" ht="18" customHeight="1" x14ac:dyDescent="0.2">
      <c r="A15" s="190" t="s">
        <v>57</v>
      </c>
      <c r="B15" s="242" t="s">
        <v>76</v>
      </c>
      <c r="C15" s="242"/>
      <c r="D15" s="243"/>
      <c r="E15" s="59">
        <v>14760</v>
      </c>
      <c r="F15" s="60"/>
      <c r="G15" s="61">
        <f t="shared" ref="G15:G30" si="0">SUM(G14+E15)-F15</f>
        <v>22710.639999999999</v>
      </c>
    </row>
    <row r="16" spans="1:7" ht="18" customHeight="1" x14ac:dyDescent="0.2">
      <c r="A16" s="190" t="s">
        <v>57</v>
      </c>
      <c r="B16" s="241" t="s">
        <v>58</v>
      </c>
      <c r="C16" s="242"/>
      <c r="D16" s="243"/>
      <c r="E16" s="59"/>
      <c r="F16" s="60">
        <v>11.8</v>
      </c>
      <c r="G16" s="61">
        <f t="shared" si="0"/>
        <v>22698.84</v>
      </c>
    </row>
    <row r="17" spans="1:7" ht="18" customHeight="1" x14ac:dyDescent="0.2">
      <c r="A17" s="190" t="s">
        <v>60</v>
      </c>
      <c r="B17" s="241" t="s">
        <v>59</v>
      </c>
      <c r="C17" s="242"/>
      <c r="D17" s="243"/>
      <c r="E17" s="59"/>
      <c r="F17" s="59">
        <v>200</v>
      </c>
      <c r="G17" s="61">
        <f t="shared" si="0"/>
        <v>22498.84</v>
      </c>
    </row>
    <row r="18" spans="1:7" ht="18" customHeight="1" x14ac:dyDescent="0.2">
      <c r="A18" s="190" t="s">
        <v>78</v>
      </c>
      <c r="B18" s="241" t="s">
        <v>77</v>
      </c>
      <c r="C18" s="242"/>
      <c r="D18" s="243"/>
      <c r="E18" s="59">
        <v>205</v>
      </c>
      <c r="F18" s="59"/>
      <c r="G18" s="61">
        <f t="shared" si="0"/>
        <v>22703.84</v>
      </c>
    </row>
    <row r="19" spans="1:7" ht="18" customHeight="1" x14ac:dyDescent="0.2">
      <c r="A19" s="190" t="s">
        <v>78</v>
      </c>
      <c r="B19" s="241" t="s">
        <v>58</v>
      </c>
      <c r="C19" s="242"/>
      <c r="D19" s="243"/>
      <c r="E19" s="59"/>
      <c r="F19" s="59">
        <v>0.16</v>
      </c>
      <c r="G19" s="61">
        <f t="shared" si="0"/>
        <v>22703.68</v>
      </c>
    </row>
    <row r="20" spans="1:7" ht="18" customHeight="1" x14ac:dyDescent="0.2">
      <c r="A20" s="190" t="s">
        <v>79</v>
      </c>
      <c r="B20" s="241" t="s">
        <v>59</v>
      </c>
      <c r="C20" s="242"/>
      <c r="D20" s="243"/>
      <c r="E20" s="59"/>
      <c r="F20" s="62">
        <v>10000</v>
      </c>
      <c r="G20" s="61">
        <f t="shared" si="0"/>
        <v>12703.68</v>
      </c>
    </row>
    <row r="21" spans="1:7" ht="18" customHeight="1" x14ac:dyDescent="0.2">
      <c r="A21" s="190" t="s">
        <v>80</v>
      </c>
      <c r="B21" s="241" t="s">
        <v>59</v>
      </c>
      <c r="C21" s="242"/>
      <c r="D21" s="243"/>
      <c r="E21" s="59"/>
      <c r="F21" s="62">
        <v>5000</v>
      </c>
      <c r="G21" s="61">
        <f t="shared" si="0"/>
        <v>7703.68</v>
      </c>
    </row>
    <row r="22" spans="1:7" ht="18" customHeight="1" x14ac:dyDescent="0.2">
      <c r="A22" s="190" t="s">
        <v>80</v>
      </c>
      <c r="B22" s="241" t="s">
        <v>58</v>
      </c>
      <c r="C22" s="242"/>
      <c r="D22" s="243"/>
      <c r="E22" s="63"/>
      <c r="F22" s="62">
        <v>8.7100000000000009</v>
      </c>
      <c r="G22" s="61">
        <f t="shared" si="0"/>
        <v>7694.97</v>
      </c>
    </row>
    <row r="23" spans="1:7" ht="18" customHeight="1" x14ac:dyDescent="0.2">
      <c r="A23" s="190" t="s">
        <v>122</v>
      </c>
      <c r="B23" s="235" t="s">
        <v>59</v>
      </c>
      <c r="C23" s="236"/>
      <c r="D23" s="237"/>
      <c r="E23" s="63"/>
      <c r="F23" s="62">
        <v>1000</v>
      </c>
      <c r="G23" s="61">
        <f t="shared" si="0"/>
        <v>6694.97</v>
      </c>
    </row>
    <row r="24" spans="1:7" ht="18" customHeight="1" x14ac:dyDescent="0.2">
      <c r="A24" s="190" t="s">
        <v>122</v>
      </c>
      <c r="B24" s="235" t="s">
        <v>58</v>
      </c>
      <c r="C24" s="236"/>
      <c r="D24" s="237"/>
      <c r="E24" s="63"/>
      <c r="F24" s="62">
        <v>0.8</v>
      </c>
      <c r="G24" s="61">
        <f t="shared" si="0"/>
        <v>6694.17</v>
      </c>
    </row>
    <row r="25" spans="1:7" ht="18" customHeight="1" x14ac:dyDescent="0.2">
      <c r="A25" s="190" t="s">
        <v>149</v>
      </c>
      <c r="B25" s="235" t="s">
        <v>148</v>
      </c>
      <c r="C25" s="236"/>
      <c r="D25" s="237"/>
      <c r="E25" s="63">
        <v>9829.64</v>
      </c>
      <c r="F25" s="62"/>
      <c r="G25" s="61">
        <f t="shared" si="0"/>
        <v>16523.809999999998</v>
      </c>
    </row>
    <row r="26" spans="1:7" ht="18" customHeight="1" x14ac:dyDescent="0.2">
      <c r="A26" s="190" t="s">
        <v>147</v>
      </c>
      <c r="B26" s="235" t="s">
        <v>59</v>
      </c>
      <c r="C26" s="236"/>
      <c r="D26" s="237"/>
      <c r="E26" s="63"/>
      <c r="F26" s="62">
        <v>1000</v>
      </c>
      <c r="G26" s="61">
        <f t="shared" si="0"/>
        <v>15523.809999999998</v>
      </c>
    </row>
    <row r="27" spans="1:7" ht="18" customHeight="1" x14ac:dyDescent="0.2">
      <c r="A27" s="190" t="s">
        <v>166</v>
      </c>
      <c r="B27" s="235" t="s">
        <v>59</v>
      </c>
      <c r="C27" s="236"/>
      <c r="D27" s="237"/>
      <c r="E27" s="63"/>
      <c r="F27" s="62">
        <v>3000</v>
      </c>
      <c r="G27" s="61">
        <f t="shared" si="0"/>
        <v>12523.809999999998</v>
      </c>
    </row>
    <row r="28" spans="1:7" ht="18" customHeight="1" x14ac:dyDescent="0.2">
      <c r="A28" s="190" t="s">
        <v>197</v>
      </c>
      <c r="B28" s="235" t="s">
        <v>196</v>
      </c>
      <c r="C28" s="236"/>
      <c r="D28" s="237"/>
      <c r="E28" s="63">
        <v>7.87</v>
      </c>
      <c r="F28" s="65"/>
      <c r="G28" s="61">
        <f t="shared" si="0"/>
        <v>12531.679999999998</v>
      </c>
    </row>
    <row r="29" spans="1:7" ht="18" customHeight="1" x14ac:dyDescent="0.2">
      <c r="A29" s="190" t="s">
        <v>199</v>
      </c>
      <c r="B29" s="235" t="s">
        <v>198</v>
      </c>
      <c r="C29" s="236"/>
      <c r="D29" s="237"/>
      <c r="E29" s="63">
        <v>220</v>
      </c>
      <c r="F29" s="65"/>
      <c r="G29" s="61">
        <f t="shared" si="0"/>
        <v>12751.679999999998</v>
      </c>
    </row>
    <row r="30" spans="1:7" ht="18" customHeight="1" x14ac:dyDescent="0.2">
      <c r="A30" s="190" t="s">
        <v>199</v>
      </c>
      <c r="B30" s="235" t="s">
        <v>58</v>
      </c>
      <c r="C30" s="236"/>
      <c r="D30" s="237"/>
      <c r="E30" s="63"/>
      <c r="F30" s="65">
        <v>0.17</v>
      </c>
      <c r="G30" s="61">
        <f t="shared" si="0"/>
        <v>12751.509999999998</v>
      </c>
    </row>
    <row r="31" spans="1:7" ht="18" customHeight="1" x14ac:dyDescent="0.2">
      <c r="A31" s="66"/>
      <c r="B31" s="235"/>
      <c r="C31" s="236"/>
      <c r="D31" s="237"/>
      <c r="E31" s="63"/>
      <c r="F31" s="62"/>
      <c r="G31" s="61"/>
    </row>
    <row r="32" spans="1:7" ht="18" customHeight="1" x14ac:dyDescent="0.2">
      <c r="A32" s="66"/>
      <c r="B32" s="235"/>
      <c r="C32" s="236"/>
      <c r="D32" s="237"/>
      <c r="E32" s="63"/>
      <c r="F32" s="65"/>
      <c r="G32" s="61"/>
    </row>
    <row r="33" spans="1:10" ht="18" customHeight="1" x14ac:dyDescent="0.2">
      <c r="A33" s="66"/>
      <c r="B33" s="235"/>
      <c r="C33" s="236"/>
      <c r="D33" s="237"/>
      <c r="E33" s="63"/>
      <c r="F33" s="65"/>
      <c r="G33" s="61"/>
    </row>
    <row r="34" spans="1:10" ht="18" customHeight="1" x14ac:dyDescent="0.2">
      <c r="A34" s="66"/>
      <c r="B34" s="235"/>
      <c r="C34" s="236"/>
      <c r="D34" s="237"/>
      <c r="E34" s="63"/>
      <c r="F34" s="64"/>
      <c r="G34" s="61"/>
      <c r="I34" s="68"/>
      <c r="J34" s="68"/>
    </row>
    <row r="35" spans="1:10" ht="18" customHeight="1" x14ac:dyDescent="0.2">
      <c r="A35" s="66"/>
      <c r="B35" s="235"/>
      <c r="C35" s="236"/>
      <c r="D35" s="237"/>
      <c r="E35" s="63"/>
      <c r="F35" s="64"/>
      <c r="G35" s="61"/>
      <c r="I35" s="44"/>
      <c r="J35" s="68"/>
    </row>
    <row r="36" spans="1:10" ht="18" customHeight="1" x14ac:dyDescent="0.2">
      <c r="A36" s="66"/>
      <c r="B36" s="235"/>
      <c r="C36" s="236"/>
      <c r="D36" s="237"/>
      <c r="E36" s="63"/>
      <c r="F36" s="64"/>
      <c r="G36" s="61"/>
      <c r="I36" s="69">
        <f>SUM(E15:E37)</f>
        <v>25022.51</v>
      </c>
      <c r="J36" s="68"/>
    </row>
    <row r="37" spans="1:10" ht="18" customHeight="1" thickBot="1" x14ac:dyDescent="0.25">
      <c r="A37" s="67"/>
      <c r="B37" s="238"/>
      <c r="C37" s="239"/>
      <c r="D37" s="240"/>
      <c r="E37" s="63"/>
      <c r="F37" s="64"/>
      <c r="G37" s="61"/>
      <c r="I37" s="68"/>
      <c r="J37" s="68"/>
    </row>
    <row r="38" spans="1:10" ht="13.5" thickBot="1" x14ac:dyDescent="0.25">
      <c r="A38" s="3"/>
      <c r="B38" s="254" t="s">
        <v>11</v>
      </c>
      <c r="C38" s="255"/>
      <c r="D38" s="256"/>
      <c r="E38" s="34">
        <f>SUM(E14:E37)</f>
        <v>32973.149999999994</v>
      </c>
      <c r="F38" s="4">
        <f>SUM(F15:F37)</f>
        <v>20221.639999999996</v>
      </c>
      <c r="G38" s="4">
        <f>(E38-F38)</f>
        <v>12751.509999999998</v>
      </c>
      <c r="I38" s="46"/>
    </row>
    <row r="39" spans="1:10" x14ac:dyDescent="0.2">
      <c r="A39" s="48"/>
      <c r="B39" s="48"/>
      <c r="C39" s="48"/>
      <c r="D39" s="48"/>
      <c r="E39" s="49"/>
      <c r="F39" s="48"/>
      <c r="G39" s="48"/>
    </row>
    <row r="40" spans="1:10" x14ac:dyDescent="0.2">
      <c r="A40" s="48"/>
      <c r="B40" s="48"/>
      <c r="C40" s="48"/>
      <c r="D40" s="48"/>
      <c r="E40" s="49"/>
      <c r="F40" s="48"/>
      <c r="G40" s="48"/>
    </row>
    <row r="41" spans="1:10" x14ac:dyDescent="0.2">
      <c r="A41" s="48"/>
      <c r="B41" s="48"/>
      <c r="C41" s="48"/>
      <c r="D41" s="48"/>
      <c r="E41" s="49"/>
      <c r="F41" s="48"/>
      <c r="G41" s="48"/>
    </row>
    <row r="42" spans="1:10" x14ac:dyDescent="0.2">
      <c r="A42" s="251" t="s">
        <v>200</v>
      </c>
      <c r="B42" s="247"/>
      <c r="C42" s="247"/>
      <c r="D42" s="247"/>
      <c r="E42" s="247"/>
      <c r="F42" s="247"/>
      <c r="G42" s="247"/>
    </row>
    <row r="43" spans="1:10" x14ac:dyDescent="0.2">
      <c r="A43" s="247"/>
      <c r="B43" s="247"/>
      <c r="C43" s="247"/>
      <c r="D43" s="247"/>
      <c r="E43" s="247"/>
      <c r="F43" s="247"/>
      <c r="G43" s="247"/>
    </row>
    <row r="44" spans="1:10" x14ac:dyDescent="0.2">
      <c r="A44" s="48"/>
      <c r="B44" s="48"/>
      <c r="C44" s="48"/>
      <c r="D44" s="48"/>
      <c r="E44" s="49"/>
      <c r="F44" s="48"/>
      <c r="G44" s="48"/>
    </row>
    <row r="45" spans="1:10" x14ac:dyDescent="0.2">
      <c r="A45" s="48"/>
      <c r="B45" s="48"/>
      <c r="C45" s="48"/>
      <c r="D45" s="48"/>
      <c r="E45" s="49"/>
      <c r="F45" s="48"/>
      <c r="G45" s="51" t="s">
        <v>34</v>
      </c>
    </row>
  </sheetData>
  <protectedRanges>
    <protectedRange sqref="A31:A37 B15:F37" name="Rango1"/>
  </protectedRanges>
  <mergeCells count="33">
    <mergeCell ref="B19:D19"/>
    <mergeCell ref="B20:D20"/>
    <mergeCell ref="A42:G43"/>
    <mergeCell ref="B13:D13"/>
    <mergeCell ref="B38:D38"/>
    <mergeCell ref="B14:D14"/>
    <mergeCell ref="B26:D26"/>
    <mergeCell ref="B27:D27"/>
    <mergeCell ref="B29:D29"/>
    <mergeCell ref="B25:D25"/>
    <mergeCell ref="B31:D31"/>
    <mergeCell ref="B24:D24"/>
    <mergeCell ref="B21:D21"/>
    <mergeCell ref="B22:D22"/>
    <mergeCell ref="B15:D15"/>
    <mergeCell ref="B16:D16"/>
    <mergeCell ref="B17:D17"/>
    <mergeCell ref="B18:D18"/>
    <mergeCell ref="A2:G2"/>
    <mergeCell ref="A7:B7"/>
    <mergeCell ref="B9:D9"/>
    <mergeCell ref="C7:D7"/>
    <mergeCell ref="A5:B5"/>
    <mergeCell ref="F9:G9"/>
    <mergeCell ref="B30:D30"/>
    <mergeCell ref="B28:D28"/>
    <mergeCell ref="B23:D23"/>
    <mergeCell ref="B32:D32"/>
    <mergeCell ref="B37:D37"/>
    <mergeCell ref="B36:D36"/>
    <mergeCell ref="B35:D35"/>
    <mergeCell ref="B33:D33"/>
    <mergeCell ref="B34:D34"/>
  </mergeCells>
  <phoneticPr fontId="0" type="noConversion"/>
  <pageMargins left="0.92" right="0.41" top="0.98425196850393704" bottom="0.98425196850393704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indexed="54"/>
  </sheetPr>
  <dimension ref="A1:O572"/>
  <sheetViews>
    <sheetView showGridLines="0" topLeftCell="A140" workbookViewId="0">
      <selection activeCell="E11" sqref="E11"/>
    </sheetView>
  </sheetViews>
  <sheetFormatPr baseColWidth="10" defaultRowHeight="12.75" x14ac:dyDescent="0.2"/>
  <cols>
    <col min="1" max="1" width="7.140625" style="71" customWidth="1"/>
    <col min="2" max="2" width="45.140625" style="42" customWidth="1"/>
    <col min="3" max="4" width="6" style="70" customWidth="1"/>
    <col min="5" max="7" width="9.28515625" style="42" customWidth="1"/>
    <col min="8" max="16384" width="11.42578125" style="42"/>
  </cols>
  <sheetData>
    <row r="1" spans="1:15" ht="9.75" customHeight="1" x14ac:dyDescent="0.2">
      <c r="A1" s="260" t="s">
        <v>38</v>
      </c>
      <c r="B1" s="260"/>
      <c r="C1" s="260"/>
      <c r="D1" s="260"/>
      <c r="E1" s="260"/>
      <c r="F1" s="260"/>
      <c r="G1" s="260"/>
    </row>
    <row r="2" spans="1:15" ht="12" customHeight="1" x14ac:dyDescent="0.2">
      <c r="A2" s="260"/>
      <c r="B2" s="260"/>
      <c r="C2" s="260"/>
      <c r="D2" s="260"/>
      <c r="E2" s="260"/>
      <c r="F2" s="260"/>
      <c r="G2" s="260"/>
    </row>
    <row r="3" spans="1:15" ht="12.75" customHeight="1" thickBot="1" x14ac:dyDescent="0.3">
      <c r="A3" s="72"/>
      <c r="B3" s="48"/>
      <c r="C3" s="47"/>
      <c r="D3" s="47"/>
      <c r="E3" s="73" t="s">
        <v>44</v>
      </c>
      <c r="F3" s="261" t="e">
        <f>#REF!</f>
        <v>#REF!</v>
      </c>
      <c r="G3" s="261"/>
    </row>
    <row r="4" spans="1:15" s="70" customFormat="1" ht="17.25" thickBot="1" x14ac:dyDescent="0.4">
      <c r="A4" s="74" t="s">
        <v>3</v>
      </c>
      <c r="B4" s="75" t="s">
        <v>15</v>
      </c>
      <c r="C4" s="76" t="s">
        <v>39</v>
      </c>
      <c r="D4" s="75" t="s">
        <v>40</v>
      </c>
      <c r="E4" s="75" t="s">
        <v>41</v>
      </c>
      <c r="F4" s="75" t="s">
        <v>42</v>
      </c>
      <c r="G4" s="75" t="s">
        <v>7</v>
      </c>
      <c r="H4" s="42"/>
      <c r="I4" s="42"/>
      <c r="J4" s="42"/>
      <c r="K4" s="42"/>
      <c r="L4" s="42"/>
      <c r="M4" s="42"/>
      <c r="N4" s="42"/>
      <c r="O4" s="42"/>
    </row>
    <row r="5" spans="1:15" x14ac:dyDescent="0.2">
      <c r="A5" s="38" t="s">
        <v>47</v>
      </c>
      <c r="B5" s="77" t="s">
        <v>45</v>
      </c>
      <c r="C5" s="78"/>
      <c r="D5" s="78"/>
      <c r="E5" s="79">
        <v>1716.4</v>
      </c>
      <c r="F5" s="77"/>
      <c r="G5" s="80">
        <f>E5</f>
        <v>1716.4</v>
      </c>
    </row>
    <row r="6" spans="1:15" x14ac:dyDescent="0.2">
      <c r="A6" s="38" t="s">
        <v>47</v>
      </c>
      <c r="B6" s="77" t="s">
        <v>45</v>
      </c>
      <c r="C6" s="36"/>
      <c r="D6" s="36"/>
      <c r="E6" s="37"/>
      <c r="F6" s="37"/>
      <c r="G6" s="81">
        <f>SUM(G5+E6)-F6</f>
        <v>1716.4</v>
      </c>
    </row>
    <row r="7" spans="1:15" x14ac:dyDescent="0.2">
      <c r="A7" s="38" t="s">
        <v>48</v>
      </c>
      <c r="B7" s="35" t="s">
        <v>49</v>
      </c>
      <c r="C7" s="36">
        <v>1</v>
      </c>
      <c r="D7" s="36">
        <v>704</v>
      </c>
      <c r="E7" s="37"/>
      <c r="F7" s="37">
        <v>1.2</v>
      </c>
      <c r="G7" s="81">
        <f t="shared" ref="G7:G57" si="0">SUM(G6+E7)-F7</f>
        <v>1715.2</v>
      </c>
    </row>
    <row r="8" spans="1:15" x14ac:dyDescent="0.2">
      <c r="A8" s="38" t="s">
        <v>48</v>
      </c>
      <c r="B8" s="35" t="s">
        <v>50</v>
      </c>
      <c r="C8" s="36">
        <f>C7+1</f>
        <v>2</v>
      </c>
      <c r="D8" s="36">
        <v>703</v>
      </c>
      <c r="E8" s="37"/>
      <c r="F8" s="37">
        <v>3.8</v>
      </c>
      <c r="G8" s="81">
        <f t="shared" si="0"/>
        <v>1711.4</v>
      </c>
    </row>
    <row r="9" spans="1:15" x14ac:dyDescent="0.2">
      <c r="A9" s="38" t="s">
        <v>48</v>
      </c>
      <c r="B9" s="35" t="s">
        <v>51</v>
      </c>
      <c r="C9" s="36">
        <f t="shared" ref="C9:C57" si="1">C8+1</f>
        <v>3</v>
      </c>
      <c r="D9" s="36">
        <v>703</v>
      </c>
      <c r="E9" s="37"/>
      <c r="F9" s="37">
        <v>8.6</v>
      </c>
      <c r="G9" s="81">
        <f t="shared" si="0"/>
        <v>1702.8000000000002</v>
      </c>
    </row>
    <row r="10" spans="1:15" x14ac:dyDescent="0.2">
      <c r="A10" s="38" t="s">
        <v>48</v>
      </c>
      <c r="B10" s="35" t="s">
        <v>54</v>
      </c>
      <c r="C10" s="36">
        <f t="shared" si="1"/>
        <v>4</v>
      </c>
      <c r="D10" s="36">
        <v>710</v>
      </c>
      <c r="E10" s="37"/>
      <c r="F10" s="37">
        <v>2.2999999999999998</v>
      </c>
      <c r="G10" s="81">
        <f t="shared" si="0"/>
        <v>1700.5000000000002</v>
      </c>
    </row>
    <row r="11" spans="1:15" x14ac:dyDescent="0.2">
      <c r="A11" s="197" t="s">
        <v>48</v>
      </c>
      <c r="B11" s="198" t="s">
        <v>55</v>
      </c>
      <c r="C11" s="199"/>
      <c r="D11" s="199"/>
      <c r="E11" s="202">
        <v>28</v>
      </c>
      <c r="F11" s="37"/>
      <c r="G11" s="81">
        <f t="shared" si="0"/>
        <v>1728.5000000000002</v>
      </c>
    </row>
    <row r="12" spans="1:15" x14ac:dyDescent="0.2">
      <c r="A12" s="38" t="s">
        <v>72</v>
      </c>
      <c r="B12" s="35" t="s">
        <v>69</v>
      </c>
      <c r="C12" s="36">
        <v>5</v>
      </c>
      <c r="D12" s="36">
        <v>703</v>
      </c>
      <c r="E12" s="37"/>
      <c r="F12" s="37">
        <v>3</v>
      </c>
      <c r="G12" s="81">
        <f t="shared" si="0"/>
        <v>1725.5000000000002</v>
      </c>
    </row>
    <row r="13" spans="1:15" x14ac:dyDescent="0.2">
      <c r="A13" s="38" t="s">
        <v>72</v>
      </c>
      <c r="B13" s="40" t="s">
        <v>68</v>
      </c>
      <c r="C13" s="36">
        <f t="shared" si="1"/>
        <v>6</v>
      </c>
      <c r="D13" s="36">
        <v>703</v>
      </c>
      <c r="E13" s="37"/>
      <c r="F13" s="37">
        <v>12.9</v>
      </c>
      <c r="G13" s="81">
        <f t="shared" si="0"/>
        <v>1712.6000000000001</v>
      </c>
    </row>
    <row r="14" spans="1:15" x14ac:dyDescent="0.2">
      <c r="A14" s="38" t="s">
        <v>72</v>
      </c>
      <c r="B14" s="35" t="s">
        <v>46</v>
      </c>
      <c r="C14" s="36">
        <f t="shared" si="1"/>
        <v>7</v>
      </c>
      <c r="D14" s="36">
        <v>702</v>
      </c>
      <c r="E14" s="37"/>
      <c r="F14" s="37">
        <v>80</v>
      </c>
      <c r="G14" s="81">
        <f t="shared" si="0"/>
        <v>1632.6000000000001</v>
      </c>
    </row>
    <row r="15" spans="1:15" x14ac:dyDescent="0.2">
      <c r="A15" s="38" t="s">
        <v>73</v>
      </c>
      <c r="B15" s="35" t="s">
        <v>70</v>
      </c>
      <c r="C15" s="36">
        <f t="shared" si="1"/>
        <v>8</v>
      </c>
      <c r="D15" s="36">
        <v>710</v>
      </c>
      <c r="E15" s="37"/>
      <c r="F15" s="37">
        <v>1.4</v>
      </c>
      <c r="G15" s="81">
        <f t="shared" si="0"/>
        <v>1631.2</v>
      </c>
    </row>
    <row r="16" spans="1:15" x14ac:dyDescent="0.2">
      <c r="A16" s="38" t="s">
        <v>73</v>
      </c>
      <c r="B16" s="35" t="s">
        <v>71</v>
      </c>
      <c r="C16" s="36">
        <f t="shared" si="1"/>
        <v>9</v>
      </c>
      <c r="D16" s="36">
        <v>711</v>
      </c>
      <c r="E16" s="37"/>
      <c r="F16" s="37">
        <v>8.5</v>
      </c>
      <c r="G16" s="81">
        <f t="shared" si="0"/>
        <v>1622.7</v>
      </c>
    </row>
    <row r="17" spans="1:7" x14ac:dyDescent="0.2">
      <c r="A17" s="38" t="s">
        <v>73</v>
      </c>
      <c r="B17" s="35" t="s">
        <v>67</v>
      </c>
      <c r="C17" s="36">
        <f t="shared" si="1"/>
        <v>10</v>
      </c>
      <c r="D17" s="36">
        <v>710</v>
      </c>
      <c r="E17" s="37"/>
      <c r="F17" s="37">
        <v>0.8</v>
      </c>
      <c r="G17" s="81">
        <f t="shared" si="0"/>
        <v>1621.9</v>
      </c>
    </row>
    <row r="18" spans="1:7" x14ac:dyDescent="0.2">
      <c r="A18" s="38" t="s">
        <v>73</v>
      </c>
      <c r="B18" s="35" t="s">
        <v>66</v>
      </c>
      <c r="C18" s="36">
        <f t="shared" si="1"/>
        <v>11</v>
      </c>
      <c r="D18" s="36">
        <v>703</v>
      </c>
      <c r="E18" s="37"/>
      <c r="F18" s="37">
        <v>3.6</v>
      </c>
      <c r="G18" s="81">
        <f t="shared" si="0"/>
        <v>1618.3000000000002</v>
      </c>
    </row>
    <row r="19" spans="1:7" x14ac:dyDescent="0.2">
      <c r="A19" s="38" t="s">
        <v>73</v>
      </c>
      <c r="B19" s="35" t="s">
        <v>65</v>
      </c>
      <c r="C19" s="36">
        <f t="shared" si="1"/>
        <v>12</v>
      </c>
      <c r="D19" s="36">
        <v>710</v>
      </c>
      <c r="E19" s="37"/>
      <c r="F19" s="37">
        <v>34.6</v>
      </c>
      <c r="G19" s="81">
        <f t="shared" si="0"/>
        <v>1583.7000000000003</v>
      </c>
    </row>
    <row r="20" spans="1:7" x14ac:dyDescent="0.2">
      <c r="A20" s="38" t="s">
        <v>73</v>
      </c>
      <c r="B20" s="35" t="s">
        <v>64</v>
      </c>
      <c r="C20" s="36">
        <f t="shared" si="1"/>
        <v>13</v>
      </c>
      <c r="D20" s="36">
        <v>704</v>
      </c>
      <c r="E20" s="37"/>
      <c r="F20" s="37">
        <v>13.1</v>
      </c>
      <c r="G20" s="81">
        <f t="shared" si="0"/>
        <v>1570.6000000000004</v>
      </c>
    </row>
    <row r="21" spans="1:7" x14ac:dyDescent="0.2">
      <c r="A21" s="38" t="s">
        <v>73</v>
      </c>
      <c r="B21" s="35" t="s">
        <v>46</v>
      </c>
      <c r="C21" s="36">
        <f t="shared" si="1"/>
        <v>14</v>
      </c>
      <c r="D21" s="36">
        <v>702</v>
      </c>
      <c r="E21" s="37"/>
      <c r="F21" s="37">
        <v>96.6</v>
      </c>
      <c r="G21" s="81">
        <f t="shared" si="0"/>
        <v>1474.0000000000005</v>
      </c>
    </row>
    <row r="22" spans="1:7" x14ac:dyDescent="0.2">
      <c r="A22" s="38" t="s">
        <v>73</v>
      </c>
      <c r="B22" s="35" t="s">
        <v>63</v>
      </c>
      <c r="C22" s="36">
        <f t="shared" si="1"/>
        <v>15</v>
      </c>
      <c r="D22" s="36">
        <v>703</v>
      </c>
      <c r="E22" s="37"/>
      <c r="F22" s="37">
        <v>15</v>
      </c>
      <c r="G22" s="81">
        <f t="shared" si="0"/>
        <v>1459.0000000000005</v>
      </c>
    </row>
    <row r="23" spans="1:7" x14ac:dyDescent="0.2">
      <c r="A23" s="38" t="s">
        <v>73</v>
      </c>
      <c r="B23" s="35" t="s">
        <v>62</v>
      </c>
      <c r="C23" s="36">
        <f t="shared" si="1"/>
        <v>16</v>
      </c>
      <c r="D23" s="36">
        <v>704</v>
      </c>
      <c r="E23" s="37"/>
      <c r="F23" s="37">
        <v>88.4</v>
      </c>
      <c r="G23" s="81">
        <f t="shared" si="0"/>
        <v>1370.6000000000004</v>
      </c>
    </row>
    <row r="24" spans="1:7" x14ac:dyDescent="0.2">
      <c r="A24" s="38" t="s">
        <v>73</v>
      </c>
      <c r="B24" s="35" t="s">
        <v>61</v>
      </c>
      <c r="C24" s="36"/>
      <c r="D24" s="36"/>
      <c r="E24" s="37">
        <v>200</v>
      </c>
      <c r="F24" s="37"/>
      <c r="G24" s="81">
        <f t="shared" si="0"/>
        <v>1570.6000000000004</v>
      </c>
    </row>
    <row r="25" spans="1:7" x14ac:dyDescent="0.2">
      <c r="A25" s="197" t="s">
        <v>73</v>
      </c>
      <c r="B25" s="198" t="s">
        <v>55</v>
      </c>
      <c r="C25" s="199"/>
      <c r="D25" s="199"/>
      <c r="E25" s="202">
        <v>16</v>
      </c>
      <c r="F25" s="37"/>
      <c r="G25" s="81">
        <f t="shared" si="0"/>
        <v>1586.6000000000004</v>
      </c>
    </row>
    <row r="26" spans="1:7" x14ac:dyDescent="0.2">
      <c r="A26" s="197" t="s">
        <v>74</v>
      </c>
      <c r="B26" s="198" t="s">
        <v>55</v>
      </c>
      <c r="C26" s="199"/>
      <c r="D26" s="199"/>
      <c r="E26" s="202">
        <v>228</v>
      </c>
      <c r="F26" s="37"/>
      <c r="G26" s="81">
        <f t="shared" si="0"/>
        <v>1814.6000000000004</v>
      </c>
    </row>
    <row r="27" spans="1:7" x14ac:dyDescent="0.2">
      <c r="A27" s="38" t="s">
        <v>83</v>
      </c>
      <c r="B27" s="35" t="s">
        <v>82</v>
      </c>
      <c r="C27" s="36">
        <v>17</v>
      </c>
      <c r="D27" s="36">
        <v>710</v>
      </c>
      <c r="E27" s="37"/>
      <c r="F27" s="37">
        <v>92</v>
      </c>
      <c r="G27" s="81">
        <f t="shared" si="0"/>
        <v>1722.6000000000004</v>
      </c>
    </row>
    <row r="28" spans="1:7" x14ac:dyDescent="0.2">
      <c r="A28" s="38" t="s">
        <v>83</v>
      </c>
      <c r="B28" s="35" t="s">
        <v>84</v>
      </c>
      <c r="C28" s="36">
        <f t="shared" si="1"/>
        <v>18</v>
      </c>
      <c r="D28" s="36">
        <v>710</v>
      </c>
      <c r="E28" s="37"/>
      <c r="F28" s="37">
        <v>60</v>
      </c>
      <c r="G28" s="81">
        <f t="shared" si="0"/>
        <v>1662.6000000000004</v>
      </c>
    </row>
    <row r="29" spans="1:7" x14ac:dyDescent="0.2">
      <c r="A29" s="38" t="s">
        <v>83</v>
      </c>
      <c r="B29" s="48" t="s">
        <v>85</v>
      </c>
      <c r="C29" s="36">
        <f t="shared" si="1"/>
        <v>19</v>
      </c>
      <c r="D29" s="36">
        <v>702</v>
      </c>
      <c r="E29" s="37"/>
      <c r="F29" s="37">
        <v>6</v>
      </c>
      <c r="G29" s="81">
        <f t="shared" si="0"/>
        <v>1656.6000000000004</v>
      </c>
    </row>
    <row r="30" spans="1:7" x14ac:dyDescent="0.2">
      <c r="A30" s="38" t="s">
        <v>83</v>
      </c>
      <c r="B30" s="35" t="s">
        <v>86</v>
      </c>
      <c r="C30" s="36">
        <f t="shared" si="1"/>
        <v>20</v>
      </c>
      <c r="D30" s="36">
        <v>703</v>
      </c>
      <c r="E30" s="37"/>
      <c r="F30" s="37">
        <v>30</v>
      </c>
      <c r="G30" s="81">
        <f t="shared" si="0"/>
        <v>1626.6000000000004</v>
      </c>
    </row>
    <row r="31" spans="1:7" x14ac:dyDescent="0.2">
      <c r="A31" s="38" t="s">
        <v>83</v>
      </c>
      <c r="B31" s="35" t="s">
        <v>87</v>
      </c>
      <c r="C31" s="36">
        <f t="shared" si="1"/>
        <v>21</v>
      </c>
      <c r="D31" s="36">
        <v>703</v>
      </c>
      <c r="E31" s="37"/>
      <c r="F31" s="37">
        <v>23</v>
      </c>
      <c r="G31" s="81">
        <f t="shared" si="0"/>
        <v>1603.6000000000004</v>
      </c>
    </row>
    <row r="32" spans="1:7" x14ac:dyDescent="0.2">
      <c r="A32" s="38" t="s">
        <v>88</v>
      </c>
      <c r="B32" s="35" t="s">
        <v>89</v>
      </c>
      <c r="C32" s="36">
        <f t="shared" si="1"/>
        <v>22</v>
      </c>
      <c r="D32" s="36">
        <v>703</v>
      </c>
      <c r="E32" s="37"/>
      <c r="F32" s="37">
        <v>3.2</v>
      </c>
      <c r="G32" s="81">
        <f t="shared" si="0"/>
        <v>1600.4000000000003</v>
      </c>
    </row>
    <row r="33" spans="1:7" x14ac:dyDescent="0.2">
      <c r="A33" s="38" t="s">
        <v>88</v>
      </c>
      <c r="B33" s="35" t="s">
        <v>61</v>
      </c>
      <c r="C33" s="36"/>
      <c r="D33" s="36"/>
      <c r="E33" s="37">
        <v>10000</v>
      </c>
      <c r="F33" s="37"/>
      <c r="G33" s="81">
        <f t="shared" si="0"/>
        <v>11600.4</v>
      </c>
    </row>
    <row r="34" spans="1:7" x14ac:dyDescent="0.2">
      <c r="A34" s="38" t="s">
        <v>88</v>
      </c>
      <c r="B34" s="35" t="s">
        <v>90</v>
      </c>
      <c r="C34" s="36">
        <v>23</v>
      </c>
      <c r="D34" s="36">
        <v>703</v>
      </c>
      <c r="E34" s="37"/>
      <c r="F34" s="37">
        <v>12</v>
      </c>
      <c r="G34" s="81">
        <f t="shared" si="0"/>
        <v>11588.4</v>
      </c>
    </row>
    <row r="35" spans="1:7" x14ac:dyDescent="0.2">
      <c r="A35" s="38" t="s">
        <v>88</v>
      </c>
      <c r="B35" s="35" t="s">
        <v>91</v>
      </c>
      <c r="C35" s="36">
        <f t="shared" si="1"/>
        <v>24</v>
      </c>
      <c r="D35" s="36">
        <v>710</v>
      </c>
      <c r="E35" s="37"/>
      <c r="F35" s="37">
        <v>3.2</v>
      </c>
      <c r="G35" s="81">
        <f t="shared" si="0"/>
        <v>11585.199999999999</v>
      </c>
    </row>
    <row r="36" spans="1:7" x14ac:dyDescent="0.2">
      <c r="A36" s="38" t="s">
        <v>88</v>
      </c>
      <c r="B36" s="35" t="s">
        <v>46</v>
      </c>
      <c r="C36" s="36">
        <f t="shared" si="1"/>
        <v>25</v>
      </c>
      <c r="D36" s="36">
        <v>702</v>
      </c>
      <c r="E36" s="37"/>
      <c r="F36" s="37">
        <v>56.4</v>
      </c>
      <c r="G36" s="81">
        <f t="shared" si="0"/>
        <v>11528.8</v>
      </c>
    </row>
    <row r="37" spans="1:7" x14ac:dyDescent="0.2">
      <c r="A37" s="38" t="s">
        <v>88</v>
      </c>
      <c r="B37" s="35" t="s">
        <v>92</v>
      </c>
      <c r="C37" s="36">
        <f t="shared" si="1"/>
        <v>26</v>
      </c>
      <c r="D37" s="36">
        <v>703</v>
      </c>
      <c r="E37" s="39"/>
      <c r="F37" s="37">
        <v>35</v>
      </c>
      <c r="G37" s="81">
        <f t="shared" si="0"/>
        <v>11493.8</v>
      </c>
    </row>
    <row r="38" spans="1:7" x14ac:dyDescent="0.2">
      <c r="A38" s="38" t="s">
        <v>88</v>
      </c>
      <c r="B38" s="35" t="s">
        <v>93</v>
      </c>
      <c r="C38" s="36">
        <f t="shared" si="1"/>
        <v>27</v>
      </c>
      <c r="D38" s="36">
        <v>710</v>
      </c>
      <c r="E38" s="39"/>
      <c r="F38" s="39">
        <v>10</v>
      </c>
      <c r="G38" s="81">
        <f t="shared" si="0"/>
        <v>11483.8</v>
      </c>
    </row>
    <row r="39" spans="1:7" x14ac:dyDescent="0.2">
      <c r="A39" s="38" t="s">
        <v>94</v>
      </c>
      <c r="B39" s="35" t="s">
        <v>95</v>
      </c>
      <c r="C39" s="36">
        <f t="shared" si="1"/>
        <v>28</v>
      </c>
      <c r="D39" s="36">
        <v>710</v>
      </c>
      <c r="E39" s="39"/>
      <c r="F39" s="39">
        <v>1</v>
      </c>
      <c r="G39" s="81">
        <f t="shared" si="0"/>
        <v>11482.8</v>
      </c>
    </row>
    <row r="40" spans="1:7" x14ac:dyDescent="0.2">
      <c r="A40" s="38" t="s">
        <v>94</v>
      </c>
      <c r="B40" s="35" t="s">
        <v>96</v>
      </c>
      <c r="C40" s="36">
        <f t="shared" si="1"/>
        <v>29</v>
      </c>
      <c r="D40" s="36">
        <v>702</v>
      </c>
      <c r="E40" s="39"/>
      <c r="F40" s="39">
        <v>4</v>
      </c>
      <c r="G40" s="81">
        <f t="shared" si="0"/>
        <v>11478.8</v>
      </c>
    </row>
    <row r="41" spans="1:7" x14ac:dyDescent="0.2">
      <c r="A41" s="38" t="s">
        <v>94</v>
      </c>
      <c r="B41" s="35" t="s">
        <v>98</v>
      </c>
      <c r="C41" s="36">
        <f t="shared" si="1"/>
        <v>30</v>
      </c>
      <c r="D41" s="36">
        <v>703</v>
      </c>
      <c r="E41" s="39"/>
      <c r="F41" s="39">
        <v>19</v>
      </c>
      <c r="G41" s="81">
        <f t="shared" si="0"/>
        <v>11459.8</v>
      </c>
    </row>
    <row r="42" spans="1:7" x14ac:dyDescent="0.2">
      <c r="A42" s="38" t="s">
        <v>94</v>
      </c>
      <c r="B42" s="35" t="s">
        <v>99</v>
      </c>
      <c r="C42" s="36">
        <f t="shared" si="1"/>
        <v>31</v>
      </c>
      <c r="D42" s="36">
        <v>703</v>
      </c>
      <c r="E42" s="39"/>
      <c r="F42" s="39">
        <v>10</v>
      </c>
      <c r="G42" s="81">
        <f t="shared" si="0"/>
        <v>11449.8</v>
      </c>
    </row>
    <row r="43" spans="1:7" x14ac:dyDescent="0.2">
      <c r="A43" s="38" t="s">
        <v>94</v>
      </c>
      <c r="B43" s="35" t="s">
        <v>100</v>
      </c>
      <c r="C43" s="36">
        <f t="shared" si="1"/>
        <v>32</v>
      </c>
      <c r="D43" s="36">
        <v>704</v>
      </c>
      <c r="E43" s="39"/>
      <c r="F43" s="39">
        <v>2</v>
      </c>
      <c r="G43" s="81">
        <f t="shared" si="0"/>
        <v>11447.8</v>
      </c>
    </row>
    <row r="44" spans="1:7" x14ac:dyDescent="0.2">
      <c r="A44" s="38" t="s">
        <v>97</v>
      </c>
      <c r="B44" s="35" t="s">
        <v>101</v>
      </c>
      <c r="C44" s="36">
        <f t="shared" si="1"/>
        <v>33</v>
      </c>
      <c r="D44" s="36">
        <v>702</v>
      </c>
      <c r="E44" s="39"/>
      <c r="F44" s="39">
        <v>4</v>
      </c>
      <c r="G44" s="81">
        <f t="shared" si="0"/>
        <v>11443.8</v>
      </c>
    </row>
    <row r="45" spans="1:7" x14ac:dyDescent="0.2">
      <c r="A45" s="38" t="s">
        <v>97</v>
      </c>
      <c r="B45" s="35" t="s">
        <v>102</v>
      </c>
      <c r="C45" s="36">
        <f t="shared" si="1"/>
        <v>34</v>
      </c>
      <c r="D45" s="36">
        <v>703</v>
      </c>
      <c r="E45" s="39"/>
      <c r="F45" s="39">
        <v>7</v>
      </c>
      <c r="G45" s="81">
        <f t="shared" si="0"/>
        <v>11436.8</v>
      </c>
    </row>
    <row r="46" spans="1:7" x14ac:dyDescent="0.2">
      <c r="A46" s="38" t="s">
        <v>97</v>
      </c>
      <c r="B46" s="35" t="s">
        <v>103</v>
      </c>
      <c r="C46" s="36">
        <f t="shared" si="1"/>
        <v>35</v>
      </c>
      <c r="D46" s="36">
        <v>703</v>
      </c>
      <c r="E46" s="39"/>
      <c r="F46" s="39">
        <v>15</v>
      </c>
      <c r="G46" s="81">
        <f t="shared" si="0"/>
        <v>11421.8</v>
      </c>
    </row>
    <row r="47" spans="1:7" x14ac:dyDescent="0.2">
      <c r="A47" s="38" t="s">
        <v>97</v>
      </c>
      <c r="B47" s="35" t="s">
        <v>61</v>
      </c>
      <c r="C47" s="36"/>
      <c r="D47" s="36"/>
      <c r="E47" s="39">
        <v>5000</v>
      </c>
      <c r="F47" s="39"/>
      <c r="G47" s="81">
        <f t="shared" si="0"/>
        <v>16421.8</v>
      </c>
    </row>
    <row r="48" spans="1:7" x14ac:dyDescent="0.2">
      <c r="A48" s="38" t="s">
        <v>97</v>
      </c>
      <c r="B48" s="35" t="s">
        <v>104</v>
      </c>
      <c r="C48" s="36">
        <v>36</v>
      </c>
      <c r="D48" s="36">
        <v>710</v>
      </c>
      <c r="E48" s="39"/>
      <c r="F48" s="39">
        <v>14760</v>
      </c>
      <c r="G48" s="81">
        <f t="shared" si="0"/>
        <v>1661.7999999999993</v>
      </c>
    </row>
    <row r="49" spans="1:7" x14ac:dyDescent="0.2">
      <c r="A49" s="38" t="s">
        <v>97</v>
      </c>
      <c r="B49" s="35" t="s">
        <v>117</v>
      </c>
      <c r="C49" s="36">
        <f t="shared" si="1"/>
        <v>37</v>
      </c>
      <c r="D49" s="36">
        <v>708</v>
      </c>
      <c r="E49" s="39"/>
      <c r="F49" s="39">
        <v>500</v>
      </c>
      <c r="G49" s="81">
        <f t="shared" si="0"/>
        <v>1161.7999999999993</v>
      </c>
    </row>
    <row r="50" spans="1:7" x14ac:dyDescent="0.2">
      <c r="A50" s="38" t="s">
        <v>97</v>
      </c>
      <c r="B50" s="35" t="s">
        <v>118</v>
      </c>
      <c r="C50" s="36">
        <f t="shared" si="1"/>
        <v>38</v>
      </c>
      <c r="D50" s="36">
        <v>711</v>
      </c>
      <c r="E50" s="39"/>
      <c r="F50" s="39">
        <v>199</v>
      </c>
      <c r="G50" s="81">
        <f t="shared" si="0"/>
        <v>962.79999999999927</v>
      </c>
    </row>
    <row r="51" spans="1:7" x14ac:dyDescent="0.2">
      <c r="A51" s="38" t="s">
        <v>97</v>
      </c>
      <c r="B51" s="35" t="s">
        <v>105</v>
      </c>
      <c r="C51" s="36">
        <f t="shared" si="1"/>
        <v>39</v>
      </c>
      <c r="D51" s="36">
        <v>704</v>
      </c>
      <c r="E51" s="39"/>
      <c r="F51" s="39">
        <v>13.5</v>
      </c>
      <c r="G51" s="81">
        <f t="shared" si="0"/>
        <v>949.29999999999927</v>
      </c>
    </row>
    <row r="52" spans="1:7" x14ac:dyDescent="0.2">
      <c r="A52" s="38" t="s">
        <v>97</v>
      </c>
      <c r="B52" s="35" t="s">
        <v>106</v>
      </c>
      <c r="C52" s="36">
        <f t="shared" si="1"/>
        <v>40</v>
      </c>
      <c r="D52" s="36">
        <v>704</v>
      </c>
      <c r="E52" s="39"/>
      <c r="F52" s="39">
        <v>1.5</v>
      </c>
      <c r="G52" s="81">
        <f t="shared" si="0"/>
        <v>947.79999999999927</v>
      </c>
    </row>
    <row r="53" spans="1:7" x14ac:dyDescent="0.2">
      <c r="A53" s="38" t="s">
        <v>97</v>
      </c>
      <c r="B53" s="35" t="s">
        <v>107</v>
      </c>
      <c r="C53" s="36">
        <f t="shared" si="1"/>
        <v>41</v>
      </c>
      <c r="D53" s="36">
        <v>710</v>
      </c>
      <c r="E53" s="39"/>
      <c r="F53" s="39">
        <v>7.3</v>
      </c>
      <c r="G53" s="81">
        <f t="shared" si="0"/>
        <v>940.49999999999932</v>
      </c>
    </row>
    <row r="54" spans="1:7" x14ac:dyDescent="0.2">
      <c r="A54" s="38" t="s">
        <v>97</v>
      </c>
      <c r="B54" s="35" t="s">
        <v>46</v>
      </c>
      <c r="C54" s="36">
        <f t="shared" si="1"/>
        <v>42</v>
      </c>
      <c r="D54" s="36">
        <v>702</v>
      </c>
      <c r="E54" s="39"/>
      <c r="F54" s="39">
        <v>258.60000000000002</v>
      </c>
      <c r="G54" s="81">
        <f t="shared" si="0"/>
        <v>681.8999999999993</v>
      </c>
    </row>
    <row r="55" spans="1:7" x14ac:dyDescent="0.2">
      <c r="A55" s="38" t="s">
        <v>110</v>
      </c>
      <c r="B55" s="35" t="s">
        <v>108</v>
      </c>
      <c r="C55" s="36">
        <f t="shared" si="1"/>
        <v>43</v>
      </c>
      <c r="D55" s="36">
        <v>710</v>
      </c>
      <c r="E55" s="39"/>
      <c r="F55" s="39">
        <v>6.2</v>
      </c>
      <c r="G55" s="81">
        <f t="shared" si="0"/>
        <v>675.69999999999925</v>
      </c>
    </row>
    <row r="56" spans="1:7" x14ac:dyDescent="0.2">
      <c r="A56" s="38" t="s">
        <v>110</v>
      </c>
      <c r="B56" s="35" t="s">
        <v>109</v>
      </c>
      <c r="C56" s="36">
        <f t="shared" si="1"/>
        <v>44</v>
      </c>
      <c r="D56" s="36">
        <v>711</v>
      </c>
      <c r="E56" s="39"/>
      <c r="F56" s="39">
        <v>119</v>
      </c>
      <c r="G56" s="81">
        <f t="shared" si="0"/>
        <v>556.69999999999925</v>
      </c>
    </row>
    <row r="57" spans="1:7" ht="13.5" thickBot="1" x14ac:dyDescent="0.25">
      <c r="A57" s="38" t="s">
        <v>110</v>
      </c>
      <c r="B57" s="82" t="s">
        <v>111</v>
      </c>
      <c r="C57" s="36">
        <f t="shared" si="1"/>
        <v>45</v>
      </c>
      <c r="D57" s="83">
        <v>703</v>
      </c>
      <c r="E57" s="84"/>
      <c r="F57" s="39">
        <v>12.2</v>
      </c>
      <c r="G57" s="81">
        <f t="shared" si="0"/>
        <v>544.4999999999992</v>
      </c>
    </row>
    <row r="58" spans="1:7" ht="13.5" thickBot="1" x14ac:dyDescent="0.25">
      <c r="A58" s="85">
        <v>1</v>
      </c>
      <c r="B58" s="56" t="s">
        <v>43</v>
      </c>
      <c r="C58" s="56"/>
      <c r="D58" s="56"/>
      <c r="E58" s="4">
        <f>SUM(E5:E57)</f>
        <v>17188.400000000001</v>
      </c>
      <c r="F58" s="4">
        <f>SUM(F6:F57)</f>
        <v>16643.900000000001</v>
      </c>
      <c r="G58" s="4">
        <f>(E58-F58)</f>
        <v>544.5</v>
      </c>
    </row>
    <row r="59" spans="1:7" ht="14.25" customHeight="1" x14ac:dyDescent="0.2">
      <c r="A59" s="260" t="s">
        <v>38</v>
      </c>
      <c r="B59" s="260"/>
      <c r="C59" s="260"/>
      <c r="D59" s="260"/>
      <c r="E59" s="260"/>
      <c r="F59" s="260"/>
      <c r="G59" s="260"/>
    </row>
    <row r="60" spans="1:7" ht="8.25" customHeight="1" x14ac:dyDescent="0.2">
      <c r="A60" s="260"/>
      <c r="B60" s="260"/>
      <c r="C60" s="260"/>
      <c r="D60" s="260"/>
      <c r="E60" s="260"/>
      <c r="F60" s="260"/>
      <c r="G60" s="260"/>
    </row>
    <row r="61" spans="1:7" ht="12.75" customHeight="1" thickBot="1" x14ac:dyDescent="0.4">
      <c r="A61" s="72"/>
      <c r="B61" s="48"/>
      <c r="C61" s="47"/>
      <c r="D61" s="47"/>
      <c r="E61" s="54" t="s">
        <v>44</v>
      </c>
      <c r="F61" s="261" t="e">
        <f>F3</f>
        <v>#REF!</v>
      </c>
      <c r="G61" s="261"/>
    </row>
    <row r="62" spans="1:7" ht="17.25" thickBot="1" x14ac:dyDescent="0.4">
      <c r="A62" s="86" t="s">
        <v>3</v>
      </c>
      <c r="B62" s="87" t="s">
        <v>15</v>
      </c>
      <c r="C62" s="88" t="s">
        <v>39</v>
      </c>
      <c r="D62" s="87" t="s">
        <v>40</v>
      </c>
      <c r="E62" s="89" t="s">
        <v>41</v>
      </c>
      <c r="F62" s="87" t="s">
        <v>42</v>
      </c>
      <c r="G62" s="90" t="s">
        <v>7</v>
      </c>
    </row>
    <row r="63" spans="1:7" x14ac:dyDescent="0.2">
      <c r="A63" s="38"/>
      <c r="B63" s="77"/>
      <c r="C63" s="78"/>
      <c r="D63" s="91"/>
      <c r="E63" s="92">
        <f>SUM(E5:E57)</f>
        <v>17188.400000000001</v>
      </c>
      <c r="F63" s="93">
        <f>SUM(F6:F57)</f>
        <v>16643.900000000001</v>
      </c>
      <c r="G63" s="94">
        <f>G58</f>
        <v>544.5</v>
      </c>
    </row>
    <row r="64" spans="1:7" x14ac:dyDescent="0.2">
      <c r="A64" s="38" t="s">
        <v>110</v>
      </c>
      <c r="B64" s="35" t="s">
        <v>113</v>
      </c>
      <c r="C64" s="36">
        <v>46</v>
      </c>
      <c r="D64" s="36">
        <v>710</v>
      </c>
      <c r="E64" s="41"/>
      <c r="F64" s="41">
        <v>13</v>
      </c>
      <c r="G64" s="95">
        <f t="shared" ref="G64:G115" si="2">SUM(G63+E64)-F64</f>
        <v>531.5</v>
      </c>
    </row>
    <row r="65" spans="1:7" x14ac:dyDescent="0.2">
      <c r="A65" s="38" t="s">
        <v>81</v>
      </c>
      <c r="B65" s="35" t="s">
        <v>114</v>
      </c>
      <c r="C65" s="36">
        <f>C64+1</f>
        <v>47</v>
      </c>
      <c r="D65" s="36">
        <v>703</v>
      </c>
      <c r="E65" s="37"/>
      <c r="F65" s="37">
        <v>3.6</v>
      </c>
      <c r="G65" s="95">
        <f t="shared" si="2"/>
        <v>527.9</v>
      </c>
    </row>
    <row r="66" spans="1:7" x14ac:dyDescent="0.2">
      <c r="A66" s="38" t="s">
        <v>81</v>
      </c>
      <c r="B66" s="35" t="s">
        <v>115</v>
      </c>
      <c r="C66" s="36">
        <f t="shared" ref="C66:C72" si="3">C65+1</f>
        <v>48</v>
      </c>
      <c r="D66" s="36">
        <v>710</v>
      </c>
      <c r="E66" s="37"/>
      <c r="F66" s="37">
        <v>13</v>
      </c>
      <c r="G66" s="95">
        <f t="shared" si="2"/>
        <v>514.9</v>
      </c>
    </row>
    <row r="67" spans="1:7" x14ac:dyDescent="0.2">
      <c r="A67" s="38" t="s">
        <v>81</v>
      </c>
      <c r="B67" s="35" t="s">
        <v>116</v>
      </c>
      <c r="C67" s="36">
        <f t="shared" si="3"/>
        <v>49</v>
      </c>
      <c r="D67" s="36">
        <v>704</v>
      </c>
      <c r="E67" s="37"/>
      <c r="F67" s="37">
        <v>7</v>
      </c>
      <c r="G67" s="95">
        <f t="shared" si="2"/>
        <v>507.9</v>
      </c>
    </row>
    <row r="68" spans="1:7" x14ac:dyDescent="0.2">
      <c r="A68" s="38" t="s">
        <v>81</v>
      </c>
      <c r="B68" s="35" t="s">
        <v>86</v>
      </c>
      <c r="C68" s="36">
        <f t="shared" si="3"/>
        <v>50</v>
      </c>
      <c r="D68" s="36">
        <v>703</v>
      </c>
      <c r="E68" s="37"/>
      <c r="F68" s="37">
        <v>30</v>
      </c>
      <c r="G68" s="95">
        <f t="shared" si="2"/>
        <v>477.9</v>
      </c>
    </row>
    <row r="69" spans="1:7" x14ac:dyDescent="0.2">
      <c r="A69" s="38" t="s">
        <v>81</v>
      </c>
      <c r="B69" s="35" t="s">
        <v>46</v>
      </c>
      <c r="C69" s="36">
        <f t="shared" si="3"/>
        <v>51</v>
      </c>
      <c r="D69" s="36">
        <v>702</v>
      </c>
      <c r="E69" s="37"/>
      <c r="F69" s="37">
        <v>151.5</v>
      </c>
      <c r="G69" s="95">
        <f t="shared" si="2"/>
        <v>326.39999999999998</v>
      </c>
    </row>
    <row r="70" spans="1:7" x14ac:dyDescent="0.2">
      <c r="A70" s="197" t="s">
        <v>81</v>
      </c>
      <c r="B70" s="198" t="s">
        <v>55</v>
      </c>
      <c r="C70" s="199"/>
      <c r="D70" s="199"/>
      <c r="E70" s="202">
        <v>164</v>
      </c>
      <c r="F70" s="37"/>
      <c r="G70" s="95">
        <f t="shared" si="2"/>
        <v>490.4</v>
      </c>
    </row>
    <row r="71" spans="1:7" x14ac:dyDescent="0.2">
      <c r="A71" s="38" t="s">
        <v>81</v>
      </c>
      <c r="B71" s="35" t="s">
        <v>123</v>
      </c>
      <c r="C71" s="36">
        <v>52</v>
      </c>
      <c r="D71" s="36">
        <v>710</v>
      </c>
      <c r="E71" s="37"/>
      <c r="F71" s="37">
        <v>6.5</v>
      </c>
      <c r="G71" s="95">
        <f t="shared" si="2"/>
        <v>483.9</v>
      </c>
    </row>
    <row r="72" spans="1:7" x14ac:dyDescent="0.2">
      <c r="A72" s="38" t="s">
        <v>124</v>
      </c>
      <c r="B72" s="35" t="s">
        <v>66</v>
      </c>
      <c r="C72" s="36">
        <f t="shared" si="3"/>
        <v>53</v>
      </c>
      <c r="D72" s="36">
        <v>703</v>
      </c>
      <c r="E72" s="37"/>
      <c r="F72" s="37">
        <v>3.2</v>
      </c>
      <c r="G72" s="95">
        <f t="shared" si="2"/>
        <v>480.7</v>
      </c>
    </row>
    <row r="73" spans="1:7" x14ac:dyDescent="0.2">
      <c r="A73" s="38" t="s">
        <v>124</v>
      </c>
      <c r="B73" s="40" t="s">
        <v>61</v>
      </c>
      <c r="C73" s="36"/>
      <c r="D73" s="36"/>
      <c r="E73" s="37">
        <v>1000</v>
      </c>
      <c r="F73" s="37"/>
      <c r="G73" s="95">
        <f t="shared" si="2"/>
        <v>1480.7</v>
      </c>
    </row>
    <row r="74" spans="1:7" x14ac:dyDescent="0.2">
      <c r="A74" s="38" t="s">
        <v>127</v>
      </c>
      <c r="B74" s="35" t="s">
        <v>126</v>
      </c>
      <c r="C74" s="36">
        <v>54</v>
      </c>
      <c r="D74" s="36">
        <v>702</v>
      </c>
      <c r="E74" s="37"/>
      <c r="F74" s="37">
        <v>84.5</v>
      </c>
      <c r="G74" s="95">
        <f t="shared" si="2"/>
        <v>1396.2</v>
      </c>
    </row>
    <row r="75" spans="1:7" x14ac:dyDescent="0.2">
      <c r="A75" s="197" t="s">
        <v>128</v>
      </c>
      <c r="B75" s="198" t="s">
        <v>55</v>
      </c>
      <c r="C75" s="199"/>
      <c r="D75" s="199"/>
      <c r="E75" s="202">
        <v>470</v>
      </c>
      <c r="F75" s="37"/>
      <c r="G75" s="95">
        <f t="shared" si="2"/>
        <v>1866.2</v>
      </c>
    </row>
    <row r="76" spans="1:7" x14ac:dyDescent="0.2">
      <c r="A76" s="38" t="s">
        <v>128</v>
      </c>
      <c r="B76" s="35" t="s">
        <v>130</v>
      </c>
      <c r="C76" s="36">
        <v>55</v>
      </c>
      <c r="D76" s="36">
        <v>703</v>
      </c>
      <c r="E76" s="37"/>
      <c r="F76" s="37">
        <v>8</v>
      </c>
      <c r="G76" s="95">
        <f t="shared" si="2"/>
        <v>1858.2</v>
      </c>
    </row>
    <row r="77" spans="1:7" x14ac:dyDescent="0.2">
      <c r="A77" s="38" t="s">
        <v>135</v>
      </c>
      <c r="B77" s="35" t="s">
        <v>131</v>
      </c>
      <c r="C77" s="36">
        <f t="shared" ref="C77:C86" si="4">C76+1</f>
        <v>56</v>
      </c>
      <c r="D77" s="36">
        <v>703</v>
      </c>
      <c r="E77" s="37"/>
      <c r="F77" s="37">
        <v>30</v>
      </c>
      <c r="G77" s="95">
        <f t="shared" si="2"/>
        <v>1828.2</v>
      </c>
    </row>
    <row r="78" spans="1:7" x14ac:dyDescent="0.2">
      <c r="A78" s="38" t="s">
        <v>136</v>
      </c>
      <c r="B78" s="35" t="s">
        <v>132</v>
      </c>
      <c r="C78" s="36">
        <f t="shared" si="4"/>
        <v>57</v>
      </c>
      <c r="D78" s="36">
        <v>710</v>
      </c>
      <c r="E78" s="37"/>
      <c r="F78" s="37">
        <v>5</v>
      </c>
      <c r="G78" s="95">
        <f t="shared" si="2"/>
        <v>1823.2</v>
      </c>
    </row>
    <row r="79" spans="1:7" x14ac:dyDescent="0.2">
      <c r="A79" s="38" t="s">
        <v>136</v>
      </c>
      <c r="B79" s="35" t="s">
        <v>133</v>
      </c>
      <c r="C79" s="36">
        <f t="shared" si="4"/>
        <v>58</v>
      </c>
      <c r="D79" s="36">
        <v>704</v>
      </c>
      <c r="E79" s="37"/>
      <c r="F79" s="37">
        <v>122</v>
      </c>
      <c r="G79" s="95">
        <f t="shared" si="2"/>
        <v>1701.2</v>
      </c>
    </row>
    <row r="80" spans="1:7" x14ac:dyDescent="0.2">
      <c r="A80" s="38" t="s">
        <v>136</v>
      </c>
      <c r="B80" s="35" t="s">
        <v>134</v>
      </c>
      <c r="C80" s="36">
        <f t="shared" si="4"/>
        <v>59</v>
      </c>
      <c r="D80" s="36">
        <v>703</v>
      </c>
      <c r="E80" s="37"/>
      <c r="F80" s="37">
        <v>1.6</v>
      </c>
      <c r="G80" s="95">
        <f t="shared" si="2"/>
        <v>1699.6000000000001</v>
      </c>
    </row>
    <row r="81" spans="1:7" x14ac:dyDescent="0.2">
      <c r="A81" s="38" t="s">
        <v>136</v>
      </c>
      <c r="B81" s="35" t="s">
        <v>46</v>
      </c>
      <c r="C81" s="36">
        <f t="shared" si="4"/>
        <v>60</v>
      </c>
      <c r="D81" s="36">
        <v>702</v>
      </c>
      <c r="E81" s="37"/>
      <c r="F81" s="37">
        <v>267.10000000000002</v>
      </c>
      <c r="G81" s="95">
        <f t="shared" si="2"/>
        <v>1432.5</v>
      </c>
    </row>
    <row r="82" spans="1:7" x14ac:dyDescent="0.2">
      <c r="A82" s="197" t="s">
        <v>136</v>
      </c>
      <c r="B82" s="198" t="s">
        <v>55</v>
      </c>
      <c r="C82" s="199"/>
      <c r="D82" s="199"/>
      <c r="E82" s="202">
        <v>333</v>
      </c>
      <c r="F82" s="37"/>
      <c r="G82" s="95">
        <f t="shared" si="2"/>
        <v>1765.5</v>
      </c>
    </row>
    <row r="83" spans="1:7" x14ac:dyDescent="0.2">
      <c r="A83" s="38" t="s">
        <v>146</v>
      </c>
      <c r="B83" s="35" t="s">
        <v>137</v>
      </c>
      <c r="C83" s="36">
        <v>61</v>
      </c>
      <c r="D83" s="36">
        <v>703</v>
      </c>
      <c r="E83" s="37"/>
      <c r="F83" s="37">
        <v>46.7</v>
      </c>
      <c r="G83" s="95">
        <f t="shared" si="2"/>
        <v>1718.8</v>
      </c>
    </row>
    <row r="84" spans="1:7" x14ac:dyDescent="0.2">
      <c r="A84" s="38" t="s">
        <v>146</v>
      </c>
      <c r="B84" s="35" t="s">
        <v>138</v>
      </c>
      <c r="C84" s="36">
        <f t="shared" si="4"/>
        <v>62</v>
      </c>
      <c r="D84" s="36">
        <v>704</v>
      </c>
      <c r="E84" s="37"/>
      <c r="F84" s="37">
        <v>8.1</v>
      </c>
      <c r="G84" s="95">
        <f t="shared" si="2"/>
        <v>1710.7</v>
      </c>
    </row>
    <row r="85" spans="1:7" x14ac:dyDescent="0.2">
      <c r="A85" s="38" t="s">
        <v>146</v>
      </c>
      <c r="B85" s="35" t="s">
        <v>139</v>
      </c>
      <c r="C85" s="36">
        <f t="shared" si="4"/>
        <v>63</v>
      </c>
      <c r="D85" s="36">
        <v>710</v>
      </c>
      <c r="E85" s="37"/>
      <c r="F85" s="37">
        <v>3</v>
      </c>
      <c r="G85" s="95">
        <f t="shared" si="2"/>
        <v>1707.7</v>
      </c>
    </row>
    <row r="86" spans="1:7" x14ac:dyDescent="0.2">
      <c r="A86" s="38" t="s">
        <v>146</v>
      </c>
      <c r="B86" s="35" t="s">
        <v>140</v>
      </c>
      <c r="C86" s="36">
        <f t="shared" si="4"/>
        <v>64</v>
      </c>
      <c r="D86" s="36">
        <v>710</v>
      </c>
      <c r="E86" s="37"/>
      <c r="F86" s="37">
        <v>1</v>
      </c>
      <c r="G86" s="95">
        <f t="shared" si="2"/>
        <v>1706.7</v>
      </c>
    </row>
    <row r="87" spans="1:7" x14ac:dyDescent="0.2">
      <c r="A87" s="38" t="s">
        <v>146</v>
      </c>
      <c r="B87" s="35" t="s">
        <v>141</v>
      </c>
      <c r="C87" s="36">
        <f t="shared" ref="C87:C112" si="5">C86+1</f>
        <v>65</v>
      </c>
      <c r="D87" s="36">
        <v>702</v>
      </c>
      <c r="E87" s="37"/>
      <c r="F87" s="37">
        <v>31.9</v>
      </c>
      <c r="G87" s="95">
        <f t="shared" si="2"/>
        <v>1674.8</v>
      </c>
    </row>
    <row r="88" spans="1:7" x14ac:dyDescent="0.2">
      <c r="A88" s="38" t="s">
        <v>146</v>
      </c>
      <c r="B88" s="40" t="s">
        <v>144</v>
      </c>
      <c r="C88" s="36">
        <f t="shared" si="5"/>
        <v>66</v>
      </c>
      <c r="D88" s="36">
        <v>703</v>
      </c>
      <c r="E88" s="37"/>
      <c r="F88" s="37">
        <v>17</v>
      </c>
      <c r="G88" s="95">
        <f t="shared" si="2"/>
        <v>1657.8</v>
      </c>
    </row>
    <row r="89" spans="1:7" x14ac:dyDescent="0.2">
      <c r="A89" s="38" t="s">
        <v>146</v>
      </c>
      <c r="B89" s="35" t="s">
        <v>145</v>
      </c>
      <c r="C89" s="36">
        <f t="shared" si="5"/>
        <v>67</v>
      </c>
      <c r="D89" s="36">
        <v>702</v>
      </c>
      <c r="E89" s="37"/>
      <c r="F89" s="37">
        <v>20</v>
      </c>
      <c r="G89" s="95">
        <f t="shared" si="2"/>
        <v>1637.8</v>
      </c>
    </row>
    <row r="90" spans="1:7" x14ac:dyDescent="0.2">
      <c r="A90" s="38" t="s">
        <v>146</v>
      </c>
      <c r="B90" s="35" t="s">
        <v>143</v>
      </c>
      <c r="C90" s="36">
        <f t="shared" si="5"/>
        <v>68</v>
      </c>
      <c r="D90" s="36">
        <v>710</v>
      </c>
      <c r="E90" s="37"/>
      <c r="F90" s="37">
        <v>4</v>
      </c>
      <c r="G90" s="95">
        <f t="shared" si="2"/>
        <v>1633.8</v>
      </c>
    </row>
    <row r="91" spans="1:7" x14ac:dyDescent="0.2">
      <c r="A91" s="38" t="s">
        <v>146</v>
      </c>
      <c r="B91" s="35" t="s">
        <v>142</v>
      </c>
      <c r="C91" s="36">
        <f t="shared" si="5"/>
        <v>69</v>
      </c>
      <c r="D91" s="36">
        <v>703</v>
      </c>
      <c r="E91" s="37"/>
      <c r="F91" s="37">
        <v>50</v>
      </c>
      <c r="G91" s="95">
        <f t="shared" si="2"/>
        <v>1583.8</v>
      </c>
    </row>
    <row r="92" spans="1:7" x14ac:dyDescent="0.2">
      <c r="A92" s="38" t="s">
        <v>146</v>
      </c>
      <c r="B92" s="35" t="s">
        <v>61</v>
      </c>
      <c r="C92" s="36"/>
      <c r="D92" s="36"/>
      <c r="E92" s="37">
        <v>1000</v>
      </c>
      <c r="F92" s="37"/>
      <c r="G92" s="95">
        <f t="shared" si="2"/>
        <v>2583.8000000000002</v>
      </c>
    </row>
    <row r="93" spans="1:7" x14ac:dyDescent="0.2">
      <c r="A93" s="38" t="s">
        <v>146</v>
      </c>
      <c r="B93" s="35" t="s">
        <v>156</v>
      </c>
      <c r="C93" s="36">
        <v>70</v>
      </c>
      <c r="D93" s="36">
        <v>710</v>
      </c>
      <c r="E93" s="37"/>
      <c r="F93" s="37">
        <v>1.5</v>
      </c>
      <c r="G93" s="95">
        <f t="shared" si="2"/>
        <v>2582.3000000000002</v>
      </c>
    </row>
    <row r="94" spans="1:7" x14ac:dyDescent="0.2">
      <c r="A94" s="197" t="s">
        <v>147</v>
      </c>
      <c r="B94" s="198" t="s">
        <v>55</v>
      </c>
      <c r="C94" s="199"/>
      <c r="D94" s="199"/>
      <c r="E94" s="202">
        <v>78</v>
      </c>
      <c r="F94" s="37"/>
      <c r="G94" s="95">
        <f t="shared" si="2"/>
        <v>2660.3</v>
      </c>
    </row>
    <row r="95" spans="1:7" x14ac:dyDescent="0.2">
      <c r="A95" s="38" t="s">
        <v>157</v>
      </c>
      <c r="B95" s="35" t="s">
        <v>155</v>
      </c>
      <c r="C95" s="36">
        <v>71</v>
      </c>
      <c r="D95" s="36">
        <v>703</v>
      </c>
      <c r="E95" s="37"/>
      <c r="F95" s="37">
        <v>16.5</v>
      </c>
      <c r="G95" s="95">
        <f t="shared" si="2"/>
        <v>2643.8</v>
      </c>
    </row>
    <row r="96" spans="1:7" x14ac:dyDescent="0.2">
      <c r="A96" s="38" t="s">
        <v>157</v>
      </c>
      <c r="B96" s="35" t="s">
        <v>46</v>
      </c>
      <c r="C96" s="36">
        <f t="shared" si="5"/>
        <v>72</v>
      </c>
      <c r="D96" s="36">
        <v>702</v>
      </c>
      <c r="E96" s="37"/>
      <c r="F96" s="37">
        <v>90.1</v>
      </c>
      <c r="G96" s="95">
        <f t="shared" si="2"/>
        <v>2553.7000000000003</v>
      </c>
    </row>
    <row r="97" spans="1:7" x14ac:dyDescent="0.2">
      <c r="A97" s="38" t="s">
        <v>157</v>
      </c>
      <c r="B97" s="35" t="s">
        <v>154</v>
      </c>
      <c r="C97" s="36">
        <f t="shared" si="5"/>
        <v>73</v>
      </c>
      <c r="D97" s="36">
        <v>711</v>
      </c>
      <c r="E97" s="37"/>
      <c r="F97" s="37">
        <v>25</v>
      </c>
      <c r="G97" s="95">
        <f t="shared" si="2"/>
        <v>2528.7000000000003</v>
      </c>
    </row>
    <row r="98" spans="1:7" x14ac:dyDescent="0.2">
      <c r="A98" s="38" t="s">
        <v>157</v>
      </c>
      <c r="B98" s="35" t="s">
        <v>153</v>
      </c>
      <c r="C98" s="36">
        <f t="shared" si="5"/>
        <v>74</v>
      </c>
      <c r="D98" s="36">
        <v>708</v>
      </c>
      <c r="E98" s="37"/>
      <c r="F98" s="37">
        <v>946.5</v>
      </c>
      <c r="G98" s="95">
        <f t="shared" si="2"/>
        <v>1582.2000000000003</v>
      </c>
    </row>
    <row r="99" spans="1:7" x14ac:dyDescent="0.2">
      <c r="A99" s="38" t="s">
        <v>157</v>
      </c>
      <c r="B99" s="35" t="s">
        <v>151</v>
      </c>
      <c r="C99" s="36">
        <f t="shared" si="5"/>
        <v>75</v>
      </c>
      <c r="D99" s="36">
        <v>703</v>
      </c>
      <c r="E99" s="37"/>
      <c r="F99" s="37">
        <v>8</v>
      </c>
      <c r="G99" s="95">
        <f t="shared" si="2"/>
        <v>1574.2000000000003</v>
      </c>
    </row>
    <row r="100" spans="1:7" x14ac:dyDescent="0.2">
      <c r="A100" s="38" t="s">
        <v>157</v>
      </c>
      <c r="B100" s="35" t="s">
        <v>152</v>
      </c>
      <c r="C100" s="36">
        <f t="shared" si="5"/>
        <v>76</v>
      </c>
      <c r="D100" s="36">
        <v>702</v>
      </c>
      <c r="E100" s="37"/>
      <c r="F100" s="37">
        <v>9</v>
      </c>
      <c r="G100" s="95">
        <f t="shared" si="2"/>
        <v>1565.2000000000003</v>
      </c>
    </row>
    <row r="101" spans="1:7" x14ac:dyDescent="0.2">
      <c r="A101" s="38" t="s">
        <v>157</v>
      </c>
      <c r="B101" s="35" t="s">
        <v>159</v>
      </c>
      <c r="C101" s="36">
        <f t="shared" si="5"/>
        <v>77</v>
      </c>
      <c r="D101" s="36">
        <v>703</v>
      </c>
      <c r="E101" s="37"/>
      <c r="F101" s="37">
        <v>4.5999999999999996</v>
      </c>
      <c r="G101" s="95">
        <f t="shared" si="2"/>
        <v>1560.6000000000004</v>
      </c>
    </row>
    <row r="102" spans="1:7" x14ac:dyDescent="0.2">
      <c r="A102" s="38" t="s">
        <v>157</v>
      </c>
      <c r="B102" s="35" t="s">
        <v>46</v>
      </c>
      <c r="C102" s="36">
        <f>C101+1</f>
        <v>78</v>
      </c>
      <c r="D102" s="36">
        <v>702</v>
      </c>
      <c r="E102" s="37"/>
      <c r="F102" s="37">
        <v>259.39999999999998</v>
      </c>
      <c r="G102" s="95">
        <f t="shared" si="2"/>
        <v>1301.2000000000003</v>
      </c>
    </row>
    <row r="103" spans="1:7" x14ac:dyDescent="0.2">
      <c r="A103" s="197" t="s">
        <v>157</v>
      </c>
      <c r="B103" s="198" t="s">
        <v>55</v>
      </c>
      <c r="C103" s="199"/>
      <c r="D103" s="199"/>
      <c r="E103" s="202">
        <v>93</v>
      </c>
      <c r="F103" s="37"/>
      <c r="G103" s="95">
        <f t="shared" si="2"/>
        <v>1394.2000000000003</v>
      </c>
    </row>
    <row r="104" spans="1:7" x14ac:dyDescent="0.2">
      <c r="A104" s="38" t="s">
        <v>157</v>
      </c>
      <c r="B104" s="35" t="s">
        <v>86</v>
      </c>
      <c r="C104" s="36">
        <v>79</v>
      </c>
      <c r="D104" s="36">
        <v>703</v>
      </c>
      <c r="E104" s="37"/>
      <c r="F104" s="37">
        <v>30</v>
      </c>
      <c r="G104" s="95">
        <f t="shared" si="2"/>
        <v>1364.2000000000003</v>
      </c>
    </row>
    <row r="105" spans="1:7" x14ac:dyDescent="0.2">
      <c r="A105" s="38" t="s">
        <v>157</v>
      </c>
      <c r="B105" s="35" t="s">
        <v>163</v>
      </c>
      <c r="C105" s="36">
        <f t="shared" si="5"/>
        <v>80</v>
      </c>
      <c r="D105" s="36">
        <v>703</v>
      </c>
      <c r="E105" s="37"/>
      <c r="F105" s="37">
        <v>4.8</v>
      </c>
      <c r="G105" s="95">
        <f t="shared" si="2"/>
        <v>1359.4000000000003</v>
      </c>
    </row>
    <row r="106" spans="1:7" x14ac:dyDescent="0.2">
      <c r="A106" s="168" t="s">
        <v>161</v>
      </c>
      <c r="B106" s="35" t="s">
        <v>160</v>
      </c>
      <c r="C106" s="36">
        <f t="shared" si="5"/>
        <v>81</v>
      </c>
      <c r="D106" s="36">
        <v>703</v>
      </c>
      <c r="E106" s="37"/>
      <c r="F106" s="37">
        <v>6.4</v>
      </c>
      <c r="G106" s="95">
        <f t="shared" si="2"/>
        <v>1353.0000000000002</v>
      </c>
    </row>
    <row r="107" spans="1:7" x14ac:dyDescent="0.2">
      <c r="A107" s="168" t="s">
        <v>161</v>
      </c>
      <c r="B107" s="194" t="s">
        <v>164</v>
      </c>
      <c r="C107" s="36">
        <f t="shared" si="5"/>
        <v>82</v>
      </c>
      <c r="D107" s="36">
        <v>701</v>
      </c>
      <c r="E107" s="37"/>
      <c r="F107" s="37">
        <v>765.3</v>
      </c>
      <c r="G107" s="95">
        <f t="shared" si="2"/>
        <v>587.70000000000027</v>
      </c>
    </row>
    <row r="108" spans="1:7" x14ac:dyDescent="0.2">
      <c r="A108" s="168" t="s">
        <v>166</v>
      </c>
      <c r="B108" s="35" t="s">
        <v>165</v>
      </c>
      <c r="C108" s="36">
        <f t="shared" si="5"/>
        <v>83</v>
      </c>
      <c r="D108" s="36">
        <v>703</v>
      </c>
      <c r="E108" s="37"/>
      <c r="F108" s="37">
        <v>1.6</v>
      </c>
      <c r="G108" s="95">
        <f t="shared" si="2"/>
        <v>586.10000000000025</v>
      </c>
    </row>
    <row r="109" spans="1:7" x14ac:dyDescent="0.2">
      <c r="A109" s="168" t="s">
        <v>166</v>
      </c>
      <c r="B109" s="40" t="s">
        <v>123</v>
      </c>
      <c r="C109" s="36">
        <f t="shared" si="5"/>
        <v>84</v>
      </c>
      <c r="D109" s="36">
        <v>710</v>
      </c>
      <c r="E109" s="37"/>
      <c r="F109" s="37">
        <v>40.6</v>
      </c>
      <c r="G109" s="95">
        <f t="shared" si="2"/>
        <v>545.50000000000023</v>
      </c>
    </row>
    <row r="110" spans="1:7" x14ac:dyDescent="0.2">
      <c r="A110" s="168" t="s">
        <v>166</v>
      </c>
      <c r="B110" s="35" t="s">
        <v>167</v>
      </c>
      <c r="C110" s="36">
        <f t="shared" si="5"/>
        <v>85</v>
      </c>
      <c r="D110" s="36">
        <v>710</v>
      </c>
      <c r="E110" s="37"/>
      <c r="F110" s="37">
        <v>1</v>
      </c>
      <c r="G110" s="95">
        <f t="shared" si="2"/>
        <v>544.50000000000023</v>
      </c>
    </row>
    <row r="111" spans="1:7" x14ac:dyDescent="0.2">
      <c r="A111" s="168" t="s">
        <v>166</v>
      </c>
      <c r="B111" s="35" t="s">
        <v>134</v>
      </c>
      <c r="C111" s="36">
        <f t="shared" si="5"/>
        <v>86</v>
      </c>
      <c r="D111" s="36">
        <v>703</v>
      </c>
      <c r="E111" s="37"/>
      <c r="F111" s="37">
        <v>6.5</v>
      </c>
      <c r="G111" s="95">
        <f t="shared" si="2"/>
        <v>538.00000000000023</v>
      </c>
    </row>
    <row r="112" spans="1:7" x14ac:dyDescent="0.2">
      <c r="A112" s="168" t="s">
        <v>166</v>
      </c>
      <c r="B112" s="40" t="s">
        <v>46</v>
      </c>
      <c r="C112" s="36">
        <f t="shared" si="5"/>
        <v>87</v>
      </c>
      <c r="D112" s="36">
        <v>702</v>
      </c>
      <c r="E112" s="37"/>
      <c r="F112" s="37">
        <v>207</v>
      </c>
      <c r="G112" s="95">
        <f t="shared" si="2"/>
        <v>331.00000000000023</v>
      </c>
    </row>
    <row r="113" spans="1:7" x14ac:dyDescent="0.2">
      <c r="A113" s="168" t="s">
        <v>166</v>
      </c>
      <c r="B113" s="35" t="s">
        <v>61</v>
      </c>
      <c r="C113" s="36"/>
      <c r="D113" s="36"/>
      <c r="E113" s="37">
        <v>3000</v>
      </c>
      <c r="F113" s="37"/>
      <c r="G113" s="95">
        <f t="shared" si="2"/>
        <v>3331</v>
      </c>
    </row>
    <row r="114" spans="1:7" x14ac:dyDescent="0.2">
      <c r="A114" s="201" t="s">
        <v>166</v>
      </c>
      <c r="B114" s="198" t="s">
        <v>55</v>
      </c>
      <c r="C114" s="199"/>
      <c r="D114" s="199"/>
      <c r="E114" s="202">
        <v>58</v>
      </c>
      <c r="F114" s="37"/>
      <c r="G114" s="95">
        <f t="shared" si="2"/>
        <v>3389</v>
      </c>
    </row>
    <row r="115" spans="1:7" ht="13.5" thickBot="1" x14ac:dyDescent="0.25">
      <c r="A115" s="168" t="s">
        <v>166</v>
      </c>
      <c r="B115" s="82" t="s">
        <v>46</v>
      </c>
      <c r="C115" s="36">
        <v>88</v>
      </c>
      <c r="D115" s="83">
        <v>702</v>
      </c>
      <c r="E115" s="84"/>
      <c r="F115" s="84">
        <v>85.3</v>
      </c>
      <c r="G115" s="95">
        <f t="shared" si="2"/>
        <v>3303.7</v>
      </c>
    </row>
    <row r="116" spans="1:7" ht="13.5" thickBot="1" x14ac:dyDescent="0.25">
      <c r="A116" s="85">
        <v>2</v>
      </c>
      <c r="B116" s="56" t="s">
        <v>43</v>
      </c>
      <c r="C116" s="56"/>
      <c r="D116" s="56"/>
      <c r="E116" s="96">
        <f>SUM(E63:E115)</f>
        <v>23384.400000000001</v>
      </c>
      <c r="F116" s="4">
        <f>SUM(F63:F115)</f>
        <v>20080.699999999993</v>
      </c>
      <c r="G116" s="97">
        <f>(E116-F116)</f>
        <v>3303.700000000008</v>
      </c>
    </row>
    <row r="117" spans="1:7" ht="14.25" customHeight="1" x14ac:dyDescent="0.2">
      <c r="A117" s="260" t="s">
        <v>38</v>
      </c>
      <c r="B117" s="260"/>
      <c r="C117" s="260"/>
      <c r="D117" s="260"/>
      <c r="E117" s="260"/>
      <c r="F117" s="260"/>
      <c r="G117" s="260"/>
    </row>
    <row r="118" spans="1:7" ht="12.75" customHeight="1" x14ac:dyDescent="0.2">
      <c r="A118" s="260"/>
      <c r="B118" s="260"/>
      <c r="C118" s="260"/>
      <c r="D118" s="260"/>
      <c r="E118" s="260"/>
      <c r="F118" s="260"/>
      <c r="G118" s="260"/>
    </row>
    <row r="119" spans="1:7" ht="12.75" customHeight="1" thickBot="1" x14ac:dyDescent="0.4">
      <c r="A119" s="72"/>
      <c r="B119" s="48"/>
      <c r="C119" s="47"/>
      <c r="D119" s="47"/>
      <c r="E119" s="54" t="s">
        <v>44</v>
      </c>
      <c r="F119" s="261" t="e">
        <f>F61</f>
        <v>#REF!</v>
      </c>
      <c r="G119" s="261"/>
    </row>
    <row r="120" spans="1:7" ht="17.25" thickBot="1" x14ac:dyDescent="0.4">
      <c r="A120" s="86" t="s">
        <v>3</v>
      </c>
      <c r="B120" s="87" t="s">
        <v>15</v>
      </c>
      <c r="C120" s="88" t="s">
        <v>39</v>
      </c>
      <c r="D120" s="87" t="s">
        <v>40</v>
      </c>
      <c r="E120" s="87" t="s">
        <v>41</v>
      </c>
      <c r="F120" s="87" t="s">
        <v>42</v>
      </c>
      <c r="G120" s="90" t="s">
        <v>7</v>
      </c>
    </row>
    <row r="121" spans="1:7" x14ac:dyDescent="0.2">
      <c r="A121" s="98"/>
      <c r="B121" s="99"/>
      <c r="C121" s="100"/>
      <c r="D121" s="101"/>
      <c r="E121" s="93">
        <f>SUM(E63:E115)</f>
        <v>23384.400000000001</v>
      </c>
      <c r="F121" s="93">
        <f>SUM(F63:F115)</f>
        <v>20080.699999999993</v>
      </c>
      <c r="G121" s="94">
        <f>(E121-F121)</f>
        <v>3303.700000000008</v>
      </c>
    </row>
    <row r="122" spans="1:7" x14ac:dyDescent="0.2">
      <c r="A122" s="38" t="s">
        <v>121</v>
      </c>
      <c r="B122" s="35" t="s">
        <v>169</v>
      </c>
      <c r="C122" s="36">
        <f>C115+1</f>
        <v>89</v>
      </c>
      <c r="D122" s="36">
        <v>707</v>
      </c>
      <c r="E122" s="77"/>
      <c r="F122" s="41">
        <v>2350</v>
      </c>
      <c r="G122" s="95">
        <f t="shared" ref="G122:G146" si="6">SUM(G121+E122)-F122</f>
        <v>953.700000000008</v>
      </c>
    </row>
    <row r="123" spans="1:7" x14ac:dyDescent="0.2">
      <c r="A123" s="38" t="s">
        <v>121</v>
      </c>
      <c r="B123" s="195" t="s">
        <v>174</v>
      </c>
      <c r="C123" s="36">
        <f>C122+1</f>
        <v>90</v>
      </c>
      <c r="D123" s="36">
        <v>703</v>
      </c>
      <c r="E123" s="35"/>
      <c r="F123" s="37">
        <v>3.4</v>
      </c>
      <c r="G123" s="95">
        <f t="shared" si="6"/>
        <v>950.30000000000803</v>
      </c>
    </row>
    <row r="124" spans="1:7" x14ac:dyDescent="0.2">
      <c r="A124" s="38" t="s">
        <v>121</v>
      </c>
      <c r="B124" s="195" t="s">
        <v>115</v>
      </c>
      <c r="C124" s="36">
        <f t="shared" ref="C124:C146" si="7">C123+1</f>
        <v>91</v>
      </c>
      <c r="D124" s="36">
        <v>710</v>
      </c>
      <c r="E124" s="102"/>
      <c r="F124" s="37">
        <v>13</v>
      </c>
      <c r="G124" s="95">
        <f t="shared" si="6"/>
        <v>937.30000000000803</v>
      </c>
    </row>
    <row r="125" spans="1:7" x14ac:dyDescent="0.2">
      <c r="A125" s="38" t="s">
        <v>121</v>
      </c>
      <c r="B125" s="195" t="s">
        <v>173</v>
      </c>
      <c r="C125" s="36">
        <f t="shared" si="7"/>
        <v>92</v>
      </c>
      <c r="D125" s="36">
        <v>703</v>
      </c>
      <c r="E125" s="35"/>
      <c r="F125" s="37">
        <v>1.6</v>
      </c>
      <c r="G125" s="95">
        <f t="shared" si="6"/>
        <v>935.700000000008</v>
      </c>
    </row>
    <row r="126" spans="1:7" x14ac:dyDescent="0.2">
      <c r="A126" s="38" t="s">
        <v>121</v>
      </c>
      <c r="B126" s="195" t="s">
        <v>172</v>
      </c>
      <c r="C126" s="36">
        <f t="shared" si="7"/>
        <v>93</v>
      </c>
      <c r="D126" s="36">
        <v>710</v>
      </c>
      <c r="E126" s="35"/>
      <c r="F126" s="37">
        <v>46</v>
      </c>
      <c r="G126" s="95">
        <f t="shared" si="6"/>
        <v>889.700000000008</v>
      </c>
    </row>
    <row r="127" spans="1:7" x14ac:dyDescent="0.2">
      <c r="A127" s="38" t="s">
        <v>121</v>
      </c>
      <c r="B127" s="195" t="s">
        <v>175</v>
      </c>
      <c r="C127" s="36">
        <f t="shared" si="7"/>
        <v>94</v>
      </c>
      <c r="D127" s="36">
        <v>702</v>
      </c>
      <c r="E127" s="102"/>
      <c r="F127" s="37">
        <v>131.6</v>
      </c>
      <c r="G127" s="95">
        <f t="shared" si="6"/>
        <v>758.10000000000798</v>
      </c>
    </row>
    <row r="128" spans="1:7" x14ac:dyDescent="0.2">
      <c r="A128" s="38" t="s">
        <v>121</v>
      </c>
      <c r="B128" s="195" t="s">
        <v>171</v>
      </c>
      <c r="C128" s="36">
        <f t="shared" si="7"/>
        <v>95</v>
      </c>
      <c r="D128" s="36">
        <v>711</v>
      </c>
      <c r="E128" s="35"/>
      <c r="F128" s="37">
        <v>9.5</v>
      </c>
      <c r="G128" s="95">
        <f t="shared" si="6"/>
        <v>748.60000000000798</v>
      </c>
    </row>
    <row r="129" spans="1:7" x14ac:dyDescent="0.2">
      <c r="A129" s="38" t="s">
        <v>121</v>
      </c>
      <c r="B129" s="35" t="s">
        <v>177</v>
      </c>
      <c r="C129" s="36">
        <f t="shared" si="7"/>
        <v>96</v>
      </c>
      <c r="D129" s="36">
        <v>703</v>
      </c>
      <c r="E129" s="35"/>
      <c r="F129" s="37">
        <v>3.2</v>
      </c>
      <c r="G129" s="95">
        <f t="shared" si="6"/>
        <v>745.40000000000794</v>
      </c>
    </row>
    <row r="130" spans="1:7" x14ac:dyDescent="0.2">
      <c r="A130" s="38" t="s">
        <v>121</v>
      </c>
      <c r="B130" s="35" t="s">
        <v>176</v>
      </c>
      <c r="C130" s="36">
        <f t="shared" si="7"/>
        <v>97</v>
      </c>
      <c r="D130" s="36">
        <v>706</v>
      </c>
      <c r="E130" s="35"/>
      <c r="F130" s="37">
        <v>35</v>
      </c>
      <c r="G130" s="95">
        <f t="shared" si="6"/>
        <v>710.40000000000794</v>
      </c>
    </row>
    <row r="131" spans="1:7" x14ac:dyDescent="0.2">
      <c r="A131" s="38" t="s">
        <v>121</v>
      </c>
      <c r="B131" s="35" t="s">
        <v>86</v>
      </c>
      <c r="C131" s="36">
        <f t="shared" si="7"/>
        <v>98</v>
      </c>
      <c r="D131" s="36">
        <v>703</v>
      </c>
      <c r="E131" s="35"/>
      <c r="F131" s="37">
        <v>30</v>
      </c>
      <c r="G131" s="95">
        <f t="shared" si="6"/>
        <v>680.40000000000794</v>
      </c>
    </row>
    <row r="132" spans="1:7" x14ac:dyDescent="0.2">
      <c r="A132" s="38" t="s">
        <v>121</v>
      </c>
      <c r="B132" s="35" t="s">
        <v>178</v>
      </c>
      <c r="C132" s="36">
        <v>99</v>
      </c>
      <c r="D132" s="36"/>
      <c r="E132" s="102">
        <v>22</v>
      </c>
      <c r="F132" s="37"/>
      <c r="G132" s="95">
        <f t="shared" si="6"/>
        <v>702.40000000000794</v>
      </c>
    </row>
    <row r="133" spans="1:7" x14ac:dyDescent="0.2">
      <c r="A133" s="38" t="s">
        <v>121</v>
      </c>
      <c r="B133" s="35" t="s">
        <v>179</v>
      </c>
      <c r="C133" s="36">
        <v>100</v>
      </c>
      <c r="D133" s="36"/>
      <c r="E133" s="102">
        <v>1.8</v>
      </c>
      <c r="F133" s="37"/>
      <c r="G133" s="95">
        <f t="shared" si="6"/>
        <v>704.20000000000789</v>
      </c>
    </row>
    <row r="134" spans="1:7" x14ac:dyDescent="0.2">
      <c r="A134" s="197" t="s">
        <v>121</v>
      </c>
      <c r="B134" s="198" t="s">
        <v>55</v>
      </c>
      <c r="C134" s="199"/>
      <c r="D134" s="199"/>
      <c r="E134" s="200">
        <v>33</v>
      </c>
      <c r="F134" s="37"/>
      <c r="G134" s="95">
        <f t="shared" si="6"/>
        <v>737.20000000000789</v>
      </c>
    </row>
    <row r="135" spans="1:7" x14ac:dyDescent="0.2">
      <c r="A135" s="103" t="s">
        <v>183</v>
      </c>
      <c r="B135" s="35" t="s">
        <v>180</v>
      </c>
      <c r="C135" s="36">
        <v>101</v>
      </c>
      <c r="D135" s="36">
        <v>703</v>
      </c>
      <c r="E135" s="35"/>
      <c r="F135" s="37">
        <v>4.8</v>
      </c>
      <c r="G135" s="95">
        <f t="shared" si="6"/>
        <v>732.40000000000794</v>
      </c>
    </row>
    <row r="136" spans="1:7" x14ac:dyDescent="0.2">
      <c r="A136" s="103" t="s">
        <v>183</v>
      </c>
      <c r="B136" s="196" t="s">
        <v>181</v>
      </c>
      <c r="C136" s="36">
        <f t="shared" si="7"/>
        <v>102</v>
      </c>
      <c r="D136" s="36">
        <v>708</v>
      </c>
      <c r="E136" s="35"/>
      <c r="F136" s="37">
        <v>36</v>
      </c>
      <c r="G136" s="95">
        <f t="shared" si="6"/>
        <v>696.40000000000794</v>
      </c>
    </row>
    <row r="137" spans="1:7" x14ac:dyDescent="0.2">
      <c r="A137" s="103" t="s">
        <v>183</v>
      </c>
      <c r="B137" s="35" t="s">
        <v>182</v>
      </c>
      <c r="C137" s="36">
        <f t="shared" si="7"/>
        <v>103</v>
      </c>
      <c r="D137" s="36">
        <v>704</v>
      </c>
      <c r="E137" s="35"/>
      <c r="F137" s="37">
        <v>10.5</v>
      </c>
      <c r="G137" s="95">
        <f t="shared" si="6"/>
        <v>685.90000000000794</v>
      </c>
    </row>
    <row r="138" spans="1:7" x14ac:dyDescent="0.2">
      <c r="A138" s="103" t="s">
        <v>187</v>
      </c>
      <c r="B138" s="35" t="s">
        <v>185</v>
      </c>
      <c r="C138" s="36">
        <f t="shared" si="7"/>
        <v>104</v>
      </c>
      <c r="D138" s="36">
        <v>703</v>
      </c>
      <c r="E138" s="35"/>
      <c r="F138" s="37">
        <v>3.2</v>
      </c>
      <c r="G138" s="95">
        <f t="shared" si="6"/>
        <v>682.70000000000789</v>
      </c>
    </row>
    <row r="139" spans="1:7" x14ac:dyDescent="0.2">
      <c r="A139" s="103" t="s">
        <v>187</v>
      </c>
      <c r="B139" s="35" t="s">
        <v>186</v>
      </c>
      <c r="C139" s="36">
        <f t="shared" si="7"/>
        <v>105</v>
      </c>
      <c r="D139" s="36">
        <v>702</v>
      </c>
      <c r="E139" s="35"/>
      <c r="F139" s="37">
        <v>6</v>
      </c>
      <c r="G139" s="95">
        <f t="shared" si="6"/>
        <v>676.70000000000789</v>
      </c>
    </row>
    <row r="140" spans="1:7" x14ac:dyDescent="0.2">
      <c r="A140" s="103" t="s">
        <v>187</v>
      </c>
      <c r="B140" s="35" t="s">
        <v>46</v>
      </c>
      <c r="C140" s="36">
        <f t="shared" si="7"/>
        <v>106</v>
      </c>
      <c r="D140" s="36">
        <v>702</v>
      </c>
      <c r="E140" s="35"/>
      <c r="F140" s="37">
        <v>275.8</v>
      </c>
      <c r="G140" s="95">
        <f t="shared" si="6"/>
        <v>400.90000000000788</v>
      </c>
    </row>
    <row r="141" spans="1:7" x14ac:dyDescent="0.2">
      <c r="A141" s="203" t="s">
        <v>187</v>
      </c>
      <c r="B141" s="198" t="s">
        <v>55</v>
      </c>
      <c r="C141" s="199"/>
      <c r="D141" s="199"/>
      <c r="E141" s="200">
        <v>22</v>
      </c>
      <c r="F141" s="37"/>
      <c r="G141" s="95">
        <f t="shared" si="6"/>
        <v>422.90000000000788</v>
      </c>
    </row>
    <row r="142" spans="1:7" x14ac:dyDescent="0.2">
      <c r="A142" s="103" t="s">
        <v>187</v>
      </c>
      <c r="B142" s="35" t="s">
        <v>190</v>
      </c>
      <c r="C142" s="36">
        <v>107</v>
      </c>
      <c r="D142" s="36">
        <v>703</v>
      </c>
      <c r="E142" s="35"/>
      <c r="F142" s="37">
        <v>10.6</v>
      </c>
      <c r="G142" s="95">
        <f t="shared" si="6"/>
        <v>412.30000000000786</v>
      </c>
    </row>
    <row r="143" spans="1:7" x14ac:dyDescent="0.2">
      <c r="A143" s="103" t="s">
        <v>187</v>
      </c>
      <c r="B143" s="35" t="s">
        <v>189</v>
      </c>
      <c r="C143" s="36">
        <f t="shared" si="7"/>
        <v>108</v>
      </c>
      <c r="D143" s="36">
        <v>710</v>
      </c>
      <c r="E143" s="35"/>
      <c r="F143" s="37">
        <v>2.2000000000000002</v>
      </c>
      <c r="G143" s="95">
        <f t="shared" si="6"/>
        <v>410.10000000000787</v>
      </c>
    </row>
    <row r="144" spans="1:7" x14ac:dyDescent="0.2">
      <c r="A144" s="103" t="s">
        <v>187</v>
      </c>
      <c r="B144" s="35" t="s">
        <v>191</v>
      </c>
      <c r="C144" s="36"/>
      <c r="D144" s="36"/>
      <c r="E144" s="35"/>
      <c r="F144" s="37">
        <v>220</v>
      </c>
      <c r="G144" s="95">
        <f t="shared" si="6"/>
        <v>190.10000000000787</v>
      </c>
    </row>
    <row r="145" spans="1:7" x14ac:dyDescent="0.2">
      <c r="A145" s="103" t="s">
        <v>187</v>
      </c>
      <c r="B145" s="35" t="s">
        <v>192</v>
      </c>
      <c r="C145" s="36">
        <v>109</v>
      </c>
      <c r="D145" s="36">
        <v>710</v>
      </c>
      <c r="E145" s="35"/>
      <c r="F145" s="37">
        <v>35</v>
      </c>
      <c r="G145" s="95">
        <f t="shared" si="6"/>
        <v>155.10000000000787</v>
      </c>
    </row>
    <row r="146" spans="1:7" x14ac:dyDescent="0.2">
      <c r="A146" s="103" t="s">
        <v>187</v>
      </c>
      <c r="B146" s="35" t="s">
        <v>193</v>
      </c>
      <c r="C146" s="36">
        <f t="shared" si="7"/>
        <v>110</v>
      </c>
      <c r="D146" s="36">
        <v>710</v>
      </c>
      <c r="E146" s="35"/>
      <c r="F146" s="37">
        <v>12</v>
      </c>
      <c r="G146" s="95">
        <f t="shared" si="6"/>
        <v>143.10000000000787</v>
      </c>
    </row>
    <row r="147" spans="1:7" x14ac:dyDescent="0.2">
      <c r="A147" s="207"/>
      <c r="B147" s="208"/>
      <c r="C147" s="209"/>
      <c r="D147" s="209"/>
      <c r="E147" s="210"/>
      <c r="F147" s="206"/>
      <c r="G147" s="95"/>
    </row>
    <row r="148" spans="1:7" x14ac:dyDescent="0.2">
      <c r="A148" s="103"/>
      <c r="B148" s="35"/>
      <c r="C148" s="36"/>
      <c r="D148" s="36"/>
      <c r="E148" s="35"/>
      <c r="F148" s="37"/>
      <c r="G148" s="95"/>
    </row>
    <row r="149" spans="1:7" x14ac:dyDescent="0.2">
      <c r="A149" s="103"/>
      <c r="B149" s="35"/>
      <c r="C149" s="36"/>
      <c r="D149" s="36"/>
      <c r="E149" s="35"/>
      <c r="F149" s="37"/>
      <c r="G149" s="95"/>
    </row>
    <row r="150" spans="1:7" x14ac:dyDescent="0.2">
      <c r="A150" s="103"/>
      <c r="B150" s="35"/>
      <c r="C150" s="36"/>
      <c r="D150" s="36"/>
      <c r="E150" s="35"/>
      <c r="F150" s="37"/>
      <c r="G150" s="95"/>
    </row>
    <row r="151" spans="1:7" x14ac:dyDescent="0.2">
      <c r="A151" s="103"/>
      <c r="B151" s="35"/>
      <c r="C151" s="36"/>
      <c r="D151" s="36"/>
      <c r="E151" s="35"/>
      <c r="F151" s="37"/>
      <c r="G151" s="95"/>
    </row>
    <row r="152" spans="1:7" x14ac:dyDescent="0.2">
      <c r="A152" s="103"/>
      <c r="B152" s="35"/>
      <c r="C152" s="36"/>
      <c r="D152" s="36"/>
      <c r="E152" s="35"/>
      <c r="F152" s="37"/>
      <c r="G152" s="95"/>
    </row>
    <row r="153" spans="1:7" x14ac:dyDescent="0.2">
      <c r="A153" s="103"/>
      <c r="B153" s="35"/>
      <c r="C153" s="36"/>
      <c r="D153" s="36"/>
      <c r="E153" s="35"/>
      <c r="F153" s="37"/>
      <c r="G153" s="95"/>
    </row>
    <row r="154" spans="1:7" x14ac:dyDescent="0.2">
      <c r="A154" s="103"/>
      <c r="B154" s="35"/>
      <c r="C154" s="36"/>
      <c r="D154" s="36"/>
      <c r="E154" s="35"/>
      <c r="F154" s="37"/>
      <c r="G154" s="95"/>
    </row>
    <row r="155" spans="1:7" x14ac:dyDescent="0.2">
      <c r="A155" s="103"/>
      <c r="B155" s="35"/>
      <c r="C155" s="36"/>
      <c r="D155" s="36"/>
      <c r="E155" s="35"/>
      <c r="F155" s="37"/>
      <c r="G155" s="95"/>
    </row>
    <row r="156" spans="1:7" x14ac:dyDescent="0.2">
      <c r="A156" s="103"/>
      <c r="B156" s="35"/>
      <c r="C156" s="36"/>
      <c r="D156" s="36"/>
      <c r="E156" s="35"/>
      <c r="F156" s="37"/>
      <c r="G156" s="95"/>
    </row>
    <row r="157" spans="1:7" x14ac:dyDescent="0.2">
      <c r="A157" s="103"/>
      <c r="B157" s="35"/>
      <c r="C157" s="36"/>
      <c r="D157" s="36"/>
      <c r="E157" s="35"/>
      <c r="F157" s="37"/>
      <c r="G157" s="95"/>
    </row>
    <row r="158" spans="1:7" x14ac:dyDescent="0.2">
      <c r="A158" s="103"/>
      <c r="B158" s="35"/>
      <c r="C158" s="36"/>
      <c r="D158" s="36"/>
      <c r="E158" s="35"/>
      <c r="F158" s="37"/>
      <c r="G158" s="95"/>
    </row>
    <row r="159" spans="1:7" x14ac:dyDescent="0.2">
      <c r="A159" s="103"/>
      <c r="B159" s="35"/>
      <c r="C159" s="36"/>
      <c r="D159" s="36"/>
      <c r="E159"/>
      <c r="F159" s="37"/>
      <c r="G159" s="95"/>
    </row>
    <row r="160" spans="1:7" x14ac:dyDescent="0.2">
      <c r="A160" s="103"/>
      <c r="B160" s="35"/>
      <c r="C160" s="36"/>
      <c r="D160" s="36"/>
      <c r="E160" s="35"/>
      <c r="F160" s="37"/>
      <c r="G160" s="95"/>
    </row>
    <row r="161" spans="1:7" x14ac:dyDescent="0.2">
      <c r="A161" s="103"/>
      <c r="B161" s="35"/>
      <c r="C161" s="36"/>
      <c r="D161" s="36"/>
      <c r="E161" s="35"/>
      <c r="F161" s="37"/>
      <c r="G161" s="95"/>
    </row>
    <row r="162" spans="1:7" x14ac:dyDescent="0.2">
      <c r="A162" s="103"/>
      <c r="B162" s="35"/>
      <c r="C162" s="36"/>
      <c r="D162" s="36"/>
      <c r="E162" s="35"/>
      <c r="F162" s="37"/>
      <c r="G162" s="95"/>
    </row>
    <row r="163" spans="1:7" x14ac:dyDescent="0.2">
      <c r="A163" s="103"/>
      <c r="B163" s="35"/>
      <c r="C163" s="36"/>
      <c r="D163" s="36"/>
      <c r="E163" s="35"/>
      <c r="F163" s="37"/>
      <c r="G163" s="95"/>
    </row>
    <row r="164" spans="1:7" x14ac:dyDescent="0.2">
      <c r="A164" s="103"/>
      <c r="B164" s="35"/>
      <c r="C164" s="36"/>
      <c r="D164" s="36"/>
      <c r="E164" s="35"/>
      <c r="F164" s="37"/>
      <c r="G164" s="95"/>
    </row>
    <row r="165" spans="1:7" x14ac:dyDescent="0.2">
      <c r="A165" s="103"/>
      <c r="B165" s="35"/>
      <c r="C165" s="36"/>
      <c r="D165" s="36"/>
      <c r="E165" s="35"/>
      <c r="F165" s="37"/>
      <c r="G165" s="95"/>
    </row>
    <row r="166" spans="1:7" x14ac:dyDescent="0.2">
      <c r="A166" s="103"/>
      <c r="B166" s="35"/>
      <c r="C166" s="36"/>
      <c r="D166" s="36"/>
      <c r="E166" s="35"/>
      <c r="F166" s="37"/>
      <c r="G166" s="95"/>
    </row>
    <row r="167" spans="1:7" x14ac:dyDescent="0.2">
      <c r="A167" s="103"/>
      <c r="B167" s="35"/>
      <c r="C167" s="36"/>
      <c r="D167" s="36"/>
      <c r="E167" s="35"/>
      <c r="F167" s="37"/>
      <c r="G167" s="95"/>
    </row>
    <row r="168" spans="1:7" x14ac:dyDescent="0.2">
      <c r="A168" s="103"/>
      <c r="B168" s="35"/>
      <c r="C168" s="36"/>
      <c r="D168" s="36"/>
      <c r="E168" s="35"/>
      <c r="F168" s="37"/>
      <c r="G168" s="95"/>
    </row>
    <row r="169" spans="1:7" x14ac:dyDescent="0.2">
      <c r="A169" s="103"/>
      <c r="B169" s="35"/>
      <c r="C169" s="36"/>
      <c r="D169" s="36"/>
      <c r="E169" s="35"/>
      <c r="F169" s="37"/>
      <c r="G169" s="95"/>
    </row>
    <row r="170" spans="1:7" x14ac:dyDescent="0.2">
      <c r="A170" s="103"/>
      <c r="B170" s="35"/>
      <c r="C170" s="36"/>
      <c r="D170" s="36"/>
      <c r="E170" s="35"/>
      <c r="F170" s="37"/>
      <c r="G170" s="95"/>
    </row>
    <row r="171" spans="1:7" x14ac:dyDescent="0.2">
      <c r="A171" s="103"/>
      <c r="B171" s="35"/>
      <c r="C171" s="36"/>
      <c r="D171" s="36"/>
      <c r="E171" s="35"/>
      <c r="F171" s="37"/>
      <c r="G171" s="95"/>
    </row>
    <row r="172" spans="1:7" ht="13.5" thickBot="1" x14ac:dyDescent="0.25">
      <c r="A172" s="105"/>
      <c r="B172" s="82"/>
      <c r="C172" s="36"/>
      <c r="D172" s="83"/>
      <c r="E172" s="82"/>
      <c r="F172" s="84"/>
      <c r="G172" s="95"/>
    </row>
    <row r="173" spans="1:7" ht="13.5" thickBot="1" x14ac:dyDescent="0.25">
      <c r="A173" s="85">
        <v>3</v>
      </c>
      <c r="B173" s="57" t="s">
        <v>43</v>
      </c>
      <c r="C173" s="56"/>
      <c r="D173" s="56"/>
      <c r="E173" s="4">
        <f>SUM(E121:E172)</f>
        <v>23463.200000000001</v>
      </c>
      <c r="F173" s="4">
        <f>SUM(F121:F172)</f>
        <v>23320.099999999991</v>
      </c>
      <c r="G173" s="4">
        <f>(E173-F173)</f>
        <v>143.10000000000946</v>
      </c>
    </row>
    <row r="174" spans="1:7" x14ac:dyDescent="0.2">
      <c r="A174" s="260" t="s">
        <v>38</v>
      </c>
      <c r="B174" s="260"/>
      <c r="C174" s="260"/>
      <c r="D174" s="260"/>
      <c r="E174" s="260"/>
      <c r="F174" s="260"/>
      <c r="G174" s="260"/>
    </row>
    <row r="175" spans="1:7" x14ac:dyDescent="0.2">
      <c r="A175" s="260"/>
      <c r="B175" s="260"/>
      <c r="C175" s="260"/>
      <c r="D175" s="260"/>
      <c r="E175" s="260"/>
      <c r="F175" s="260"/>
      <c r="G175" s="260"/>
    </row>
    <row r="176" spans="1:7" ht="17.25" thickBot="1" x14ac:dyDescent="0.4">
      <c r="A176" s="72"/>
      <c r="B176" s="48"/>
      <c r="C176" s="47"/>
      <c r="D176" s="47"/>
      <c r="E176" s="54" t="s">
        <v>44</v>
      </c>
      <c r="F176" s="261" t="e">
        <f>F119</f>
        <v>#REF!</v>
      </c>
      <c r="G176" s="261"/>
    </row>
    <row r="177" spans="1:7" ht="17.25" thickBot="1" x14ac:dyDescent="0.4">
      <c r="A177" s="86" t="s">
        <v>3</v>
      </c>
      <c r="B177" s="87" t="s">
        <v>15</v>
      </c>
      <c r="C177" s="88" t="s">
        <v>39</v>
      </c>
      <c r="D177" s="87" t="s">
        <v>40</v>
      </c>
      <c r="E177" s="87" t="s">
        <v>41</v>
      </c>
      <c r="F177" s="87" t="s">
        <v>42</v>
      </c>
      <c r="G177" s="90" t="s">
        <v>7</v>
      </c>
    </row>
    <row r="178" spans="1:7" x14ac:dyDescent="0.2">
      <c r="A178" s="38"/>
      <c r="B178" s="77"/>
      <c r="C178" s="100"/>
      <c r="D178" s="101"/>
      <c r="E178" s="93">
        <f>SUM(E121:E172)</f>
        <v>23463.200000000001</v>
      </c>
      <c r="F178" s="93">
        <f>SUM(F121:F172)</f>
        <v>23320.099999999991</v>
      </c>
      <c r="G178" s="106">
        <f>(E178-F178)</f>
        <v>143.10000000000946</v>
      </c>
    </row>
    <row r="179" spans="1:7" x14ac:dyDescent="0.2">
      <c r="A179" s="103"/>
      <c r="B179" s="35"/>
      <c r="C179" s="36"/>
      <c r="D179" s="36"/>
      <c r="E179" s="77"/>
      <c r="F179" s="77"/>
      <c r="G179" s="104">
        <f>SUM(G178+E179)-F179</f>
        <v>143.10000000000946</v>
      </c>
    </row>
    <row r="180" spans="1:7" x14ac:dyDescent="0.2">
      <c r="A180" s="103"/>
      <c r="B180" s="35"/>
      <c r="C180" s="36"/>
      <c r="D180" s="36"/>
      <c r="E180" s="35"/>
      <c r="F180" s="35"/>
      <c r="G180" s="104">
        <f t="shared" ref="G180:G229" si="8">SUM(G179+E180)-F180</f>
        <v>143.10000000000946</v>
      </c>
    </row>
    <row r="181" spans="1:7" x14ac:dyDescent="0.2">
      <c r="A181" s="103"/>
      <c r="B181" s="35"/>
      <c r="C181" s="36"/>
      <c r="D181" s="36"/>
      <c r="E181" s="102"/>
      <c r="F181" s="35"/>
      <c r="G181" s="104">
        <f t="shared" si="8"/>
        <v>143.10000000000946</v>
      </c>
    </row>
    <row r="182" spans="1:7" x14ac:dyDescent="0.2">
      <c r="A182" s="103"/>
      <c r="B182" s="35"/>
      <c r="C182" s="36"/>
      <c r="D182" s="36"/>
      <c r="E182" s="35"/>
      <c r="F182" s="35"/>
      <c r="G182" s="104">
        <f t="shared" si="8"/>
        <v>143.10000000000946</v>
      </c>
    </row>
    <row r="183" spans="1:7" x14ac:dyDescent="0.2">
      <c r="A183" s="103"/>
      <c r="B183" s="35"/>
      <c r="C183" s="36"/>
      <c r="D183" s="36"/>
      <c r="E183" s="35"/>
      <c r="F183" s="35"/>
      <c r="G183" s="104">
        <f t="shared" si="8"/>
        <v>143.10000000000946</v>
      </c>
    </row>
    <row r="184" spans="1:7" x14ac:dyDescent="0.2">
      <c r="A184" s="103"/>
      <c r="B184" s="35"/>
      <c r="C184" s="36"/>
      <c r="D184" s="36"/>
      <c r="E184" s="35"/>
      <c r="F184" s="35"/>
      <c r="G184" s="104">
        <f t="shared" si="8"/>
        <v>143.10000000000946</v>
      </c>
    </row>
    <row r="185" spans="1:7" x14ac:dyDescent="0.2">
      <c r="A185" s="103"/>
      <c r="B185" s="35"/>
      <c r="C185" s="36"/>
      <c r="D185" s="36"/>
      <c r="E185" s="35"/>
      <c r="F185" s="35"/>
      <c r="G185" s="104">
        <f t="shared" si="8"/>
        <v>143.10000000000946</v>
      </c>
    </row>
    <row r="186" spans="1:7" x14ac:dyDescent="0.2">
      <c r="A186" s="103"/>
      <c r="B186" s="35"/>
      <c r="C186" s="36"/>
      <c r="D186" s="36"/>
      <c r="E186" s="35"/>
      <c r="F186" s="35"/>
      <c r="G186" s="104">
        <f t="shared" si="8"/>
        <v>143.10000000000946</v>
      </c>
    </row>
    <row r="187" spans="1:7" x14ac:dyDescent="0.2">
      <c r="A187" s="103"/>
      <c r="B187" s="35"/>
      <c r="C187" s="36"/>
      <c r="D187" s="36"/>
      <c r="E187" s="35"/>
      <c r="F187" s="35"/>
      <c r="G187" s="104">
        <f t="shared" si="8"/>
        <v>143.10000000000946</v>
      </c>
    </row>
    <row r="188" spans="1:7" x14ac:dyDescent="0.2">
      <c r="A188" s="103"/>
      <c r="B188" s="35"/>
      <c r="C188" s="36"/>
      <c r="D188" s="36"/>
      <c r="E188" s="35"/>
      <c r="F188" s="35"/>
      <c r="G188" s="104">
        <f t="shared" si="8"/>
        <v>143.10000000000946</v>
      </c>
    </row>
    <row r="189" spans="1:7" x14ac:dyDescent="0.2">
      <c r="A189" s="103"/>
      <c r="B189" s="35"/>
      <c r="C189" s="36"/>
      <c r="D189" s="36"/>
      <c r="E189" s="35"/>
      <c r="F189" s="35"/>
      <c r="G189" s="104">
        <f t="shared" si="8"/>
        <v>143.10000000000946</v>
      </c>
    </row>
    <row r="190" spans="1:7" x14ac:dyDescent="0.2">
      <c r="A190" s="103"/>
      <c r="B190" s="35"/>
      <c r="C190" s="36"/>
      <c r="D190" s="36"/>
      <c r="E190" s="35"/>
      <c r="F190" s="35"/>
      <c r="G190" s="104">
        <f t="shared" si="8"/>
        <v>143.10000000000946</v>
      </c>
    </row>
    <row r="191" spans="1:7" x14ac:dyDescent="0.2">
      <c r="A191" s="103"/>
      <c r="B191" s="35"/>
      <c r="C191" s="36"/>
      <c r="D191" s="36"/>
      <c r="E191" s="35"/>
      <c r="F191" s="35"/>
      <c r="G191" s="104">
        <f t="shared" si="8"/>
        <v>143.10000000000946</v>
      </c>
    </row>
    <row r="192" spans="1:7" x14ac:dyDescent="0.2">
      <c r="A192" s="103"/>
      <c r="B192" s="35"/>
      <c r="C192" s="36"/>
      <c r="D192" s="36"/>
      <c r="E192" s="35"/>
      <c r="F192" s="35"/>
      <c r="G192" s="104">
        <f t="shared" si="8"/>
        <v>143.10000000000946</v>
      </c>
    </row>
    <row r="193" spans="1:7" x14ac:dyDescent="0.2">
      <c r="A193" s="103"/>
      <c r="B193" s="35"/>
      <c r="C193" s="36"/>
      <c r="D193" s="36"/>
      <c r="E193" s="35"/>
      <c r="F193" s="35"/>
      <c r="G193" s="104">
        <f t="shared" si="8"/>
        <v>143.10000000000946</v>
      </c>
    </row>
    <row r="194" spans="1:7" x14ac:dyDescent="0.2">
      <c r="A194" s="103"/>
      <c r="B194" s="35"/>
      <c r="C194" s="36"/>
      <c r="D194" s="36"/>
      <c r="E194" s="35"/>
      <c r="F194" s="35"/>
      <c r="G194" s="104">
        <f t="shared" si="8"/>
        <v>143.10000000000946</v>
      </c>
    </row>
    <row r="195" spans="1:7" x14ac:dyDescent="0.2">
      <c r="A195" s="103"/>
      <c r="B195" s="35"/>
      <c r="C195" s="36"/>
      <c r="D195" s="36"/>
      <c r="E195" s="35"/>
      <c r="F195" s="35"/>
      <c r="G195" s="104">
        <f t="shared" si="8"/>
        <v>143.10000000000946</v>
      </c>
    </row>
    <row r="196" spans="1:7" x14ac:dyDescent="0.2">
      <c r="A196" s="103"/>
      <c r="B196" s="35"/>
      <c r="C196" s="36"/>
      <c r="D196" s="36"/>
      <c r="E196" s="35"/>
      <c r="F196" s="35"/>
      <c r="G196" s="104">
        <f t="shared" si="8"/>
        <v>143.10000000000946</v>
      </c>
    </row>
    <row r="197" spans="1:7" x14ac:dyDescent="0.2">
      <c r="A197" s="103"/>
      <c r="B197" s="35"/>
      <c r="C197" s="36"/>
      <c r="D197" s="36"/>
      <c r="E197" s="35"/>
      <c r="F197" s="35"/>
      <c r="G197" s="104">
        <f t="shared" si="8"/>
        <v>143.10000000000946</v>
      </c>
    </row>
    <row r="198" spans="1:7" x14ac:dyDescent="0.2">
      <c r="A198" s="103"/>
      <c r="B198" s="35"/>
      <c r="C198" s="36"/>
      <c r="D198" s="36"/>
      <c r="E198" s="35"/>
      <c r="F198" s="35"/>
      <c r="G198" s="104">
        <f t="shared" si="8"/>
        <v>143.10000000000946</v>
      </c>
    </row>
    <row r="199" spans="1:7" x14ac:dyDescent="0.2">
      <c r="A199" s="103"/>
      <c r="B199" s="35"/>
      <c r="C199" s="36"/>
      <c r="D199" s="36"/>
      <c r="E199" s="35"/>
      <c r="F199" s="35"/>
      <c r="G199" s="104">
        <f t="shared" si="8"/>
        <v>143.10000000000946</v>
      </c>
    </row>
    <row r="200" spans="1:7" x14ac:dyDescent="0.2">
      <c r="A200" s="103"/>
      <c r="B200" s="35"/>
      <c r="C200" s="36"/>
      <c r="D200" s="36"/>
      <c r="E200" s="35"/>
      <c r="F200" s="35"/>
      <c r="G200" s="104">
        <f t="shared" si="8"/>
        <v>143.10000000000946</v>
      </c>
    </row>
    <row r="201" spans="1:7" x14ac:dyDescent="0.2">
      <c r="A201" s="103"/>
      <c r="B201" s="35"/>
      <c r="C201" s="36"/>
      <c r="D201" s="36"/>
      <c r="E201" s="35"/>
      <c r="F201" s="35"/>
      <c r="G201" s="104">
        <f t="shared" si="8"/>
        <v>143.10000000000946</v>
      </c>
    </row>
    <row r="202" spans="1:7" x14ac:dyDescent="0.2">
      <c r="A202" s="103"/>
      <c r="B202" s="35"/>
      <c r="C202" s="36"/>
      <c r="D202" s="36"/>
      <c r="E202" s="35"/>
      <c r="F202" s="35"/>
      <c r="G202" s="104">
        <f t="shared" si="8"/>
        <v>143.10000000000946</v>
      </c>
    </row>
    <row r="203" spans="1:7" x14ac:dyDescent="0.2">
      <c r="A203" s="103"/>
      <c r="B203" s="35"/>
      <c r="C203" s="36"/>
      <c r="D203" s="36"/>
      <c r="E203" s="35"/>
      <c r="F203" s="35"/>
      <c r="G203" s="104">
        <f t="shared" si="8"/>
        <v>143.10000000000946</v>
      </c>
    </row>
    <row r="204" spans="1:7" x14ac:dyDescent="0.2">
      <c r="A204" s="103"/>
      <c r="B204" s="35"/>
      <c r="C204" s="36"/>
      <c r="D204" s="36"/>
      <c r="E204" s="35"/>
      <c r="F204" s="35"/>
      <c r="G204" s="104">
        <f t="shared" si="8"/>
        <v>143.10000000000946</v>
      </c>
    </row>
    <row r="205" spans="1:7" x14ac:dyDescent="0.2">
      <c r="A205" s="103"/>
      <c r="B205" s="35"/>
      <c r="C205" s="36"/>
      <c r="D205" s="36"/>
      <c r="E205" s="35"/>
      <c r="F205" s="35"/>
      <c r="G205" s="104">
        <f t="shared" si="8"/>
        <v>143.10000000000946</v>
      </c>
    </row>
    <row r="206" spans="1:7" x14ac:dyDescent="0.2">
      <c r="A206" s="103"/>
      <c r="B206" s="35"/>
      <c r="C206" s="36"/>
      <c r="D206" s="36"/>
      <c r="E206" s="35"/>
      <c r="F206" s="35"/>
      <c r="G206" s="104">
        <f t="shared" si="8"/>
        <v>143.10000000000946</v>
      </c>
    </row>
    <row r="207" spans="1:7" x14ac:dyDescent="0.2">
      <c r="A207" s="103"/>
      <c r="B207" s="35"/>
      <c r="C207" s="36"/>
      <c r="D207" s="36"/>
      <c r="E207" s="35"/>
      <c r="F207" s="35"/>
      <c r="G207" s="104">
        <f t="shared" si="8"/>
        <v>143.10000000000946</v>
      </c>
    </row>
    <row r="208" spans="1:7" x14ac:dyDescent="0.2">
      <c r="A208" s="103"/>
      <c r="B208" s="35"/>
      <c r="C208" s="36"/>
      <c r="D208" s="36"/>
      <c r="E208" s="35"/>
      <c r="F208" s="35"/>
      <c r="G208" s="104">
        <f t="shared" si="8"/>
        <v>143.10000000000946</v>
      </c>
    </row>
    <row r="209" spans="1:7" x14ac:dyDescent="0.2">
      <c r="A209" s="103"/>
      <c r="B209" s="35"/>
      <c r="C209" s="36"/>
      <c r="D209" s="36"/>
      <c r="E209" s="35"/>
      <c r="F209" s="35"/>
      <c r="G209" s="104">
        <f t="shared" si="8"/>
        <v>143.10000000000946</v>
      </c>
    </row>
    <row r="210" spans="1:7" x14ac:dyDescent="0.2">
      <c r="A210" s="103"/>
      <c r="B210" s="35"/>
      <c r="C210" s="36"/>
      <c r="D210" s="36"/>
      <c r="E210" s="35"/>
      <c r="F210" s="35"/>
      <c r="G210" s="104">
        <f t="shared" si="8"/>
        <v>143.10000000000946</v>
      </c>
    </row>
    <row r="211" spans="1:7" x14ac:dyDescent="0.2">
      <c r="A211" s="103"/>
      <c r="B211" s="35"/>
      <c r="C211" s="36"/>
      <c r="D211" s="36"/>
      <c r="E211" s="35"/>
      <c r="F211" s="35"/>
      <c r="G211" s="104">
        <f t="shared" si="8"/>
        <v>143.10000000000946</v>
      </c>
    </row>
    <row r="212" spans="1:7" x14ac:dyDescent="0.2">
      <c r="A212" s="103"/>
      <c r="B212" s="35"/>
      <c r="C212" s="36"/>
      <c r="D212" s="36"/>
      <c r="E212" s="35"/>
      <c r="F212" s="35"/>
      <c r="G212" s="104">
        <f t="shared" si="8"/>
        <v>143.10000000000946</v>
      </c>
    </row>
    <row r="213" spans="1:7" x14ac:dyDescent="0.2">
      <c r="A213" s="103"/>
      <c r="B213" s="35"/>
      <c r="C213" s="36"/>
      <c r="D213" s="36"/>
      <c r="E213" s="35"/>
      <c r="F213" s="35"/>
      <c r="G213" s="104">
        <f t="shared" si="8"/>
        <v>143.10000000000946</v>
      </c>
    </row>
    <row r="214" spans="1:7" x14ac:dyDescent="0.2">
      <c r="A214" s="103"/>
      <c r="B214" s="35"/>
      <c r="C214" s="36"/>
      <c r="D214" s="36"/>
      <c r="E214" s="35"/>
      <c r="F214" s="35"/>
      <c r="G214" s="104">
        <f t="shared" si="8"/>
        <v>143.10000000000946</v>
      </c>
    </row>
    <row r="215" spans="1:7" x14ac:dyDescent="0.2">
      <c r="A215" s="103"/>
      <c r="B215" s="35"/>
      <c r="C215" s="36"/>
      <c r="D215" s="36"/>
      <c r="E215" s="35"/>
      <c r="F215" s="35"/>
      <c r="G215" s="104">
        <f t="shared" si="8"/>
        <v>143.10000000000946</v>
      </c>
    </row>
    <row r="216" spans="1:7" x14ac:dyDescent="0.2">
      <c r="A216" s="103"/>
      <c r="B216" s="35"/>
      <c r="C216" s="36"/>
      <c r="D216" s="36"/>
      <c r="E216" s="35"/>
      <c r="F216" s="35"/>
      <c r="G216" s="104">
        <f t="shared" si="8"/>
        <v>143.10000000000946</v>
      </c>
    </row>
    <row r="217" spans="1:7" x14ac:dyDescent="0.2">
      <c r="A217" s="103"/>
      <c r="B217" s="35"/>
      <c r="C217" s="36"/>
      <c r="D217" s="36"/>
      <c r="E217" s="35"/>
      <c r="F217" s="35"/>
      <c r="G217" s="104">
        <f t="shared" si="8"/>
        <v>143.10000000000946</v>
      </c>
    </row>
    <row r="218" spans="1:7" x14ac:dyDescent="0.2">
      <c r="A218" s="103"/>
      <c r="B218" s="35"/>
      <c r="C218" s="36"/>
      <c r="D218" s="36"/>
      <c r="E218" s="35"/>
      <c r="F218" s="35"/>
      <c r="G218" s="104">
        <f t="shared" si="8"/>
        <v>143.10000000000946</v>
      </c>
    </row>
    <row r="219" spans="1:7" x14ac:dyDescent="0.2">
      <c r="A219" s="103"/>
      <c r="B219" s="35"/>
      <c r="C219" s="36"/>
      <c r="D219" s="36"/>
      <c r="E219" s="35"/>
      <c r="F219" s="35"/>
      <c r="G219" s="104">
        <f t="shared" si="8"/>
        <v>143.10000000000946</v>
      </c>
    </row>
    <row r="220" spans="1:7" x14ac:dyDescent="0.2">
      <c r="A220" s="103"/>
      <c r="B220" s="35"/>
      <c r="C220" s="36"/>
      <c r="D220" s="36"/>
      <c r="E220" s="35"/>
      <c r="F220" s="35"/>
      <c r="G220" s="104">
        <f t="shared" si="8"/>
        <v>143.10000000000946</v>
      </c>
    </row>
    <row r="221" spans="1:7" x14ac:dyDescent="0.2">
      <c r="A221" s="103"/>
      <c r="B221" s="35"/>
      <c r="C221" s="36"/>
      <c r="D221" s="36"/>
      <c r="E221" s="35"/>
      <c r="F221" s="35"/>
      <c r="G221" s="104">
        <f t="shared" si="8"/>
        <v>143.10000000000946</v>
      </c>
    </row>
    <row r="222" spans="1:7" x14ac:dyDescent="0.2">
      <c r="A222" s="103"/>
      <c r="B222" s="35"/>
      <c r="C222" s="36"/>
      <c r="D222" s="36"/>
      <c r="E222" s="35"/>
      <c r="F222" s="35"/>
      <c r="G222" s="104">
        <f t="shared" si="8"/>
        <v>143.10000000000946</v>
      </c>
    </row>
    <row r="223" spans="1:7" x14ac:dyDescent="0.2">
      <c r="A223" s="103"/>
      <c r="B223" s="35"/>
      <c r="C223" s="36"/>
      <c r="D223" s="36"/>
      <c r="E223" s="35"/>
      <c r="F223" s="35"/>
      <c r="G223" s="104">
        <f t="shared" si="8"/>
        <v>143.10000000000946</v>
      </c>
    </row>
    <row r="224" spans="1:7" x14ac:dyDescent="0.2">
      <c r="A224" s="103"/>
      <c r="B224" s="35"/>
      <c r="C224" s="36"/>
      <c r="D224" s="36"/>
      <c r="E224" s="35"/>
      <c r="F224" s="35"/>
      <c r="G224" s="104">
        <f t="shared" si="8"/>
        <v>143.10000000000946</v>
      </c>
    </row>
    <row r="225" spans="1:7" x14ac:dyDescent="0.2">
      <c r="A225" s="103"/>
      <c r="B225" s="35"/>
      <c r="C225" s="36"/>
      <c r="D225" s="36"/>
      <c r="E225" s="35"/>
      <c r="F225" s="35"/>
      <c r="G225" s="104">
        <f t="shared" si="8"/>
        <v>143.10000000000946</v>
      </c>
    </row>
    <row r="226" spans="1:7" x14ac:dyDescent="0.2">
      <c r="A226" s="103"/>
      <c r="B226" s="35"/>
      <c r="C226" s="36"/>
      <c r="D226" s="36"/>
      <c r="E226" s="35"/>
      <c r="F226" s="35"/>
      <c r="G226" s="104">
        <f t="shared" si="8"/>
        <v>143.10000000000946</v>
      </c>
    </row>
    <row r="227" spans="1:7" x14ac:dyDescent="0.2">
      <c r="A227" s="103"/>
      <c r="B227" s="35"/>
      <c r="C227" s="36"/>
      <c r="D227" s="36"/>
      <c r="E227" s="35"/>
      <c r="F227" s="35"/>
      <c r="G227" s="104">
        <f t="shared" si="8"/>
        <v>143.10000000000946</v>
      </c>
    </row>
    <row r="228" spans="1:7" x14ac:dyDescent="0.2">
      <c r="A228" s="103"/>
      <c r="B228" s="35"/>
      <c r="C228" s="36"/>
      <c r="D228" s="36"/>
      <c r="E228" s="35"/>
      <c r="F228" s="35"/>
      <c r="G228" s="104">
        <f t="shared" si="8"/>
        <v>143.10000000000946</v>
      </c>
    </row>
    <row r="229" spans="1:7" ht="13.5" thickBot="1" x14ac:dyDescent="0.25">
      <c r="A229" s="103"/>
      <c r="B229" s="35"/>
      <c r="C229" s="36"/>
      <c r="D229" s="36"/>
      <c r="E229" s="35"/>
      <c r="F229" s="35"/>
      <c r="G229" s="104">
        <f t="shared" si="8"/>
        <v>143.10000000000946</v>
      </c>
    </row>
    <row r="230" spans="1:7" ht="13.5" thickBot="1" x14ac:dyDescent="0.25">
      <c r="A230" s="85">
        <v>4</v>
      </c>
      <c r="B230" s="56" t="s">
        <v>43</v>
      </c>
      <c r="C230" s="56"/>
      <c r="D230" s="56"/>
      <c r="E230" s="4">
        <f>SUM(E178:E229)</f>
        <v>23463.200000000001</v>
      </c>
      <c r="F230" s="4">
        <f>SUM(F178:F229)</f>
        <v>23320.099999999991</v>
      </c>
      <c r="G230" s="4">
        <f>(E230-F230)</f>
        <v>143.10000000000946</v>
      </c>
    </row>
    <row r="231" spans="1:7" x14ac:dyDescent="0.2">
      <c r="A231" s="260" t="s">
        <v>38</v>
      </c>
      <c r="B231" s="260"/>
      <c r="C231" s="260"/>
      <c r="D231" s="260"/>
      <c r="E231" s="260"/>
      <c r="F231" s="260"/>
      <c r="G231" s="260"/>
    </row>
    <row r="232" spans="1:7" x14ac:dyDescent="0.2">
      <c r="A232" s="260"/>
      <c r="B232" s="260"/>
      <c r="C232" s="260"/>
      <c r="D232" s="260"/>
      <c r="E232" s="260"/>
      <c r="F232" s="260"/>
      <c r="G232" s="260"/>
    </row>
    <row r="233" spans="1:7" ht="17.25" thickBot="1" x14ac:dyDescent="0.4">
      <c r="A233" s="72"/>
      <c r="B233" s="48"/>
      <c r="C233" s="47"/>
      <c r="D233" s="47"/>
      <c r="E233" s="48"/>
      <c r="F233" s="54" t="s">
        <v>44</v>
      </c>
      <c r="G233" s="73" t="e">
        <f>F176</f>
        <v>#REF!</v>
      </c>
    </row>
    <row r="234" spans="1:7" ht="17.25" thickBot="1" x14ac:dyDescent="0.4">
      <c r="A234" s="86" t="s">
        <v>3</v>
      </c>
      <c r="B234" s="87" t="s">
        <v>15</v>
      </c>
      <c r="C234" s="88" t="s">
        <v>39</v>
      </c>
      <c r="D234" s="87" t="s">
        <v>40</v>
      </c>
      <c r="E234" s="87" t="s">
        <v>41</v>
      </c>
      <c r="F234" s="87" t="s">
        <v>42</v>
      </c>
      <c r="G234" s="90" t="s">
        <v>7</v>
      </c>
    </row>
    <row r="235" spans="1:7" x14ac:dyDescent="0.2">
      <c r="A235" s="38"/>
      <c r="B235" s="77"/>
      <c r="C235" s="78"/>
      <c r="D235" s="91"/>
      <c r="E235" s="93">
        <f>SUM(E178:E229)</f>
        <v>23463.200000000001</v>
      </c>
      <c r="F235" s="93">
        <f>SUM(F178:F229)</f>
        <v>23320.099999999991</v>
      </c>
      <c r="G235" s="106">
        <f>(E235-F235)</f>
        <v>143.10000000000946</v>
      </c>
    </row>
    <row r="236" spans="1:7" x14ac:dyDescent="0.2">
      <c r="A236" s="103"/>
      <c r="B236" s="35"/>
      <c r="C236" s="36"/>
      <c r="D236" s="36"/>
      <c r="E236" s="77"/>
      <c r="F236" s="77"/>
      <c r="G236" s="104">
        <f>SUM(G235+E236)-F236</f>
        <v>143.10000000000946</v>
      </c>
    </row>
    <row r="237" spans="1:7" x14ac:dyDescent="0.2">
      <c r="A237" s="103"/>
      <c r="B237" s="35"/>
      <c r="C237" s="36"/>
      <c r="D237" s="36"/>
      <c r="E237" s="35"/>
      <c r="F237" s="35"/>
      <c r="G237" s="104">
        <f t="shared" ref="G237:G286" si="9">SUM(G236+E237)-F237</f>
        <v>143.10000000000946</v>
      </c>
    </row>
    <row r="238" spans="1:7" x14ac:dyDescent="0.2">
      <c r="A238" s="103"/>
      <c r="B238" s="35"/>
      <c r="C238" s="36"/>
      <c r="D238" s="36"/>
      <c r="E238" s="102"/>
      <c r="F238" s="35"/>
      <c r="G238" s="104">
        <f t="shared" si="9"/>
        <v>143.10000000000946</v>
      </c>
    </row>
    <row r="239" spans="1:7" x14ac:dyDescent="0.2">
      <c r="A239" s="103"/>
      <c r="B239" s="35"/>
      <c r="C239" s="36"/>
      <c r="D239" s="36"/>
      <c r="E239" s="35"/>
      <c r="F239" s="35"/>
      <c r="G239" s="104">
        <f t="shared" si="9"/>
        <v>143.10000000000946</v>
      </c>
    </row>
    <row r="240" spans="1:7" x14ac:dyDescent="0.2">
      <c r="A240" s="103"/>
      <c r="B240" s="35"/>
      <c r="C240" s="36"/>
      <c r="D240" s="36"/>
      <c r="E240" s="35"/>
      <c r="F240" s="35"/>
      <c r="G240" s="104">
        <f t="shared" si="9"/>
        <v>143.10000000000946</v>
      </c>
    </row>
    <row r="241" spans="1:7" x14ac:dyDescent="0.2">
      <c r="A241" s="103"/>
      <c r="B241" s="35"/>
      <c r="C241" s="36"/>
      <c r="D241" s="36"/>
      <c r="E241" s="35"/>
      <c r="F241" s="35"/>
      <c r="G241" s="104">
        <f t="shared" si="9"/>
        <v>143.10000000000946</v>
      </c>
    </row>
    <row r="242" spans="1:7" x14ac:dyDescent="0.2">
      <c r="A242" s="103"/>
      <c r="B242" s="35"/>
      <c r="C242" s="36"/>
      <c r="D242" s="36"/>
      <c r="E242" s="35"/>
      <c r="F242" s="35"/>
      <c r="G242" s="104">
        <f t="shared" si="9"/>
        <v>143.10000000000946</v>
      </c>
    </row>
    <row r="243" spans="1:7" x14ac:dyDescent="0.2">
      <c r="A243" s="103"/>
      <c r="B243" s="35"/>
      <c r="C243" s="36"/>
      <c r="D243" s="36"/>
      <c r="E243" s="35"/>
      <c r="F243" s="35"/>
      <c r="G243" s="104">
        <f t="shared" si="9"/>
        <v>143.10000000000946</v>
      </c>
    </row>
    <row r="244" spans="1:7" x14ac:dyDescent="0.2">
      <c r="A244" s="103"/>
      <c r="B244" s="35"/>
      <c r="C244" s="36"/>
      <c r="D244" s="36"/>
      <c r="E244" s="35"/>
      <c r="F244" s="35"/>
      <c r="G244" s="104">
        <f t="shared" si="9"/>
        <v>143.10000000000946</v>
      </c>
    </row>
    <row r="245" spans="1:7" x14ac:dyDescent="0.2">
      <c r="A245" s="103"/>
      <c r="B245" s="35"/>
      <c r="C245" s="36"/>
      <c r="D245" s="36"/>
      <c r="E245" s="35"/>
      <c r="F245" s="35"/>
      <c r="G245" s="104">
        <f t="shared" si="9"/>
        <v>143.10000000000946</v>
      </c>
    </row>
    <row r="246" spans="1:7" x14ac:dyDescent="0.2">
      <c r="A246" s="103"/>
      <c r="B246" s="35"/>
      <c r="C246" s="36"/>
      <c r="D246" s="36"/>
      <c r="E246" s="35"/>
      <c r="F246" s="35"/>
      <c r="G246" s="104">
        <f t="shared" si="9"/>
        <v>143.10000000000946</v>
      </c>
    </row>
    <row r="247" spans="1:7" x14ac:dyDescent="0.2">
      <c r="A247" s="103"/>
      <c r="B247" s="35"/>
      <c r="C247" s="36"/>
      <c r="D247" s="36"/>
      <c r="E247" s="35"/>
      <c r="F247" s="35"/>
      <c r="G247" s="104">
        <f t="shared" si="9"/>
        <v>143.10000000000946</v>
      </c>
    </row>
    <row r="248" spans="1:7" x14ac:dyDescent="0.2">
      <c r="A248" s="103"/>
      <c r="B248" s="35"/>
      <c r="C248" s="36"/>
      <c r="D248" s="36"/>
      <c r="E248" s="35"/>
      <c r="F248" s="35"/>
      <c r="G248" s="104">
        <f t="shared" si="9"/>
        <v>143.10000000000946</v>
      </c>
    </row>
    <row r="249" spans="1:7" x14ac:dyDescent="0.2">
      <c r="A249" s="103"/>
      <c r="B249" s="35"/>
      <c r="C249" s="36"/>
      <c r="D249" s="36"/>
      <c r="E249" s="35"/>
      <c r="F249" s="35"/>
      <c r="G249" s="104">
        <f t="shared" si="9"/>
        <v>143.10000000000946</v>
      </c>
    </row>
    <row r="250" spans="1:7" x14ac:dyDescent="0.2">
      <c r="A250" s="103"/>
      <c r="B250" s="35"/>
      <c r="C250" s="36"/>
      <c r="D250" s="36"/>
      <c r="E250" s="35"/>
      <c r="F250" s="35"/>
      <c r="G250" s="104">
        <f t="shared" si="9"/>
        <v>143.10000000000946</v>
      </c>
    </row>
    <row r="251" spans="1:7" x14ac:dyDescent="0.2">
      <c r="A251" s="103"/>
      <c r="B251" s="35"/>
      <c r="C251" s="36"/>
      <c r="D251" s="36"/>
      <c r="E251" s="35"/>
      <c r="F251" s="35"/>
      <c r="G251" s="104">
        <f t="shared" si="9"/>
        <v>143.10000000000946</v>
      </c>
    </row>
    <row r="252" spans="1:7" x14ac:dyDescent="0.2">
      <c r="A252" s="103"/>
      <c r="B252" s="35"/>
      <c r="C252" s="36"/>
      <c r="D252" s="36"/>
      <c r="E252" s="35"/>
      <c r="F252" s="35"/>
      <c r="G252" s="104">
        <f t="shared" si="9"/>
        <v>143.10000000000946</v>
      </c>
    </row>
    <row r="253" spans="1:7" x14ac:dyDescent="0.2">
      <c r="A253" s="103"/>
      <c r="B253" s="35"/>
      <c r="C253" s="36"/>
      <c r="D253" s="36"/>
      <c r="E253" s="35"/>
      <c r="F253" s="35"/>
      <c r="G253" s="104">
        <f t="shared" si="9"/>
        <v>143.10000000000946</v>
      </c>
    </row>
    <row r="254" spans="1:7" x14ac:dyDescent="0.2">
      <c r="A254" s="103"/>
      <c r="B254" s="35"/>
      <c r="C254" s="36"/>
      <c r="D254" s="36"/>
      <c r="E254" s="35"/>
      <c r="F254" s="35"/>
      <c r="G254" s="104">
        <f t="shared" si="9"/>
        <v>143.10000000000946</v>
      </c>
    </row>
    <row r="255" spans="1:7" x14ac:dyDescent="0.2">
      <c r="A255" s="103"/>
      <c r="B255" s="35"/>
      <c r="C255" s="36"/>
      <c r="D255" s="36"/>
      <c r="E255" s="35"/>
      <c r="F255" s="35"/>
      <c r="G255" s="104">
        <f t="shared" si="9"/>
        <v>143.10000000000946</v>
      </c>
    </row>
    <row r="256" spans="1:7" x14ac:dyDescent="0.2">
      <c r="A256" s="103"/>
      <c r="B256" s="35"/>
      <c r="C256" s="36"/>
      <c r="D256" s="36"/>
      <c r="E256" s="35"/>
      <c r="F256" s="35"/>
      <c r="G256" s="104">
        <f t="shared" si="9"/>
        <v>143.10000000000946</v>
      </c>
    </row>
    <row r="257" spans="1:7" x14ac:dyDescent="0.2">
      <c r="A257" s="103"/>
      <c r="B257" s="35"/>
      <c r="C257" s="36"/>
      <c r="D257" s="36"/>
      <c r="E257" s="35"/>
      <c r="F257" s="35"/>
      <c r="G257" s="104">
        <f t="shared" si="9"/>
        <v>143.10000000000946</v>
      </c>
    </row>
    <row r="258" spans="1:7" x14ac:dyDescent="0.2">
      <c r="A258" s="103"/>
      <c r="B258" s="35"/>
      <c r="C258" s="36"/>
      <c r="D258" s="36"/>
      <c r="E258" s="35"/>
      <c r="F258" s="35"/>
      <c r="G258" s="104">
        <f t="shared" si="9"/>
        <v>143.10000000000946</v>
      </c>
    </row>
    <row r="259" spans="1:7" x14ac:dyDescent="0.2">
      <c r="A259" s="103"/>
      <c r="B259" s="35"/>
      <c r="C259" s="36"/>
      <c r="D259" s="36"/>
      <c r="E259" s="35"/>
      <c r="F259" s="35"/>
      <c r="G259" s="104">
        <f t="shared" si="9"/>
        <v>143.10000000000946</v>
      </c>
    </row>
    <row r="260" spans="1:7" x14ac:dyDescent="0.2">
      <c r="A260" s="103"/>
      <c r="B260" s="35"/>
      <c r="C260" s="36"/>
      <c r="D260" s="36"/>
      <c r="E260" s="35"/>
      <c r="F260" s="35"/>
      <c r="G260" s="104">
        <f t="shared" si="9"/>
        <v>143.10000000000946</v>
      </c>
    </row>
    <row r="261" spans="1:7" x14ac:dyDescent="0.2">
      <c r="A261" s="103"/>
      <c r="B261" s="35"/>
      <c r="C261" s="36"/>
      <c r="D261" s="36"/>
      <c r="E261" s="35"/>
      <c r="F261" s="35"/>
      <c r="G261" s="104">
        <f t="shared" si="9"/>
        <v>143.10000000000946</v>
      </c>
    </row>
    <row r="262" spans="1:7" x14ac:dyDescent="0.2">
      <c r="A262" s="103"/>
      <c r="B262" s="35"/>
      <c r="C262" s="36"/>
      <c r="D262" s="36"/>
      <c r="E262" s="35"/>
      <c r="F262" s="35"/>
      <c r="G262" s="104">
        <f t="shared" si="9"/>
        <v>143.10000000000946</v>
      </c>
    </row>
    <row r="263" spans="1:7" x14ac:dyDescent="0.2">
      <c r="A263" s="103"/>
      <c r="B263" s="35"/>
      <c r="C263" s="36"/>
      <c r="D263" s="36"/>
      <c r="E263" s="35"/>
      <c r="F263" s="35"/>
      <c r="G263" s="104">
        <f t="shared" si="9"/>
        <v>143.10000000000946</v>
      </c>
    </row>
    <row r="264" spans="1:7" x14ac:dyDescent="0.2">
      <c r="A264" s="103"/>
      <c r="B264" s="35"/>
      <c r="C264" s="36"/>
      <c r="D264" s="36"/>
      <c r="E264" s="35"/>
      <c r="F264" s="35"/>
      <c r="G264" s="104">
        <f t="shared" si="9"/>
        <v>143.10000000000946</v>
      </c>
    </row>
    <row r="265" spans="1:7" x14ac:dyDescent="0.2">
      <c r="A265" s="103"/>
      <c r="B265" s="35"/>
      <c r="C265" s="36"/>
      <c r="D265" s="36"/>
      <c r="E265" s="35"/>
      <c r="F265" s="35"/>
      <c r="G265" s="104">
        <f t="shared" si="9"/>
        <v>143.10000000000946</v>
      </c>
    </row>
    <row r="266" spans="1:7" x14ac:dyDescent="0.2">
      <c r="A266" s="103"/>
      <c r="B266" s="35"/>
      <c r="C266" s="36"/>
      <c r="D266" s="36"/>
      <c r="E266" s="35"/>
      <c r="F266" s="35"/>
      <c r="G266" s="104">
        <f t="shared" si="9"/>
        <v>143.10000000000946</v>
      </c>
    </row>
    <row r="267" spans="1:7" x14ac:dyDescent="0.2">
      <c r="A267" s="103"/>
      <c r="B267" s="35"/>
      <c r="C267" s="36"/>
      <c r="D267" s="36"/>
      <c r="E267" s="35"/>
      <c r="F267" s="35"/>
      <c r="G267" s="104">
        <f t="shared" si="9"/>
        <v>143.10000000000946</v>
      </c>
    </row>
    <row r="268" spans="1:7" x14ac:dyDescent="0.2">
      <c r="A268" s="103"/>
      <c r="B268" s="35"/>
      <c r="C268" s="36"/>
      <c r="D268" s="36"/>
      <c r="E268" s="35"/>
      <c r="F268" s="35"/>
      <c r="G268" s="104">
        <f t="shared" si="9"/>
        <v>143.10000000000946</v>
      </c>
    </row>
    <row r="269" spans="1:7" x14ac:dyDescent="0.2">
      <c r="A269" s="103"/>
      <c r="B269" s="35"/>
      <c r="C269" s="36"/>
      <c r="D269" s="36"/>
      <c r="E269" s="35"/>
      <c r="F269" s="35"/>
      <c r="G269" s="104">
        <f t="shared" si="9"/>
        <v>143.10000000000946</v>
      </c>
    </row>
    <row r="270" spans="1:7" x14ac:dyDescent="0.2">
      <c r="A270" s="103"/>
      <c r="B270" s="35"/>
      <c r="C270" s="36"/>
      <c r="D270" s="36"/>
      <c r="E270" s="35"/>
      <c r="F270" s="35"/>
      <c r="G270" s="104">
        <f t="shared" si="9"/>
        <v>143.10000000000946</v>
      </c>
    </row>
    <row r="271" spans="1:7" x14ac:dyDescent="0.2">
      <c r="A271" s="103"/>
      <c r="B271" s="35"/>
      <c r="C271" s="36"/>
      <c r="D271" s="36"/>
      <c r="E271" s="35"/>
      <c r="F271" s="35"/>
      <c r="G271" s="104">
        <f t="shared" si="9"/>
        <v>143.10000000000946</v>
      </c>
    </row>
    <row r="272" spans="1:7" x14ac:dyDescent="0.2">
      <c r="A272" s="103"/>
      <c r="B272" s="35"/>
      <c r="C272" s="36"/>
      <c r="D272" s="36"/>
      <c r="E272" s="35"/>
      <c r="F272" s="35"/>
      <c r="G272" s="104">
        <f t="shared" si="9"/>
        <v>143.10000000000946</v>
      </c>
    </row>
    <row r="273" spans="1:7" x14ac:dyDescent="0.2">
      <c r="A273" s="103"/>
      <c r="B273" s="35"/>
      <c r="C273" s="36"/>
      <c r="D273" s="36"/>
      <c r="E273" s="35"/>
      <c r="F273" s="35"/>
      <c r="G273" s="104">
        <f t="shared" si="9"/>
        <v>143.10000000000946</v>
      </c>
    </row>
    <row r="274" spans="1:7" x14ac:dyDescent="0.2">
      <c r="A274" s="103"/>
      <c r="B274" s="35"/>
      <c r="C274" s="36"/>
      <c r="D274" s="36"/>
      <c r="E274" s="35"/>
      <c r="F274" s="35"/>
      <c r="G274" s="104">
        <f t="shared" si="9"/>
        <v>143.10000000000946</v>
      </c>
    </row>
    <row r="275" spans="1:7" x14ac:dyDescent="0.2">
      <c r="A275" s="103"/>
      <c r="B275" s="35"/>
      <c r="C275" s="36"/>
      <c r="D275" s="36"/>
      <c r="E275" s="35"/>
      <c r="F275" s="35"/>
      <c r="G275" s="104">
        <f t="shared" si="9"/>
        <v>143.10000000000946</v>
      </c>
    </row>
    <row r="276" spans="1:7" x14ac:dyDescent="0.2">
      <c r="A276" s="103"/>
      <c r="B276" s="35"/>
      <c r="C276" s="36"/>
      <c r="D276" s="36"/>
      <c r="E276" s="35"/>
      <c r="F276" s="35"/>
      <c r="G276" s="104">
        <f t="shared" si="9"/>
        <v>143.10000000000946</v>
      </c>
    </row>
    <row r="277" spans="1:7" x14ac:dyDescent="0.2">
      <c r="A277" s="103"/>
      <c r="B277" s="35"/>
      <c r="C277" s="36"/>
      <c r="D277" s="36"/>
      <c r="E277" s="35"/>
      <c r="F277" s="35"/>
      <c r="G277" s="104">
        <f t="shared" si="9"/>
        <v>143.10000000000946</v>
      </c>
    </row>
    <row r="278" spans="1:7" x14ac:dyDescent="0.2">
      <c r="A278" s="103"/>
      <c r="B278" s="35"/>
      <c r="C278" s="36"/>
      <c r="D278" s="36"/>
      <c r="E278" s="35"/>
      <c r="F278" s="35"/>
      <c r="G278" s="104">
        <f t="shared" si="9"/>
        <v>143.10000000000946</v>
      </c>
    </row>
    <row r="279" spans="1:7" x14ac:dyDescent="0.2">
      <c r="A279" s="103"/>
      <c r="B279" s="35"/>
      <c r="C279" s="36"/>
      <c r="D279" s="36"/>
      <c r="E279" s="35"/>
      <c r="F279" s="35"/>
      <c r="G279" s="104">
        <f t="shared" si="9"/>
        <v>143.10000000000946</v>
      </c>
    </row>
    <row r="280" spans="1:7" x14ac:dyDescent="0.2">
      <c r="A280" s="103"/>
      <c r="B280" s="35"/>
      <c r="C280" s="36"/>
      <c r="D280" s="36"/>
      <c r="E280" s="35"/>
      <c r="F280" s="35"/>
      <c r="G280" s="104">
        <f t="shared" si="9"/>
        <v>143.10000000000946</v>
      </c>
    </row>
    <row r="281" spans="1:7" x14ac:dyDescent="0.2">
      <c r="A281" s="103"/>
      <c r="B281" s="35"/>
      <c r="C281" s="36"/>
      <c r="D281" s="36"/>
      <c r="E281" s="35"/>
      <c r="F281" s="35"/>
      <c r="G281" s="104">
        <f t="shared" si="9"/>
        <v>143.10000000000946</v>
      </c>
    </row>
    <row r="282" spans="1:7" x14ac:dyDescent="0.2">
      <c r="A282" s="103"/>
      <c r="B282" s="35"/>
      <c r="C282" s="36"/>
      <c r="D282" s="36"/>
      <c r="E282" s="35"/>
      <c r="F282" s="35"/>
      <c r="G282" s="104">
        <f t="shared" si="9"/>
        <v>143.10000000000946</v>
      </c>
    </row>
    <row r="283" spans="1:7" x14ac:dyDescent="0.2">
      <c r="A283" s="103"/>
      <c r="B283" s="35"/>
      <c r="C283" s="36"/>
      <c r="D283" s="36"/>
      <c r="E283" s="35"/>
      <c r="F283" s="35"/>
      <c r="G283" s="104">
        <f t="shared" si="9"/>
        <v>143.10000000000946</v>
      </c>
    </row>
    <row r="284" spans="1:7" x14ac:dyDescent="0.2">
      <c r="A284" s="103"/>
      <c r="B284" s="35"/>
      <c r="C284" s="36"/>
      <c r="D284" s="36"/>
      <c r="E284" s="35"/>
      <c r="F284" s="35"/>
      <c r="G284" s="104">
        <f t="shared" si="9"/>
        <v>143.10000000000946</v>
      </c>
    </row>
    <row r="285" spans="1:7" x14ac:dyDescent="0.2">
      <c r="A285" s="103"/>
      <c r="B285" s="35"/>
      <c r="C285" s="36"/>
      <c r="D285" s="36"/>
      <c r="E285" s="35"/>
      <c r="F285" s="35"/>
      <c r="G285" s="104">
        <f t="shared" si="9"/>
        <v>143.10000000000946</v>
      </c>
    </row>
    <row r="286" spans="1:7" ht="13.5" thickBot="1" x14ac:dyDescent="0.25">
      <c r="A286" s="105"/>
      <c r="B286" s="82"/>
      <c r="C286" s="83"/>
      <c r="D286" s="83"/>
      <c r="E286" s="82"/>
      <c r="F286" s="82"/>
      <c r="G286" s="104">
        <f t="shared" si="9"/>
        <v>143.10000000000946</v>
      </c>
    </row>
    <row r="287" spans="1:7" ht="13.5" thickBot="1" x14ac:dyDescent="0.25">
      <c r="A287" s="85">
        <v>5</v>
      </c>
      <c r="B287" s="56" t="s">
        <v>43</v>
      </c>
      <c r="C287" s="56"/>
      <c r="D287" s="56"/>
      <c r="E287" s="4">
        <f>SUM(E235:E286)</f>
        <v>23463.200000000001</v>
      </c>
      <c r="F287" s="4">
        <f>SUM(F235:F286)</f>
        <v>23320.099999999991</v>
      </c>
      <c r="G287" s="4">
        <f>(E287-F287)</f>
        <v>143.10000000000946</v>
      </c>
    </row>
    <row r="288" spans="1:7" x14ac:dyDescent="0.2">
      <c r="A288" s="260" t="s">
        <v>38</v>
      </c>
      <c r="B288" s="260"/>
      <c r="C288" s="260"/>
      <c r="D288" s="260"/>
      <c r="E288" s="260"/>
      <c r="F288" s="260"/>
      <c r="G288" s="260"/>
    </row>
    <row r="289" spans="1:7" x14ac:dyDescent="0.2">
      <c r="A289" s="260"/>
      <c r="B289" s="260"/>
      <c r="C289" s="260"/>
      <c r="D289" s="260"/>
      <c r="E289" s="260"/>
      <c r="F289" s="260"/>
      <c r="G289" s="260"/>
    </row>
    <row r="290" spans="1:7" ht="13.5" thickBot="1" x14ac:dyDescent="0.25">
      <c r="A290" s="72"/>
      <c r="B290" s="48"/>
      <c r="C290" s="47"/>
      <c r="D290" s="47"/>
      <c r="E290" s="48"/>
      <c r="F290" s="51" t="s">
        <v>44</v>
      </c>
      <c r="G290" s="107" t="e">
        <f>G233</f>
        <v>#REF!</v>
      </c>
    </row>
    <row r="291" spans="1:7" ht="17.25" thickBot="1" x14ac:dyDescent="0.4">
      <c r="A291" s="86" t="s">
        <v>3</v>
      </c>
      <c r="B291" s="87" t="s">
        <v>15</v>
      </c>
      <c r="C291" s="88" t="s">
        <v>39</v>
      </c>
      <c r="D291" s="87" t="s">
        <v>40</v>
      </c>
      <c r="E291" s="87" t="s">
        <v>41</v>
      </c>
      <c r="F291" s="87" t="s">
        <v>42</v>
      </c>
      <c r="G291" s="90" t="s">
        <v>7</v>
      </c>
    </row>
    <row r="292" spans="1:7" x14ac:dyDescent="0.2">
      <c r="A292" s="38"/>
      <c r="B292" s="77"/>
      <c r="C292" s="78"/>
      <c r="D292" s="78"/>
      <c r="E292" s="77"/>
      <c r="F292" s="77"/>
      <c r="G292" s="80">
        <f>E292</f>
        <v>0</v>
      </c>
    </row>
    <row r="293" spans="1:7" x14ac:dyDescent="0.2">
      <c r="A293" s="103"/>
      <c r="B293" s="35"/>
      <c r="C293" s="36"/>
      <c r="D293" s="36"/>
      <c r="E293" s="35"/>
      <c r="F293" s="35"/>
      <c r="G293" s="104">
        <f>SUM(G292+E293)-F293</f>
        <v>0</v>
      </c>
    </row>
    <row r="294" spans="1:7" x14ac:dyDescent="0.2">
      <c r="A294" s="103"/>
      <c r="B294" s="35"/>
      <c r="C294" s="36"/>
      <c r="D294" s="36"/>
      <c r="E294" s="35"/>
      <c r="F294" s="35"/>
      <c r="G294" s="104">
        <f t="shared" ref="G294:G343" si="10">SUM(G293+E294)-F294</f>
        <v>0</v>
      </c>
    </row>
    <row r="295" spans="1:7" x14ac:dyDescent="0.2">
      <c r="A295" s="103"/>
      <c r="B295" s="35"/>
      <c r="C295" s="36"/>
      <c r="D295" s="36"/>
      <c r="E295" s="102"/>
      <c r="F295" s="35"/>
      <c r="G295" s="104">
        <f t="shared" si="10"/>
        <v>0</v>
      </c>
    </row>
    <row r="296" spans="1:7" x14ac:dyDescent="0.2">
      <c r="A296" s="103"/>
      <c r="B296" s="35"/>
      <c r="C296" s="36"/>
      <c r="D296" s="36"/>
      <c r="E296" s="35"/>
      <c r="F296" s="35"/>
      <c r="G296" s="104">
        <f t="shared" si="10"/>
        <v>0</v>
      </c>
    </row>
    <row r="297" spans="1:7" x14ac:dyDescent="0.2">
      <c r="A297" s="103"/>
      <c r="B297" s="35"/>
      <c r="C297" s="36"/>
      <c r="D297" s="36"/>
      <c r="E297" s="35"/>
      <c r="F297" s="35"/>
      <c r="G297" s="104">
        <f t="shared" si="10"/>
        <v>0</v>
      </c>
    </row>
    <row r="298" spans="1:7" x14ac:dyDescent="0.2">
      <c r="A298" s="103"/>
      <c r="B298" s="35"/>
      <c r="C298" s="36"/>
      <c r="D298" s="36"/>
      <c r="E298" s="35"/>
      <c r="F298" s="35"/>
      <c r="G298" s="104">
        <f t="shared" si="10"/>
        <v>0</v>
      </c>
    </row>
    <row r="299" spans="1:7" x14ac:dyDescent="0.2">
      <c r="A299" s="103"/>
      <c r="B299" s="35"/>
      <c r="C299" s="36"/>
      <c r="D299" s="36"/>
      <c r="E299" s="35"/>
      <c r="F299" s="35"/>
      <c r="G299" s="104">
        <f t="shared" si="10"/>
        <v>0</v>
      </c>
    </row>
    <row r="300" spans="1:7" x14ac:dyDescent="0.2">
      <c r="A300" s="103"/>
      <c r="B300" s="35"/>
      <c r="C300" s="36"/>
      <c r="D300" s="36"/>
      <c r="E300" s="35"/>
      <c r="F300" s="35"/>
      <c r="G300" s="104">
        <f t="shared" si="10"/>
        <v>0</v>
      </c>
    </row>
    <row r="301" spans="1:7" x14ac:dyDescent="0.2">
      <c r="A301" s="103"/>
      <c r="B301" s="35"/>
      <c r="C301" s="36"/>
      <c r="D301" s="36"/>
      <c r="E301" s="35"/>
      <c r="F301" s="35"/>
      <c r="G301" s="104">
        <f t="shared" si="10"/>
        <v>0</v>
      </c>
    </row>
    <row r="302" spans="1:7" x14ac:dyDescent="0.2">
      <c r="A302" s="103"/>
      <c r="B302" s="35"/>
      <c r="C302" s="36"/>
      <c r="D302" s="36"/>
      <c r="E302" s="35"/>
      <c r="F302" s="35"/>
      <c r="G302" s="104">
        <f t="shared" si="10"/>
        <v>0</v>
      </c>
    </row>
    <row r="303" spans="1:7" x14ac:dyDescent="0.2">
      <c r="A303" s="103"/>
      <c r="B303" s="35"/>
      <c r="C303" s="36"/>
      <c r="D303" s="36"/>
      <c r="E303" s="35"/>
      <c r="F303" s="35"/>
      <c r="G303" s="104">
        <f t="shared" si="10"/>
        <v>0</v>
      </c>
    </row>
    <row r="304" spans="1:7" x14ac:dyDescent="0.2">
      <c r="A304" s="103"/>
      <c r="B304" s="35"/>
      <c r="C304" s="36"/>
      <c r="D304" s="36"/>
      <c r="E304" s="35"/>
      <c r="F304" s="35"/>
      <c r="G304" s="104">
        <f t="shared" si="10"/>
        <v>0</v>
      </c>
    </row>
    <row r="305" spans="1:7" x14ac:dyDescent="0.2">
      <c r="A305" s="103"/>
      <c r="B305" s="35"/>
      <c r="C305" s="36"/>
      <c r="D305" s="36"/>
      <c r="E305" s="35"/>
      <c r="F305" s="35"/>
      <c r="G305" s="104">
        <f t="shared" si="10"/>
        <v>0</v>
      </c>
    </row>
    <row r="306" spans="1:7" x14ac:dyDescent="0.2">
      <c r="A306" s="103"/>
      <c r="B306" s="35"/>
      <c r="C306" s="36"/>
      <c r="D306" s="36"/>
      <c r="E306" s="35"/>
      <c r="F306" s="35"/>
      <c r="G306" s="104">
        <f t="shared" si="10"/>
        <v>0</v>
      </c>
    </row>
    <row r="307" spans="1:7" x14ac:dyDescent="0.2">
      <c r="A307" s="103"/>
      <c r="B307" s="35"/>
      <c r="C307" s="36"/>
      <c r="D307" s="36"/>
      <c r="E307" s="35"/>
      <c r="F307" s="35"/>
      <c r="G307" s="104">
        <f t="shared" si="10"/>
        <v>0</v>
      </c>
    </row>
    <row r="308" spans="1:7" x14ac:dyDescent="0.2">
      <c r="A308" s="103"/>
      <c r="B308" s="35"/>
      <c r="C308" s="36"/>
      <c r="D308" s="36"/>
      <c r="E308" s="35"/>
      <c r="F308" s="35"/>
      <c r="G308" s="104">
        <f t="shared" si="10"/>
        <v>0</v>
      </c>
    </row>
    <row r="309" spans="1:7" x14ac:dyDescent="0.2">
      <c r="A309" s="103"/>
      <c r="B309" s="35"/>
      <c r="C309" s="36"/>
      <c r="D309" s="36"/>
      <c r="E309" s="35"/>
      <c r="F309" s="35"/>
      <c r="G309" s="104">
        <f t="shared" si="10"/>
        <v>0</v>
      </c>
    </row>
    <row r="310" spans="1:7" x14ac:dyDescent="0.2">
      <c r="A310" s="103"/>
      <c r="B310" s="35"/>
      <c r="C310" s="36"/>
      <c r="D310" s="36"/>
      <c r="E310" s="35"/>
      <c r="F310" s="35"/>
      <c r="G310" s="104">
        <f t="shared" si="10"/>
        <v>0</v>
      </c>
    </row>
    <row r="311" spans="1:7" x14ac:dyDescent="0.2">
      <c r="A311" s="103"/>
      <c r="B311" s="35"/>
      <c r="C311" s="36"/>
      <c r="D311" s="36"/>
      <c r="E311" s="35"/>
      <c r="F311" s="35"/>
      <c r="G311" s="104">
        <f t="shared" si="10"/>
        <v>0</v>
      </c>
    </row>
    <row r="312" spans="1:7" x14ac:dyDescent="0.2">
      <c r="A312" s="103"/>
      <c r="B312" s="35"/>
      <c r="C312" s="36"/>
      <c r="D312" s="36"/>
      <c r="E312" s="35"/>
      <c r="F312" s="35"/>
      <c r="G312" s="104">
        <f t="shared" si="10"/>
        <v>0</v>
      </c>
    </row>
    <row r="313" spans="1:7" x14ac:dyDescent="0.2">
      <c r="A313" s="103"/>
      <c r="B313" s="35"/>
      <c r="C313" s="36"/>
      <c r="D313" s="36"/>
      <c r="E313" s="35"/>
      <c r="F313" s="35"/>
      <c r="G313" s="104">
        <f t="shared" si="10"/>
        <v>0</v>
      </c>
    </row>
    <row r="314" spans="1:7" x14ac:dyDescent="0.2">
      <c r="A314" s="103"/>
      <c r="B314" s="35"/>
      <c r="C314" s="36"/>
      <c r="D314" s="36"/>
      <c r="E314" s="35"/>
      <c r="F314" s="35"/>
      <c r="G314" s="104">
        <f t="shared" si="10"/>
        <v>0</v>
      </c>
    </row>
    <row r="315" spans="1:7" x14ac:dyDescent="0.2">
      <c r="A315" s="103"/>
      <c r="B315" s="35"/>
      <c r="C315" s="36"/>
      <c r="D315" s="36"/>
      <c r="E315" s="35"/>
      <c r="F315" s="35"/>
      <c r="G315" s="104">
        <f t="shared" si="10"/>
        <v>0</v>
      </c>
    </row>
    <row r="316" spans="1:7" x14ac:dyDescent="0.2">
      <c r="A316" s="103"/>
      <c r="B316" s="35"/>
      <c r="C316" s="36"/>
      <c r="D316" s="36"/>
      <c r="E316" s="35"/>
      <c r="F316" s="35"/>
      <c r="G316" s="104">
        <f t="shared" si="10"/>
        <v>0</v>
      </c>
    </row>
    <row r="317" spans="1:7" x14ac:dyDescent="0.2">
      <c r="A317" s="103"/>
      <c r="B317" s="35"/>
      <c r="C317" s="36"/>
      <c r="D317" s="36"/>
      <c r="E317" s="35"/>
      <c r="F317" s="35"/>
      <c r="G317" s="104">
        <f t="shared" si="10"/>
        <v>0</v>
      </c>
    </row>
    <row r="318" spans="1:7" x14ac:dyDescent="0.2">
      <c r="A318" s="103"/>
      <c r="B318" s="35"/>
      <c r="C318" s="36"/>
      <c r="D318" s="36"/>
      <c r="E318" s="35"/>
      <c r="F318" s="35"/>
      <c r="G318" s="104">
        <f t="shared" si="10"/>
        <v>0</v>
      </c>
    </row>
    <row r="319" spans="1:7" x14ac:dyDescent="0.2">
      <c r="A319" s="103"/>
      <c r="B319" s="35"/>
      <c r="C319" s="36"/>
      <c r="D319" s="36"/>
      <c r="E319" s="35"/>
      <c r="F319" s="35"/>
      <c r="G319" s="104">
        <f t="shared" si="10"/>
        <v>0</v>
      </c>
    </row>
    <row r="320" spans="1:7" x14ac:dyDescent="0.2">
      <c r="A320" s="103"/>
      <c r="B320" s="35"/>
      <c r="C320" s="36"/>
      <c r="D320" s="36"/>
      <c r="E320" s="35"/>
      <c r="F320" s="35"/>
      <c r="G320" s="104">
        <f t="shared" si="10"/>
        <v>0</v>
      </c>
    </row>
    <row r="321" spans="1:7" x14ac:dyDescent="0.2">
      <c r="A321" s="103"/>
      <c r="B321" s="35"/>
      <c r="C321" s="36"/>
      <c r="D321" s="36"/>
      <c r="E321" s="35"/>
      <c r="F321" s="35"/>
      <c r="G321" s="104">
        <f t="shared" si="10"/>
        <v>0</v>
      </c>
    </row>
    <row r="322" spans="1:7" x14ac:dyDescent="0.2">
      <c r="A322" s="103"/>
      <c r="B322" s="35"/>
      <c r="C322" s="36"/>
      <c r="D322" s="36"/>
      <c r="E322" s="35"/>
      <c r="F322" s="35"/>
      <c r="G322" s="104">
        <f t="shared" si="10"/>
        <v>0</v>
      </c>
    </row>
    <row r="323" spans="1:7" x14ac:dyDescent="0.2">
      <c r="A323" s="103"/>
      <c r="B323" s="35"/>
      <c r="C323" s="36"/>
      <c r="D323" s="36"/>
      <c r="E323" s="35"/>
      <c r="F323" s="35"/>
      <c r="G323" s="104">
        <f t="shared" si="10"/>
        <v>0</v>
      </c>
    </row>
    <row r="324" spans="1:7" x14ac:dyDescent="0.2">
      <c r="A324" s="103"/>
      <c r="B324" s="35"/>
      <c r="C324" s="36"/>
      <c r="D324" s="36"/>
      <c r="E324" s="35"/>
      <c r="F324" s="35"/>
      <c r="G324" s="104">
        <f t="shared" si="10"/>
        <v>0</v>
      </c>
    </row>
    <row r="325" spans="1:7" x14ac:dyDescent="0.2">
      <c r="A325" s="103"/>
      <c r="B325" s="35"/>
      <c r="C325" s="36"/>
      <c r="D325" s="36"/>
      <c r="E325" s="35"/>
      <c r="F325" s="35"/>
      <c r="G325" s="104">
        <f t="shared" si="10"/>
        <v>0</v>
      </c>
    </row>
    <row r="326" spans="1:7" x14ac:dyDescent="0.2">
      <c r="A326" s="103"/>
      <c r="B326" s="35"/>
      <c r="C326" s="36"/>
      <c r="D326" s="36"/>
      <c r="E326" s="35"/>
      <c r="F326" s="35"/>
      <c r="G326" s="104">
        <f t="shared" si="10"/>
        <v>0</v>
      </c>
    </row>
    <row r="327" spans="1:7" x14ac:dyDescent="0.2">
      <c r="A327" s="103"/>
      <c r="B327" s="35"/>
      <c r="C327" s="36"/>
      <c r="D327" s="36"/>
      <c r="E327" s="35"/>
      <c r="F327" s="35"/>
      <c r="G327" s="104">
        <f t="shared" si="10"/>
        <v>0</v>
      </c>
    </row>
    <row r="328" spans="1:7" x14ac:dyDescent="0.2">
      <c r="A328" s="103"/>
      <c r="B328" s="35"/>
      <c r="C328" s="36"/>
      <c r="D328" s="36"/>
      <c r="E328" s="35"/>
      <c r="F328" s="35"/>
      <c r="G328" s="104">
        <f t="shared" si="10"/>
        <v>0</v>
      </c>
    </row>
    <row r="329" spans="1:7" x14ac:dyDescent="0.2">
      <c r="A329" s="103"/>
      <c r="B329" s="35"/>
      <c r="C329" s="36"/>
      <c r="D329" s="36"/>
      <c r="E329" s="35"/>
      <c r="F329" s="35"/>
      <c r="G329" s="104">
        <f t="shared" si="10"/>
        <v>0</v>
      </c>
    </row>
    <row r="330" spans="1:7" x14ac:dyDescent="0.2">
      <c r="A330" s="103"/>
      <c r="B330" s="35"/>
      <c r="C330" s="36"/>
      <c r="D330" s="36"/>
      <c r="E330" s="35"/>
      <c r="F330" s="35"/>
      <c r="G330" s="104">
        <f t="shared" si="10"/>
        <v>0</v>
      </c>
    </row>
    <row r="331" spans="1:7" x14ac:dyDescent="0.2">
      <c r="A331" s="103"/>
      <c r="B331" s="35"/>
      <c r="C331" s="36"/>
      <c r="D331" s="36"/>
      <c r="E331" s="35"/>
      <c r="F331" s="35"/>
      <c r="G331" s="104">
        <f t="shared" si="10"/>
        <v>0</v>
      </c>
    </row>
    <row r="332" spans="1:7" x14ac:dyDescent="0.2">
      <c r="A332" s="103"/>
      <c r="B332" s="35"/>
      <c r="C332" s="36"/>
      <c r="D332" s="36"/>
      <c r="E332" s="35"/>
      <c r="F332" s="35"/>
      <c r="G332" s="104">
        <f t="shared" si="10"/>
        <v>0</v>
      </c>
    </row>
    <row r="333" spans="1:7" x14ac:dyDescent="0.2">
      <c r="A333" s="103"/>
      <c r="B333" s="35"/>
      <c r="C333" s="36"/>
      <c r="D333" s="36"/>
      <c r="E333" s="35"/>
      <c r="F333" s="35"/>
      <c r="G333" s="104">
        <f t="shared" si="10"/>
        <v>0</v>
      </c>
    </row>
    <row r="334" spans="1:7" x14ac:dyDescent="0.2">
      <c r="A334" s="103"/>
      <c r="B334" s="35"/>
      <c r="C334" s="36"/>
      <c r="D334" s="36"/>
      <c r="E334" s="35"/>
      <c r="F334" s="35"/>
      <c r="G334" s="104">
        <f t="shared" si="10"/>
        <v>0</v>
      </c>
    </row>
    <row r="335" spans="1:7" x14ac:dyDescent="0.2">
      <c r="A335" s="103"/>
      <c r="B335" s="35"/>
      <c r="C335" s="36"/>
      <c r="D335" s="36"/>
      <c r="E335" s="35"/>
      <c r="F335" s="35"/>
      <c r="G335" s="104">
        <f t="shared" si="10"/>
        <v>0</v>
      </c>
    </row>
    <row r="336" spans="1:7" x14ac:dyDescent="0.2">
      <c r="A336" s="103"/>
      <c r="B336" s="35"/>
      <c r="C336" s="36"/>
      <c r="D336" s="36"/>
      <c r="E336" s="35"/>
      <c r="F336" s="35"/>
      <c r="G336" s="104">
        <f t="shared" si="10"/>
        <v>0</v>
      </c>
    </row>
    <row r="337" spans="1:7" x14ac:dyDescent="0.2">
      <c r="A337" s="103"/>
      <c r="B337" s="35"/>
      <c r="C337" s="36"/>
      <c r="D337" s="36"/>
      <c r="E337" s="35"/>
      <c r="F337" s="35"/>
      <c r="G337" s="104">
        <f t="shared" si="10"/>
        <v>0</v>
      </c>
    </row>
    <row r="338" spans="1:7" x14ac:dyDescent="0.2">
      <c r="A338" s="103"/>
      <c r="B338" s="35"/>
      <c r="C338" s="36"/>
      <c r="D338" s="36"/>
      <c r="E338" s="35"/>
      <c r="F338" s="35"/>
      <c r="G338" s="104">
        <f t="shared" si="10"/>
        <v>0</v>
      </c>
    </row>
    <row r="339" spans="1:7" x14ac:dyDescent="0.2">
      <c r="A339" s="103"/>
      <c r="B339" s="35"/>
      <c r="C339" s="36"/>
      <c r="D339" s="36"/>
      <c r="E339" s="35"/>
      <c r="F339" s="35"/>
      <c r="G339" s="104">
        <f t="shared" si="10"/>
        <v>0</v>
      </c>
    </row>
    <row r="340" spans="1:7" x14ac:dyDescent="0.2">
      <c r="A340" s="103"/>
      <c r="B340" s="35"/>
      <c r="C340" s="36"/>
      <c r="D340" s="36"/>
      <c r="E340" s="35"/>
      <c r="F340" s="35"/>
      <c r="G340" s="104">
        <f t="shared" si="10"/>
        <v>0</v>
      </c>
    </row>
    <row r="341" spans="1:7" x14ac:dyDescent="0.2">
      <c r="A341" s="103"/>
      <c r="B341" s="35"/>
      <c r="C341" s="36"/>
      <c r="D341" s="36"/>
      <c r="E341" s="35"/>
      <c r="F341" s="35"/>
      <c r="G341" s="104">
        <f t="shared" si="10"/>
        <v>0</v>
      </c>
    </row>
    <row r="342" spans="1:7" x14ac:dyDescent="0.2">
      <c r="A342" s="103"/>
      <c r="B342" s="35"/>
      <c r="C342" s="36"/>
      <c r="D342" s="36"/>
      <c r="E342" s="35"/>
      <c r="F342" s="35"/>
      <c r="G342" s="104">
        <f t="shared" si="10"/>
        <v>0</v>
      </c>
    </row>
    <row r="343" spans="1:7" ht="13.5" thickBot="1" x14ac:dyDescent="0.25">
      <c r="A343" s="105"/>
      <c r="B343" s="82"/>
      <c r="C343" s="83"/>
      <c r="D343" s="83"/>
      <c r="E343" s="82"/>
      <c r="F343" s="82"/>
      <c r="G343" s="104">
        <f t="shared" si="10"/>
        <v>0</v>
      </c>
    </row>
    <row r="344" spans="1:7" ht="13.5" thickBot="1" x14ac:dyDescent="0.25">
      <c r="A344" s="85">
        <v>6</v>
      </c>
      <c r="B344" s="57" t="s">
        <v>43</v>
      </c>
      <c r="C344" s="57"/>
      <c r="D344" s="57"/>
      <c r="E344" s="108"/>
      <c r="F344" s="108"/>
      <c r="G344" s="108"/>
    </row>
    <row r="345" spans="1:7" x14ac:dyDescent="0.2">
      <c r="A345" s="260" t="s">
        <v>38</v>
      </c>
      <c r="B345" s="260"/>
      <c r="C345" s="260"/>
      <c r="D345" s="260"/>
      <c r="E345" s="260"/>
      <c r="F345" s="260"/>
      <c r="G345" s="260"/>
    </row>
    <row r="346" spans="1:7" x14ac:dyDescent="0.2">
      <c r="A346" s="260"/>
      <c r="B346" s="260"/>
      <c r="C346" s="260"/>
      <c r="D346" s="260"/>
      <c r="E346" s="260"/>
      <c r="F346" s="260"/>
      <c r="G346" s="260"/>
    </row>
    <row r="347" spans="1:7" ht="13.5" thickBot="1" x14ac:dyDescent="0.25">
      <c r="A347" s="72"/>
      <c r="B347" s="48"/>
      <c r="C347" s="47"/>
      <c r="D347" s="47"/>
      <c r="E347" s="48"/>
      <c r="F347" s="48"/>
      <c r="G347" s="48"/>
    </row>
    <row r="348" spans="1:7" ht="16.5" x14ac:dyDescent="0.35">
      <c r="A348" s="109" t="s">
        <v>3</v>
      </c>
      <c r="B348" s="110" t="s">
        <v>15</v>
      </c>
      <c r="C348" s="111" t="s">
        <v>39</v>
      </c>
      <c r="D348" s="110" t="s">
        <v>40</v>
      </c>
      <c r="E348" s="110" t="s">
        <v>41</v>
      </c>
      <c r="F348" s="110" t="s">
        <v>42</v>
      </c>
      <c r="G348" s="112" t="s">
        <v>7</v>
      </c>
    </row>
    <row r="349" spans="1:7" x14ac:dyDescent="0.2">
      <c r="A349" s="103"/>
      <c r="B349" s="35"/>
      <c r="C349" s="36"/>
      <c r="D349" s="36"/>
      <c r="E349" s="35"/>
      <c r="F349" s="35"/>
      <c r="G349" s="113">
        <f>E349</f>
        <v>0</v>
      </c>
    </row>
    <row r="350" spans="1:7" x14ac:dyDescent="0.2">
      <c r="A350" s="103"/>
      <c r="B350" s="35">
        <f>5.2+30+1.6+10.5+20+129.1+58+5.8+1.8+395+4.8+1.6+59+6.8+3.5+3+49+174.8+960.3+6.8+1.6+4.6+5+25.4+182.6+4.4+26+30+800+100+198.9+27+3.6+13+4.8+56+18+232.2+3.2+3+3+4.7+2+12.5+20+38.5+7+196.8+5.1+2.4+12.2+75+30+2.8+125+4.8+195.2+70.1+9.4+4.5+8.3+14.5+10.5+8+1+21+57+102+10+12+5+5.1+170.8+244.5+3.6+62+136+48.4+1.6+32+12.1</f>
        <v>5452.3000000000011</v>
      </c>
      <c r="C350" s="36"/>
      <c r="D350" s="36"/>
      <c r="E350" s="35"/>
      <c r="F350" s="35"/>
      <c r="G350" s="104">
        <f>SUM(G349+E350)-F350</f>
        <v>0</v>
      </c>
    </row>
    <row r="351" spans="1:7" x14ac:dyDescent="0.2">
      <c r="A351" s="103"/>
      <c r="B351" s="35"/>
      <c r="C351" s="36"/>
      <c r="D351" s="36"/>
      <c r="E351" s="35"/>
      <c r="F351" s="35"/>
      <c r="G351" s="104">
        <f t="shared" ref="G351:G400" si="11">SUM(G350+E351)-F351</f>
        <v>0</v>
      </c>
    </row>
    <row r="352" spans="1:7" x14ac:dyDescent="0.2">
      <c r="A352" s="103"/>
      <c r="B352" s="35"/>
      <c r="C352" s="36"/>
      <c r="D352" s="36"/>
      <c r="E352" s="102"/>
      <c r="F352" s="35"/>
      <c r="G352" s="104">
        <f t="shared" si="11"/>
        <v>0</v>
      </c>
    </row>
    <row r="353" spans="1:7" x14ac:dyDescent="0.2">
      <c r="A353" s="103"/>
      <c r="B353" s="35"/>
      <c r="C353" s="36"/>
      <c r="D353" s="36"/>
      <c r="E353" s="35"/>
      <c r="F353" s="35"/>
      <c r="G353" s="104">
        <f t="shared" si="11"/>
        <v>0</v>
      </c>
    </row>
    <row r="354" spans="1:7" x14ac:dyDescent="0.2">
      <c r="A354" s="103"/>
      <c r="B354" s="35"/>
      <c r="C354" s="36"/>
      <c r="D354" s="36"/>
      <c r="E354" s="35"/>
      <c r="F354" s="35"/>
      <c r="G354" s="104">
        <f t="shared" si="11"/>
        <v>0</v>
      </c>
    </row>
    <row r="355" spans="1:7" x14ac:dyDescent="0.2">
      <c r="A355" s="103"/>
      <c r="B355" s="35"/>
      <c r="C355" s="36"/>
      <c r="D355" s="36"/>
      <c r="E355" s="35"/>
      <c r="F355" s="35"/>
      <c r="G355" s="104">
        <f t="shared" si="11"/>
        <v>0</v>
      </c>
    </row>
    <row r="356" spans="1:7" x14ac:dyDescent="0.2">
      <c r="A356" s="103"/>
      <c r="B356" s="35"/>
      <c r="C356" s="36"/>
      <c r="D356" s="36"/>
      <c r="E356" s="35"/>
      <c r="F356" s="35"/>
      <c r="G356" s="104">
        <f t="shared" si="11"/>
        <v>0</v>
      </c>
    </row>
    <row r="357" spans="1:7" x14ac:dyDescent="0.2">
      <c r="A357" s="103"/>
      <c r="B357" s="35"/>
      <c r="C357" s="36"/>
      <c r="D357" s="36"/>
      <c r="E357" s="35"/>
      <c r="F357" s="35"/>
      <c r="G357" s="104">
        <f t="shared" si="11"/>
        <v>0</v>
      </c>
    </row>
    <row r="358" spans="1:7" x14ac:dyDescent="0.2">
      <c r="A358" s="103"/>
      <c r="B358" s="35"/>
      <c r="C358" s="36"/>
      <c r="D358" s="36"/>
      <c r="E358" s="35"/>
      <c r="F358" s="35"/>
      <c r="G358" s="104">
        <f t="shared" si="11"/>
        <v>0</v>
      </c>
    </row>
    <row r="359" spans="1:7" x14ac:dyDescent="0.2">
      <c r="A359" s="103"/>
      <c r="B359" s="35"/>
      <c r="C359" s="36"/>
      <c r="D359" s="36"/>
      <c r="E359" s="35"/>
      <c r="F359" s="35"/>
      <c r="G359" s="104">
        <f t="shared" si="11"/>
        <v>0</v>
      </c>
    </row>
    <row r="360" spans="1:7" x14ac:dyDescent="0.2">
      <c r="A360" s="103"/>
      <c r="B360" s="35"/>
      <c r="C360" s="36"/>
      <c r="D360" s="36"/>
      <c r="E360" s="35"/>
      <c r="F360" s="35"/>
      <c r="G360" s="104">
        <f t="shared" si="11"/>
        <v>0</v>
      </c>
    </row>
    <row r="361" spans="1:7" x14ac:dyDescent="0.2">
      <c r="A361" s="103"/>
      <c r="B361" s="35"/>
      <c r="C361" s="36"/>
      <c r="D361" s="36"/>
      <c r="E361" s="35"/>
      <c r="F361" s="35"/>
      <c r="G361" s="104">
        <f t="shared" si="11"/>
        <v>0</v>
      </c>
    </row>
    <row r="362" spans="1:7" x14ac:dyDescent="0.2">
      <c r="A362" s="103"/>
      <c r="B362" s="35"/>
      <c r="C362" s="36"/>
      <c r="D362" s="36"/>
      <c r="E362" s="35"/>
      <c r="F362" s="35"/>
      <c r="G362" s="104">
        <f t="shared" si="11"/>
        <v>0</v>
      </c>
    </row>
    <row r="363" spans="1:7" x14ac:dyDescent="0.2">
      <c r="A363" s="103"/>
      <c r="B363" s="35"/>
      <c r="C363" s="36"/>
      <c r="D363" s="36"/>
      <c r="E363" s="35"/>
      <c r="F363" s="35"/>
      <c r="G363" s="104">
        <f t="shared" si="11"/>
        <v>0</v>
      </c>
    </row>
    <row r="364" spans="1:7" x14ac:dyDescent="0.2">
      <c r="A364" s="103"/>
      <c r="B364" s="35"/>
      <c r="C364" s="36"/>
      <c r="D364" s="36"/>
      <c r="E364" s="35"/>
      <c r="F364" s="35"/>
      <c r="G364" s="104">
        <f t="shared" si="11"/>
        <v>0</v>
      </c>
    </row>
    <row r="365" spans="1:7" x14ac:dyDescent="0.2">
      <c r="A365" s="103"/>
      <c r="B365" s="35"/>
      <c r="C365" s="36"/>
      <c r="D365" s="36"/>
      <c r="E365" s="35"/>
      <c r="F365" s="35"/>
      <c r="G365" s="104">
        <f t="shared" si="11"/>
        <v>0</v>
      </c>
    </row>
    <row r="366" spans="1:7" x14ac:dyDescent="0.2">
      <c r="A366" s="103"/>
      <c r="B366" s="35"/>
      <c r="C366" s="36"/>
      <c r="D366" s="36"/>
      <c r="E366" s="35"/>
      <c r="F366" s="35"/>
      <c r="G366" s="104">
        <f t="shared" si="11"/>
        <v>0</v>
      </c>
    </row>
    <row r="367" spans="1:7" x14ac:dyDescent="0.2">
      <c r="A367" s="103"/>
      <c r="B367" s="35"/>
      <c r="C367" s="36"/>
      <c r="D367" s="36"/>
      <c r="E367" s="35"/>
      <c r="F367" s="35"/>
      <c r="G367" s="104">
        <f t="shared" si="11"/>
        <v>0</v>
      </c>
    </row>
    <row r="368" spans="1:7" x14ac:dyDescent="0.2">
      <c r="A368" s="103"/>
      <c r="B368" s="35"/>
      <c r="C368" s="36"/>
      <c r="D368" s="36"/>
      <c r="E368" s="35"/>
      <c r="F368" s="35"/>
      <c r="G368" s="104">
        <f t="shared" si="11"/>
        <v>0</v>
      </c>
    </row>
    <row r="369" spans="1:7" x14ac:dyDescent="0.2">
      <c r="A369" s="103"/>
      <c r="B369" s="35"/>
      <c r="C369" s="36"/>
      <c r="D369" s="36"/>
      <c r="E369" s="35"/>
      <c r="F369" s="35"/>
      <c r="G369" s="104">
        <f t="shared" si="11"/>
        <v>0</v>
      </c>
    </row>
    <row r="370" spans="1:7" x14ac:dyDescent="0.2">
      <c r="A370" s="103"/>
      <c r="B370" s="35"/>
      <c r="C370" s="36"/>
      <c r="D370" s="36"/>
      <c r="E370" s="35"/>
      <c r="F370" s="35"/>
      <c r="G370" s="104">
        <f t="shared" si="11"/>
        <v>0</v>
      </c>
    </row>
    <row r="371" spans="1:7" x14ac:dyDescent="0.2">
      <c r="A371" s="103"/>
      <c r="B371" s="35"/>
      <c r="C371" s="36"/>
      <c r="D371" s="36"/>
      <c r="E371" s="35"/>
      <c r="F371" s="35"/>
      <c r="G371" s="104">
        <f t="shared" si="11"/>
        <v>0</v>
      </c>
    </row>
    <row r="372" spans="1:7" x14ac:dyDescent="0.2">
      <c r="A372" s="103"/>
      <c r="B372" s="35"/>
      <c r="C372" s="36"/>
      <c r="D372" s="36"/>
      <c r="E372" s="35"/>
      <c r="F372" s="35"/>
      <c r="G372" s="104">
        <f t="shared" si="11"/>
        <v>0</v>
      </c>
    </row>
    <row r="373" spans="1:7" x14ac:dyDescent="0.2">
      <c r="A373" s="103"/>
      <c r="B373" s="35"/>
      <c r="C373" s="36"/>
      <c r="D373" s="36"/>
      <c r="E373" s="35"/>
      <c r="F373" s="35"/>
      <c r="G373" s="104">
        <f t="shared" si="11"/>
        <v>0</v>
      </c>
    </row>
    <row r="374" spans="1:7" x14ac:dyDescent="0.2">
      <c r="A374" s="103"/>
      <c r="B374" s="35"/>
      <c r="C374" s="36"/>
      <c r="D374" s="36"/>
      <c r="E374" s="35"/>
      <c r="F374" s="35"/>
      <c r="G374" s="104">
        <f t="shared" si="11"/>
        <v>0</v>
      </c>
    </row>
    <row r="375" spans="1:7" x14ac:dyDescent="0.2">
      <c r="A375" s="103"/>
      <c r="B375" s="35"/>
      <c r="C375" s="36"/>
      <c r="D375" s="36"/>
      <c r="E375" s="35"/>
      <c r="F375" s="35"/>
      <c r="G375" s="104">
        <f t="shared" si="11"/>
        <v>0</v>
      </c>
    </row>
    <row r="376" spans="1:7" x14ac:dyDescent="0.2">
      <c r="A376" s="103"/>
      <c r="B376" s="35"/>
      <c r="C376" s="36"/>
      <c r="D376" s="36"/>
      <c r="E376" s="35"/>
      <c r="F376" s="35"/>
      <c r="G376" s="104">
        <f t="shared" si="11"/>
        <v>0</v>
      </c>
    </row>
    <row r="377" spans="1:7" x14ac:dyDescent="0.2">
      <c r="A377" s="103"/>
      <c r="B377" s="35"/>
      <c r="C377" s="36"/>
      <c r="D377" s="36"/>
      <c r="E377" s="35"/>
      <c r="F377" s="35"/>
      <c r="G377" s="104">
        <f t="shared" si="11"/>
        <v>0</v>
      </c>
    </row>
    <row r="378" spans="1:7" x14ac:dyDescent="0.2">
      <c r="A378" s="103"/>
      <c r="B378" s="35"/>
      <c r="C378" s="36"/>
      <c r="D378" s="36"/>
      <c r="E378" s="35"/>
      <c r="F378" s="35"/>
      <c r="G378" s="104">
        <f t="shared" si="11"/>
        <v>0</v>
      </c>
    </row>
    <row r="379" spans="1:7" x14ac:dyDescent="0.2">
      <c r="A379" s="103"/>
      <c r="B379" s="35"/>
      <c r="C379" s="36"/>
      <c r="D379" s="36"/>
      <c r="E379" s="35"/>
      <c r="F379" s="35"/>
      <c r="G379" s="104">
        <f t="shared" si="11"/>
        <v>0</v>
      </c>
    </row>
    <row r="380" spans="1:7" x14ac:dyDescent="0.2">
      <c r="A380" s="103"/>
      <c r="B380" s="35"/>
      <c r="C380" s="36"/>
      <c r="D380" s="36"/>
      <c r="E380" s="35"/>
      <c r="F380" s="35"/>
      <c r="G380" s="104">
        <f t="shared" si="11"/>
        <v>0</v>
      </c>
    </row>
    <row r="381" spans="1:7" x14ac:dyDescent="0.2">
      <c r="A381" s="103"/>
      <c r="B381" s="35"/>
      <c r="C381" s="36"/>
      <c r="D381" s="36"/>
      <c r="E381" s="35"/>
      <c r="F381" s="35"/>
      <c r="G381" s="104">
        <f t="shared" si="11"/>
        <v>0</v>
      </c>
    </row>
    <row r="382" spans="1:7" x14ac:dyDescent="0.2">
      <c r="A382" s="103"/>
      <c r="B382" s="35"/>
      <c r="C382" s="36"/>
      <c r="D382" s="36"/>
      <c r="E382" s="35"/>
      <c r="F382" s="35"/>
      <c r="G382" s="104">
        <f t="shared" si="11"/>
        <v>0</v>
      </c>
    </row>
    <row r="383" spans="1:7" x14ac:dyDescent="0.2">
      <c r="A383" s="103"/>
      <c r="B383" s="35"/>
      <c r="C383" s="36"/>
      <c r="D383" s="36"/>
      <c r="E383" s="35"/>
      <c r="F383" s="35"/>
      <c r="G383" s="104">
        <f t="shared" si="11"/>
        <v>0</v>
      </c>
    </row>
    <row r="384" spans="1:7" x14ac:dyDescent="0.2">
      <c r="A384" s="103"/>
      <c r="B384" s="35"/>
      <c r="C384" s="36"/>
      <c r="D384" s="36"/>
      <c r="E384" s="35"/>
      <c r="F384" s="35"/>
      <c r="G384" s="104">
        <f t="shared" si="11"/>
        <v>0</v>
      </c>
    </row>
    <row r="385" spans="1:7" x14ac:dyDescent="0.2">
      <c r="A385" s="103"/>
      <c r="B385" s="35"/>
      <c r="C385" s="36"/>
      <c r="D385" s="36"/>
      <c r="E385" s="35"/>
      <c r="F385" s="35"/>
      <c r="G385" s="104">
        <f t="shared" si="11"/>
        <v>0</v>
      </c>
    </row>
    <row r="386" spans="1:7" x14ac:dyDescent="0.2">
      <c r="A386" s="103"/>
      <c r="B386" s="35"/>
      <c r="C386" s="36"/>
      <c r="D386" s="36"/>
      <c r="E386" s="35"/>
      <c r="F386" s="35"/>
      <c r="G386" s="104">
        <f t="shared" si="11"/>
        <v>0</v>
      </c>
    </row>
    <row r="387" spans="1:7" x14ac:dyDescent="0.2">
      <c r="A387" s="103"/>
      <c r="B387" s="35"/>
      <c r="C387" s="36"/>
      <c r="D387" s="36"/>
      <c r="E387" s="35"/>
      <c r="F387" s="35"/>
      <c r="G387" s="104">
        <f t="shared" si="11"/>
        <v>0</v>
      </c>
    </row>
    <row r="388" spans="1:7" x14ac:dyDescent="0.2">
      <c r="A388" s="103"/>
      <c r="B388" s="35"/>
      <c r="C388" s="36"/>
      <c r="D388" s="36"/>
      <c r="E388" s="35"/>
      <c r="F388" s="35"/>
      <c r="G388" s="104">
        <f t="shared" si="11"/>
        <v>0</v>
      </c>
    </row>
    <row r="389" spans="1:7" x14ac:dyDescent="0.2">
      <c r="A389" s="103"/>
      <c r="B389" s="35"/>
      <c r="C389" s="36"/>
      <c r="D389" s="36"/>
      <c r="E389" s="35"/>
      <c r="F389" s="35"/>
      <c r="G389" s="104">
        <f t="shared" si="11"/>
        <v>0</v>
      </c>
    </row>
    <row r="390" spans="1:7" x14ac:dyDescent="0.2">
      <c r="A390" s="103"/>
      <c r="B390" s="35"/>
      <c r="C390" s="36"/>
      <c r="D390" s="36"/>
      <c r="E390" s="35"/>
      <c r="F390" s="35"/>
      <c r="G390" s="104">
        <f t="shared" si="11"/>
        <v>0</v>
      </c>
    </row>
    <row r="391" spans="1:7" x14ac:dyDescent="0.2">
      <c r="A391" s="103"/>
      <c r="B391" s="35"/>
      <c r="C391" s="36"/>
      <c r="D391" s="36"/>
      <c r="E391" s="35"/>
      <c r="F391" s="35"/>
      <c r="G391" s="104">
        <f t="shared" si="11"/>
        <v>0</v>
      </c>
    </row>
    <row r="392" spans="1:7" x14ac:dyDescent="0.2">
      <c r="A392" s="103"/>
      <c r="B392" s="35"/>
      <c r="C392" s="36"/>
      <c r="D392" s="36"/>
      <c r="E392" s="35"/>
      <c r="F392" s="35"/>
      <c r="G392" s="104">
        <f t="shared" si="11"/>
        <v>0</v>
      </c>
    </row>
    <row r="393" spans="1:7" x14ac:dyDescent="0.2">
      <c r="A393" s="103"/>
      <c r="B393" s="35"/>
      <c r="C393" s="36"/>
      <c r="D393" s="36"/>
      <c r="E393" s="35"/>
      <c r="F393" s="35"/>
      <c r="G393" s="104">
        <f t="shared" si="11"/>
        <v>0</v>
      </c>
    </row>
    <row r="394" spans="1:7" x14ac:dyDescent="0.2">
      <c r="A394" s="103"/>
      <c r="B394" s="35"/>
      <c r="C394" s="36"/>
      <c r="D394" s="36"/>
      <c r="E394" s="35"/>
      <c r="F394" s="35"/>
      <c r="G394" s="104">
        <f t="shared" si="11"/>
        <v>0</v>
      </c>
    </row>
    <row r="395" spans="1:7" x14ac:dyDescent="0.2">
      <c r="A395" s="103"/>
      <c r="B395" s="35"/>
      <c r="C395" s="36"/>
      <c r="D395" s="36"/>
      <c r="E395" s="35"/>
      <c r="F395" s="35"/>
      <c r="G395" s="104">
        <f t="shared" si="11"/>
        <v>0</v>
      </c>
    </row>
    <row r="396" spans="1:7" x14ac:dyDescent="0.2">
      <c r="A396" s="103"/>
      <c r="B396" s="35"/>
      <c r="C396" s="36"/>
      <c r="D396" s="36"/>
      <c r="E396" s="35"/>
      <c r="F396" s="35"/>
      <c r="G396" s="104">
        <f t="shared" si="11"/>
        <v>0</v>
      </c>
    </row>
    <row r="397" spans="1:7" x14ac:dyDescent="0.2">
      <c r="A397" s="103"/>
      <c r="B397" s="35"/>
      <c r="C397" s="36"/>
      <c r="D397" s="36"/>
      <c r="E397" s="35"/>
      <c r="F397" s="35"/>
      <c r="G397" s="104">
        <f t="shared" si="11"/>
        <v>0</v>
      </c>
    </row>
    <row r="398" spans="1:7" x14ac:dyDescent="0.2">
      <c r="A398" s="103"/>
      <c r="B398" s="35"/>
      <c r="C398" s="36"/>
      <c r="D398" s="36"/>
      <c r="E398" s="35"/>
      <c r="F398" s="35"/>
      <c r="G398" s="104">
        <f t="shared" si="11"/>
        <v>0</v>
      </c>
    </row>
    <row r="399" spans="1:7" x14ac:dyDescent="0.2">
      <c r="A399" s="103"/>
      <c r="B399" s="35"/>
      <c r="C399" s="36"/>
      <c r="D399" s="36"/>
      <c r="E399" s="35"/>
      <c r="F399" s="35"/>
      <c r="G399" s="104">
        <f t="shared" si="11"/>
        <v>0</v>
      </c>
    </row>
    <row r="400" spans="1:7" ht="13.5" thickBot="1" x14ac:dyDescent="0.25">
      <c r="A400" s="103"/>
      <c r="B400" s="35"/>
      <c r="C400" s="36"/>
      <c r="D400" s="36"/>
      <c r="E400" s="35"/>
      <c r="F400" s="35"/>
      <c r="G400" s="104">
        <f t="shared" si="11"/>
        <v>0</v>
      </c>
    </row>
    <row r="401" spans="1:7" ht="13.5" thickBot="1" x14ac:dyDescent="0.25">
      <c r="A401" s="85">
        <v>7</v>
      </c>
      <c r="B401" s="57" t="s">
        <v>43</v>
      </c>
      <c r="C401" s="57"/>
      <c r="D401" s="57"/>
      <c r="E401" s="108"/>
      <c r="F401" s="108"/>
      <c r="G401" s="108"/>
    </row>
    <row r="402" spans="1:7" x14ac:dyDescent="0.2">
      <c r="A402" s="260" t="s">
        <v>38</v>
      </c>
      <c r="B402" s="260"/>
      <c r="C402" s="260"/>
      <c r="D402" s="260"/>
      <c r="E402" s="260"/>
      <c r="F402" s="260"/>
      <c r="G402" s="260"/>
    </row>
    <row r="403" spans="1:7" x14ac:dyDescent="0.2">
      <c r="A403" s="260"/>
      <c r="B403" s="260"/>
      <c r="C403" s="260"/>
      <c r="D403" s="260"/>
      <c r="E403" s="260"/>
      <c r="F403" s="260"/>
      <c r="G403" s="260"/>
    </row>
    <row r="404" spans="1:7" ht="13.5" thickBot="1" x14ac:dyDescent="0.25">
      <c r="A404" s="72"/>
      <c r="B404" s="48"/>
      <c r="C404" s="47"/>
      <c r="D404" s="47"/>
      <c r="E404" s="48"/>
      <c r="F404" s="48"/>
      <c r="G404" s="48"/>
    </row>
    <row r="405" spans="1:7" ht="16.5" x14ac:dyDescent="0.35">
      <c r="A405" s="109" t="s">
        <v>3</v>
      </c>
      <c r="B405" s="110" t="s">
        <v>15</v>
      </c>
      <c r="C405" s="111" t="s">
        <v>39</v>
      </c>
      <c r="D405" s="110" t="s">
        <v>40</v>
      </c>
      <c r="E405" s="110" t="s">
        <v>41</v>
      </c>
      <c r="F405" s="110" t="s">
        <v>42</v>
      </c>
      <c r="G405" s="112" t="s">
        <v>7</v>
      </c>
    </row>
    <row r="406" spans="1:7" x14ac:dyDescent="0.2">
      <c r="A406" s="103"/>
      <c r="B406" s="35"/>
      <c r="C406" s="36"/>
      <c r="D406" s="36"/>
      <c r="E406" s="35"/>
      <c r="F406" s="35"/>
      <c r="G406" s="113">
        <f>E406</f>
        <v>0</v>
      </c>
    </row>
    <row r="407" spans="1:7" x14ac:dyDescent="0.2">
      <c r="A407" s="103"/>
      <c r="B407" s="35"/>
      <c r="C407" s="36"/>
      <c r="D407" s="36"/>
      <c r="E407" s="35"/>
      <c r="F407" s="35"/>
      <c r="G407" s="104">
        <f>SUM(G406+E407)-F407</f>
        <v>0</v>
      </c>
    </row>
    <row r="408" spans="1:7" x14ac:dyDescent="0.2">
      <c r="A408" s="103"/>
      <c r="B408" s="35"/>
      <c r="C408" s="36"/>
      <c r="D408" s="36"/>
      <c r="E408" s="35"/>
      <c r="F408" s="35"/>
      <c r="G408" s="104">
        <f t="shared" ref="G408:G457" si="12">SUM(G407+E408)-F408</f>
        <v>0</v>
      </c>
    </row>
    <row r="409" spans="1:7" x14ac:dyDescent="0.2">
      <c r="A409" s="103"/>
      <c r="B409" s="35"/>
      <c r="C409" s="36"/>
      <c r="D409" s="36"/>
      <c r="E409" s="102"/>
      <c r="F409" s="35"/>
      <c r="G409" s="104">
        <f t="shared" si="12"/>
        <v>0</v>
      </c>
    </row>
    <row r="410" spans="1:7" x14ac:dyDescent="0.2">
      <c r="A410" s="103"/>
      <c r="B410" s="35"/>
      <c r="C410" s="36"/>
      <c r="D410" s="36"/>
      <c r="E410" s="35"/>
      <c r="F410" s="35"/>
      <c r="G410" s="104">
        <f t="shared" si="12"/>
        <v>0</v>
      </c>
    </row>
    <row r="411" spans="1:7" x14ac:dyDescent="0.2">
      <c r="A411" s="103"/>
      <c r="B411" s="35"/>
      <c r="C411" s="36"/>
      <c r="D411" s="36"/>
      <c r="E411" s="35"/>
      <c r="F411" s="35"/>
      <c r="G411" s="104">
        <f t="shared" si="12"/>
        <v>0</v>
      </c>
    </row>
    <row r="412" spans="1:7" x14ac:dyDescent="0.2">
      <c r="A412" s="103"/>
      <c r="B412" s="35"/>
      <c r="C412" s="36"/>
      <c r="D412" s="36"/>
      <c r="E412" s="35"/>
      <c r="F412" s="35"/>
      <c r="G412" s="104">
        <f t="shared" si="12"/>
        <v>0</v>
      </c>
    </row>
    <row r="413" spans="1:7" x14ac:dyDescent="0.2">
      <c r="A413" s="103"/>
      <c r="B413" s="35"/>
      <c r="C413" s="36"/>
      <c r="D413" s="36"/>
      <c r="E413" s="35"/>
      <c r="F413" s="35"/>
      <c r="G413" s="104">
        <f t="shared" si="12"/>
        <v>0</v>
      </c>
    </row>
    <row r="414" spans="1:7" x14ac:dyDescent="0.2">
      <c r="A414" s="103"/>
      <c r="B414" s="35"/>
      <c r="C414" s="36"/>
      <c r="D414" s="36"/>
      <c r="E414" s="35"/>
      <c r="F414" s="35"/>
      <c r="G414" s="104">
        <f t="shared" si="12"/>
        <v>0</v>
      </c>
    </row>
    <row r="415" spans="1:7" x14ac:dyDescent="0.2">
      <c r="A415" s="103"/>
      <c r="B415" s="35"/>
      <c r="C415" s="36"/>
      <c r="D415" s="36"/>
      <c r="E415" s="35"/>
      <c r="F415" s="35"/>
      <c r="G415" s="104">
        <f t="shared" si="12"/>
        <v>0</v>
      </c>
    </row>
    <row r="416" spans="1:7" x14ac:dyDescent="0.2">
      <c r="A416" s="103"/>
      <c r="B416" s="35"/>
      <c r="C416" s="36"/>
      <c r="D416" s="36"/>
      <c r="E416" s="35"/>
      <c r="F416" s="35"/>
      <c r="G416" s="104">
        <f t="shared" si="12"/>
        <v>0</v>
      </c>
    </row>
    <row r="417" spans="1:7" x14ac:dyDescent="0.2">
      <c r="A417" s="103"/>
      <c r="B417" s="35"/>
      <c r="C417" s="36"/>
      <c r="D417" s="36"/>
      <c r="E417" s="35"/>
      <c r="F417" s="35"/>
      <c r="G417" s="104">
        <f t="shared" si="12"/>
        <v>0</v>
      </c>
    </row>
    <row r="418" spans="1:7" x14ac:dyDescent="0.2">
      <c r="A418" s="103"/>
      <c r="B418" s="35"/>
      <c r="C418" s="36"/>
      <c r="D418" s="36"/>
      <c r="E418" s="35"/>
      <c r="F418" s="35"/>
      <c r="G418" s="104">
        <f t="shared" si="12"/>
        <v>0</v>
      </c>
    </row>
    <row r="419" spans="1:7" x14ac:dyDescent="0.2">
      <c r="A419" s="103"/>
      <c r="B419" s="35"/>
      <c r="C419" s="36"/>
      <c r="D419" s="36"/>
      <c r="E419" s="35"/>
      <c r="F419" s="35"/>
      <c r="G419" s="104">
        <f t="shared" si="12"/>
        <v>0</v>
      </c>
    </row>
    <row r="420" spans="1:7" x14ac:dyDescent="0.2">
      <c r="A420" s="103"/>
      <c r="B420" s="35"/>
      <c r="C420" s="36"/>
      <c r="D420" s="36"/>
      <c r="E420" s="35"/>
      <c r="F420" s="35"/>
      <c r="G420" s="104">
        <f t="shared" si="12"/>
        <v>0</v>
      </c>
    </row>
    <row r="421" spans="1:7" x14ac:dyDescent="0.2">
      <c r="A421" s="103"/>
      <c r="B421" s="35"/>
      <c r="C421" s="36"/>
      <c r="D421" s="36"/>
      <c r="E421" s="35"/>
      <c r="F421" s="35"/>
      <c r="G421" s="104">
        <f t="shared" si="12"/>
        <v>0</v>
      </c>
    </row>
    <row r="422" spans="1:7" x14ac:dyDescent="0.2">
      <c r="A422" s="103"/>
      <c r="B422" s="35"/>
      <c r="C422" s="36"/>
      <c r="D422" s="36"/>
      <c r="E422" s="35"/>
      <c r="F422" s="35"/>
      <c r="G422" s="104">
        <f t="shared" si="12"/>
        <v>0</v>
      </c>
    </row>
    <row r="423" spans="1:7" x14ac:dyDescent="0.2">
      <c r="A423" s="103"/>
      <c r="B423" s="35"/>
      <c r="C423" s="36"/>
      <c r="D423" s="36"/>
      <c r="E423" s="35"/>
      <c r="F423" s="35"/>
      <c r="G423" s="104">
        <f t="shared" si="12"/>
        <v>0</v>
      </c>
    </row>
    <row r="424" spans="1:7" x14ac:dyDescent="0.2">
      <c r="A424" s="103"/>
      <c r="B424" s="35"/>
      <c r="C424" s="36"/>
      <c r="D424" s="36"/>
      <c r="E424" s="35"/>
      <c r="F424" s="35"/>
      <c r="G424" s="104">
        <f t="shared" si="12"/>
        <v>0</v>
      </c>
    </row>
    <row r="425" spans="1:7" x14ac:dyDescent="0.2">
      <c r="A425" s="103"/>
      <c r="B425" s="35"/>
      <c r="C425" s="36"/>
      <c r="D425" s="36"/>
      <c r="E425" s="35"/>
      <c r="F425" s="35"/>
      <c r="G425" s="104">
        <f t="shared" si="12"/>
        <v>0</v>
      </c>
    </row>
    <row r="426" spans="1:7" x14ac:dyDescent="0.2">
      <c r="A426" s="103"/>
      <c r="B426" s="35"/>
      <c r="C426" s="36"/>
      <c r="D426" s="36"/>
      <c r="E426" s="35"/>
      <c r="F426" s="35"/>
      <c r="G426" s="104">
        <f t="shared" si="12"/>
        <v>0</v>
      </c>
    </row>
    <row r="427" spans="1:7" x14ac:dyDescent="0.2">
      <c r="A427" s="103"/>
      <c r="B427" s="35"/>
      <c r="C427" s="36"/>
      <c r="D427" s="36"/>
      <c r="E427" s="35"/>
      <c r="F427" s="35"/>
      <c r="G427" s="104">
        <f t="shared" si="12"/>
        <v>0</v>
      </c>
    </row>
    <row r="428" spans="1:7" x14ac:dyDescent="0.2">
      <c r="A428" s="103"/>
      <c r="B428" s="35"/>
      <c r="C428" s="36"/>
      <c r="D428" s="36"/>
      <c r="E428" s="35"/>
      <c r="F428" s="35"/>
      <c r="G428" s="104">
        <f t="shared" si="12"/>
        <v>0</v>
      </c>
    </row>
    <row r="429" spans="1:7" x14ac:dyDescent="0.2">
      <c r="A429" s="103"/>
      <c r="B429" s="35"/>
      <c r="C429" s="36"/>
      <c r="D429" s="36"/>
      <c r="E429" s="35"/>
      <c r="F429" s="35"/>
      <c r="G429" s="104">
        <f t="shared" si="12"/>
        <v>0</v>
      </c>
    </row>
    <row r="430" spans="1:7" x14ac:dyDescent="0.2">
      <c r="A430" s="103"/>
      <c r="B430" s="35"/>
      <c r="C430" s="36"/>
      <c r="D430" s="36"/>
      <c r="E430" s="35"/>
      <c r="F430" s="35"/>
      <c r="G430" s="104">
        <f t="shared" si="12"/>
        <v>0</v>
      </c>
    </row>
    <row r="431" spans="1:7" x14ac:dyDescent="0.2">
      <c r="A431" s="103"/>
      <c r="B431" s="35"/>
      <c r="C431" s="36"/>
      <c r="D431" s="36"/>
      <c r="E431" s="35"/>
      <c r="F431" s="35"/>
      <c r="G431" s="104">
        <f t="shared" si="12"/>
        <v>0</v>
      </c>
    </row>
    <row r="432" spans="1:7" x14ac:dyDescent="0.2">
      <c r="A432" s="103"/>
      <c r="B432" s="35"/>
      <c r="C432" s="36"/>
      <c r="D432" s="36"/>
      <c r="E432" s="35"/>
      <c r="F432" s="35"/>
      <c r="G432" s="104">
        <f t="shared" si="12"/>
        <v>0</v>
      </c>
    </row>
    <row r="433" spans="1:7" x14ac:dyDescent="0.2">
      <c r="A433" s="103"/>
      <c r="B433" s="35"/>
      <c r="C433" s="36"/>
      <c r="D433" s="36"/>
      <c r="E433" s="35"/>
      <c r="F433" s="35"/>
      <c r="G433" s="104">
        <f t="shared" si="12"/>
        <v>0</v>
      </c>
    </row>
    <row r="434" spans="1:7" x14ac:dyDescent="0.2">
      <c r="A434" s="103"/>
      <c r="B434" s="35"/>
      <c r="C434" s="36"/>
      <c r="D434" s="36"/>
      <c r="E434" s="35"/>
      <c r="F434" s="35"/>
      <c r="G434" s="104">
        <f t="shared" si="12"/>
        <v>0</v>
      </c>
    </row>
    <row r="435" spans="1:7" x14ac:dyDescent="0.2">
      <c r="A435" s="103"/>
      <c r="B435" s="35"/>
      <c r="C435" s="36"/>
      <c r="D435" s="36"/>
      <c r="E435" s="35"/>
      <c r="F435" s="35"/>
      <c r="G435" s="104">
        <f t="shared" si="12"/>
        <v>0</v>
      </c>
    </row>
    <row r="436" spans="1:7" x14ac:dyDescent="0.2">
      <c r="A436" s="103"/>
      <c r="B436" s="35"/>
      <c r="C436" s="36"/>
      <c r="D436" s="36"/>
      <c r="E436" s="35"/>
      <c r="F436" s="35"/>
      <c r="G436" s="104">
        <f t="shared" si="12"/>
        <v>0</v>
      </c>
    </row>
    <row r="437" spans="1:7" x14ac:dyDescent="0.2">
      <c r="A437" s="103"/>
      <c r="B437" s="35"/>
      <c r="C437" s="36"/>
      <c r="D437" s="36"/>
      <c r="E437" s="35"/>
      <c r="F437" s="35"/>
      <c r="G437" s="104">
        <f t="shared" si="12"/>
        <v>0</v>
      </c>
    </row>
    <row r="438" spans="1:7" x14ac:dyDescent="0.2">
      <c r="A438" s="103"/>
      <c r="B438" s="35"/>
      <c r="C438" s="36"/>
      <c r="D438" s="36"/>
      <c r="E438" s="35"/>
      <c r="F438" s="35"/>
      <c r="G438" s="104">
        <f t="shared" si="12"/>
        <v>0</v>
      </c>
    </row>
    <row r="439" spans="1:7" x14ac:dyDescent="0.2">
      <c r="A439" s="103"/>
      <c r="B439" s="35"/>
      <c r="C439" s="36"/>
      <c r="D439" s="36"/>
      <c r="E439" s="35"/>
      <c r="F439" s="35"/>
      <c r="G439" s="104">
        <f t="shared" si="12"/>
        <v>0</v>
      </c>
    </row>
    <row r="440" spans="1:7" x14ac:dyDescent="0.2">
      <c r="A440" s="103"/>
      <c r="B440" s="35"/>
      <c r="C440" s="36"/>
      <c r="D440" s="36"/>
      <c r="E440" s="35"/>
      <c r="F440" s="35"/>
      <c r="G440" s="104">
        <f t="shared" si="12"/>
        <v>0</v>
      </c>
    </row>
    <row r="441" spans="1:7" x14ac:dyDescent="0.2">
      <c r="A441" s="103"/>
      <c r="B441" s="35"/>
      <c r="C441" s="36"/>
      <c r="D441" s="36"/>
      <c r="E441" s="35"/>
      <c r="F441" s="35"/>
      <c r="G441" s="104">
        <f t="shared" si="12"/>
        <v>0</v>
      </c>
    </row>
    <row r="442" spans="1:7" x14ac:dyDescent="0.2">
      <c r="A442" s="103"/>
      <c r="B442" s="35"/>
      <c r="C442" s="36"/>
      <c r="D442" s="36"/>
      <c r="E442" s="35"/>
      <c r="F442" s="35"/>
      <c r="G442" s="104">
        <f t="shared" si="12"/>
        <v>0</v>
      </c>
    </row>
    <row r="443" spans="1:7" x14ac:dyDescent="0.2">
      <c r="A443" s="103"/>
      <c r="B443" s="35"/>
      <c r="C443" s="36"/>
      <c r="D443" s="36"/>
      <c r="E443" s="35"/>
      <c r="F443" s="35"/>
      <c r="G443" s="104">
        <f t="shared" si="12"/>
        <v>0</v>
      </c>
    </row>
    <row r="444" spans="1:7" x14ac:dyDescent="0.2">
      <c r="A444" s="103"/>
      <c r="B444" s="35"/>
      <c r="C444" s="36"/>
      <c r="D444" s="36"/>
      <c r="E444" s="35"/>
      <c r="F444" s="35"/>
      <c r="G444" s="104">
        <f t="shared" si="12"/>
        <v>0</v>
      </c>
    </row>
    <row r="445" spans="1:7" x14ac:dyDescent="0.2">
      <c r="A445" s="103"/>
      <c r="B445" s="35"/>
      <c r="C445" s="36"/>
      <c r="D445" s="36"/>
      <c r="E445" s="35"/>
      <c r="F445" s="35"/>
      <c r="G445" s="104">
        <f t="shared" si="12"/>
        <v>0</v>
      </c>
    </row>
    <row r="446" spans="1:7" x14ac:dyDescent="0.2">
      <c r="A446" s="103"/>
      <c r="B446" s="35"/>
      <c r="C446" s="36"/>
      <c r="D446" s="36"/>
      <c r="E446" s="35"/>
      <c r="F446" s="35"/>
      <c r="G446" s="104">
        <f t="shared" si="12"/>
        <v>0</v>
      </c>
    </row>
    <row r="447" spans="1:7" x14ac:dyDescent="0.2">
      <c r="A447" s="103"/>
      <c r="B447" s="35"/>
      <c r="C447" s="36"/>
      <c r="D447" s="36"/>
      <c r="E447" s="35"/>
      <c r="F447" s="35"/>
      <c r="G447" s="104">
        <f t="shared" si="12"/>
        <v>0</v>
      </c>
    </row>
    <row r="448" spans="1:7" x14ac:dyDescent="0.2">
      <c r="A448" s="103"/>
      <c r="B448" s="35"/>
      <c r="C448" s="36"/>
      <c r="D448" s="36"/>
      <c r="E448" s="35"/>
      <c r="F448" s="35"/>
      <c r="G448" s="104">
        <f t="shared" si="12"/>
        <v>0</v>
      </c>
    </row>
    <row r="449" spans="1:7" x14ac:dyDescent="0.2">
      <c r="A449" s="103"/>
      <c r="B449" s="35"/>
      <c r="C449" s="36"/>
      <c r="D449" s="36"/>
      <c r="E449" s="35"/>
      <c r="F449" s="35"/>
      <c r="G449" s="104">
        <f t="shared" si="12"/>
        <v>0</v>
      </c>
    </row>
    <row r="450" spans="1:7" x14ac:dyDescent="0.2">
      <c r="A450" s="103"/>
      <c r="B450" s="35"/>
      <c r="C450" s="36"/>
      <c r="D450" s="36"/>
      <c r="E450" s="35"/>
      <c r="F450" s="35"/>
      <c r="G450" s="104">
        <f t="shared" si="12"/>
        <v>0</v>
      </c>
    </row>
    <row r="451" spans="1:7" x14ac:dyDescent="0.2">
      <c r="A451" s="103"/>
      <c r="B451" s="35"/>
      <c r="C451" s="36"/>
      <c r="D451" s="36"/>
      <c r="E451" s="35"/>
      <c r="F451" s="35"/>
      <c r="G451" s="104">
        <f t="shared" si="12"/>
        <v>0</v>
      </c>
    </row>
    <row r="452" spans="1:7" x14ac:dyDescent="0.2">
      <c r="A452" s="103"/>
      <c r="B452" s="35"/>
      <c r="C452" s="36"/>
      <c r="D452" s="36"/>
      <c r="E452" s="35"/>
      <c r="F452" s="35"/>
      <c r="G452" s="104">
        <f t="shared" si="12"/>
        <v>0</v>
      </c>
    </row>
    <row r="453" spans="1:7" x14ac:dyDescent="0.2">
      <c r="A453" s="103"/>
      <c r="B453" s="35"/>
      <c r="C453" s="36"/>
      <c r="D453" s="36"/>
      <c r="E453" s="35"/>
      <c r="F453" s="35"/>
      <c r="G453" s="104">
        <f t="shared" si="12"/>
        <v>0</v>
      </c>
    </row>
    <row r="454" spans="1:7" x14ac:dyDescent="0.2">
      <c r="A454" s="103"/>
      <c r="B454" s="35"/>
      <c r="C454" s="36"/>
      <c r="D454" s="36"/>
      <c r="E454" s="35"/>
      <c r="F454" s="35"/>
      <c r="G454" s="104">
        <f t="shared" si="12"/>
        <v>0</v>
      </c>
    </row>
    <row r="455" spans="1:7" x14ac:dyDescent="0.2">
      <c r="A455" s="103"/>
      <c r="B455" s="35"/>
      <c r="C455" s="36"/>
      <c r="D455" s="36"/>
      <c r="E455" s="35"/>
      <c r="F455" s="35"/>
      <c r="G455" s="104">
        <f t="shared" si="12"/>
        <v>0</v>
      </c>
    </row>
    <row r="456" spans="1:7" x14ac:dyDescent="0.2">
      <c r="A456" s="103"/>
      <c r="B456" s="35"/>
      <c r="C456" s="36"/>
      <c r="D456" s="36"/>
      <c r="E456" s="35"/>
      <c r="F456" s="35"/>
      <c r="G456" s="104">
        <f t="shared" si="12"/>
        <v>0</v>
      </c>
    </row>
    <row r="457" spans="1:7" ht="13.5" thickBot="1" x14ac:dyDescent="0.25">
      <c r="A457" s="103"/>
      <c r="B457" s="35"/>
      <c r="C457" s="36"/>
      <c r="D457" s="36"/>
      <c r="E457" s="35"/>
      <c r="F457" s="35"/>
      <c r="G457" s="104">
        <f t="shared" si="12"/>
        <v>0</v>
      </c>
    </row>
    <row r="458" spans="1:7" ht="13.5" thickBot="1" x14ac:dyDescent="0.25">
      <c r="A458" s="85">
        <v>8</v>
      </c>
      <c r="B458" s="57" t="s">
        <v>43</v>
      </c>
      <c r="C458" s="57"/>
      <c r="D458" s="57"/>
      <c r="E458" s="108"/>
      <c r="F458" s="108"/>
      <c r="G458" s="108"/>
    </row>
    <row r="459" spans="1:7" x14ac:dyDescent="0.2">
      <c r="A459" s="260" t="s">
        <v>38</v>
      </c>
      <c r="B459" s="260"/>
      <c r="C459" s="260"/>
      <c r="D459" s="260"/>
      <c r="E459" s="260"/>
      <c r="F459" s="260"/>
      <c r="G459" s="260"/>
    </row>
    <row r="460" spans="1:7" x14ac:dyDescent="0.2">
      <c r="A460" s="260"/>
      <c r="B460" s="260"/>
      <c r="C460" s="260"/>
      <c r="D460" s="260"/>
      <c r="E460" s="260"/>
      <c r="F460" s="260"/>
      <c r="G460" s="260"/>
    </row>
    <row r="461" spans="1:7" ht="13.5" thickBot="1" x14ac:dyDescent="0.25">
      <c r="A461" s="72"/>
      <c r="B461" s="48"/>
      <c r="C461" s="47"/>
      <c r="D461" s="47"/>
      <c r="E461" s="48"/>
      <c r="F461" s="48"/>
      <c r="G461" s="48"/>
    </row>
    <row r="462" spans="1:7" ht="16.5" x14ac:dyDescent="0.35">
      <c r="A462" s="109" t="s">
        <v>3</v>
      </c>
      <c r="B462" s="110" t="s">
        <v>15</v>
      </c>
      <c r="C462" s="111" t="s">
        <v>39</v>
      </c>
      <c r="D462" s="110" t="s">
        <v>40</v>
      </c>
      <c r="E462" s="110" t="s">
        <v>41</v>
      </c>
      <c r="F462" s="110" t="s">
        <v>42</v>
      </c>
      <c r="G462" s="112" t="s">
        <v>7</v>
      </c>
    </row>
    <row r="463" spans="1:7" x14ac:dyDescent="0.2">
      <c r="A463" s="103"/>
      <c r="B463" s="35"/>
      <c r="C463" s="36"/>
      <c r="D463" s="36"/>
      <c r="E463" s="35"/>
      <c r="F463" s="35"/>
      <c r="G463" s="113">
        <f>E463</f>
        <v>0</v>
      </c>
    </row>
    <row r="464" spans="1:7" x14ac:dyDescent="0.2">
      <c r="A464" s="103"/>
      <c r="B464" s="35"/>
      <c r="C464" s="36"/>
      <c r="D464" s="36"/>
      <c r="E464" s="35"/>
      <c r="F464" s="35"/>
      <c r="G464" s="104">
        <f>SUM(G463+E464)-F464</f>
        <v>0</v>
      </c>
    </row>
    <row r="465" spans="1:7" x14ac:dyDescent="0.2">
      <c r="A465" s="103"/>
      <c r="B465" s="35"/>
      <c r="C465" s="36"/>
      <c r="D465" s="36"/>
      <c r="E465" s="35"/>
      <c r="F465" s="35"/>
      <c r="G465" s="104">
        <f t="shared" ref="G465:G514" si="13">SUM(G464+E465)-F465</f>
        <v>0</v>
      </c>
    </row>
    <row r="466" spans="1:7" x14ac:dyDescent="0.2">
      <c r="A466" s="103"/>
      <c r="B466" s="35"/>
      <c r="C466" s="36"/>
      <c r="D466" s="36"/>
      <c r="E466" s="102"/>
      <c r="F466" s="35"/>
      <c r="G466" s="104">
        <f t="shared" si="13"/>
        <v>0</v>
      </c>
    </row>
    <row r="467" spans="1:7" x14ac:dyDescent="0.2">
      <c r="A467" s="103"/>
      <c r="B467" s="35"/>
      <c r="C467" s="36"/>
      <c r="D467" s="36"/>
      <c r="E467" s="35"/>
      <c r="F467" s="35"/>
      <c r="G467" s="104">
        <f t="shared" si="13"/>
        <v>0</v>
      </c>
    </row>
    <row r="468" spans="1:7" x14ac:dyDescent="0.2">
      <c r="A468" s="103"/>
      <c r="B468" s="35"/>
      <c r="C468" s="36"/>
      <c r="D468" s="36"/>
      <c r="E468" s="35"/>
      <c r="F468" s="35"/>
      <c r="G468" s="104">
        <f t="shared" si="13"/>
        <v>0</v>
      </c>
    </row>
    <row r="469" spans="1:7" x14ac:dyDescent="0.2">
      <c r="A469" s="103"/>
      <c r="B469" s="35"/>
      <c r="C469" s="36"/>
      <c r="D469" s="36"/>
      <c r="E469" s="35"/>
      <c r="F469" s="35"/>
      <c r="G469" s="104">
        <f t="shared" si="13"/>
        <v>0</v>
      </c>
    </row>
    <row r="470" spans="1:7" x14ac:dyDescent="0.2">
      <c r="A470" s="103"/>
      <c r="B470" s="35"/>
      <c r="C470" s="36"/>
      <c r="D470" s="36"/>
      <c r="E470" s="35"/>
      <c r="F470" s="35"/>
      <c r="G470" s="104">
        <f t="shared" si="13"/>
        <v>0</v>
      </c>
    </row>
    <row r="471" spans="1:7" x14ac:dyDescent="0.2">
      <c r="A471" s="103"/>
      <c r="B471" s="35"/>
      <c r="C471" s="36"/>
      <c r="D471" s="36"/>
      <c r="E471" s="35"/>
      <c r="F471" s="35"/>
      <c r="G471" s="104">
        <f t="shared" si="13"/>
        <v>0</v>
      </c>
    </row>
    <row r="472" spans="1:7" x14ac:dyDescent="0.2">
      <c r="A472" s="103"/>
      <c r="B472" s="35"/>
      <c r="C472" s="36"/>
      <c r="D472" s="36"/>
      <c r="E472" s="35"/>
      <c r="F472" s="35"/>
      <c r="G472" s="104">
        <f t="shared" si="13"/>
        <v>0</v>
      </c>
    </row>
    <row r="473" spans="1:7" x14ac:dyDescent="0.2">
      <c r="A473" s="103"/>
      <c r="B473" s="35"/>
      <c r="C473" s="36"/>
      <c r="D473" s="36"/>
      <c r="E473" s="35"/>
      <c r="F473" s="35"/>
      <c r="G473" s="104">
        <f t="shared" si="13"/>
        <v>0</v>
      </c>
    </row>
    <row r="474" spans="1:7" x14ac:dyDescent="0.2">
      <c r="A474" s="103"/>
      <c r="B474" s="35"/>
      <c r="C474" s="36"/>
      <c r="D474" s="36"/>
      <c r="E474" s="35"/>
      <c r="F474" s="35"/>
      <c r="G474" s="104">
        <f t="shared" si="13"/>
        <v>0</v>
      </c>
    </row>
    <row r="475" spans="1:7" x14ac:dyDescent="0.2">
      <c r="A475" s="103"/>
      <c r="B475" s="35"/>
      <c r="C475" s="36"/>
      <c r="D475" s="36"/>
      <c r="E475" s="35"/>
      <c r="F475" s="35"/>
      <c r="G475" s="104">
        <f t="shared" si="13"/>
        <v>0</v>
      </c>
    </row>
    <row r="476" spans="1:7" x14ac:dyDescent="0.2">
      <c r="A476" s="103"/>
      <c r="B476" s="35"/>
      <c r="C476" s="36"/>
      <c r="D476" s="36"/>
      <c r="E476" s="35"/>
      <c r="F476" s="35"/>
      <c r="G476" s="104">
        <f t="shared" si="13"/>
        <v>0</v>
      </c>
    </row>
    <row r="477" spans="1:7" x14ac:dyDescent="0.2">
      <c r="A477" s="103"/>
      <c r="B477" s="35"/>
      <c r="C477" s="36"/>
      <c r="D477" s="36"/>
      <c r="E477" s="35"/>
      <c r="F477" s="35"/>
      <c r="G477" s="104">
        <f t="shared" si="13"/>
        <v>0</v>
      </c>
    </row>
    <row r="478" spans="1:7" x14ac:dyDescent="0.2">
      <c r="A478" s="103"/>
      <c r="B478" s="35"/>
      <c r="C478" s="36"/>
      <c r="D478" s="36"/>
      <c r="E478" s="35"/>
      <c r="F478" s="35"/>
      <c r="G478" s="104">
        <f t="shared" si="13"/>
        <v>0</v>
      </c>
    </row>
    <row r="479" spans="1:7" x14ac:dyDescent="0.2">
      <c r="A479" s="103"/>
      <c r="B479" s="35"/>
      <c r="C479" s="36"/>
      <c r="D479" s="36"/>
      <c r="E479" s="35"/>
      <c r="F479" s="35"/>
      <c r="G479" s="104">
        <f t="shared" si="13"/>
        <v>0</v>
      </c>
    </row>
    <row r="480" spans="1:7" x14ac:dyDescent="0.2">
      <c r="A480" s="103"/>
      <c r="B480" s="35"/>
      <c r="C480" s="36"/>
      <c r="D480" s="36"/>
      <c r="E480" s="35"/>
      <c r="F480" s="35"/>
      <c r="G480" s="104">
        <f t="shared" si="13"/>
        <v>0</v>
      </c>
    </row>
    <row r="481" spans="1:7" x14ac:dyDescent="0.2">
      <c r="A481" s="103"/>
      <c r="B481" s="35"/>
      <c r="C481" s="36"/>
      <c r="D481" s="36"/>
      <c r="E481" s="35"/>
      <c r="F481" s="35"/>
      <c r="G481" s="104">
        <f t="shared" si="13"/>
        <v>0</v>
      </c>
    </row>
    <row r="482" spans="1:7" x14ac:dyDescent="0.2">
      <c r="A482" s="103"/>
      <c r="B482" s="35"/>
      <c r="C482" s="36"/>
      <c r="D482" s="36"/>
      <c r="E482" s="35"/>
      <c r="F482" s="35"/>
      <c r="G482" s="104">
        <f t="shared" si="13"/>
        <v>0</v>
      </c>
    </row>
    <row r="483" spans="1:7" x14ac:dyDescent="0.2">
      <c r="A483" s="103"/>
      <c r="B483" s="35"/>
      <c r="C483" s="36"/>
      <c r="D483" s="36"/>
      <c r="E483" s="35"/>
      <c r="F483" s="35"/>
      <c r="G483" s="104">
        <f t="shared" si="13"/>
        <v>0</v>
      </c>
    </row>
    <row r="484" spans="1:7" x14ac:dyDescent="0.2">
      <c r="A484" s="103"/>
      <c r="B484" s="35"/>
      <c r="C484" s="36"/>
      <c r="D484" s="36"/>
      <c r="E484" s="35"/>
      <c r="F484" s="35"/>
      <c r="G484" s="104">
        <f t="shared" si="13"/>
        <v>0</v>
      </c>
    </row>
    <row r="485" spans="1:7" x14ac:dyDescent="0.2">
      <c r="A485" s="103"/>
      <c r="B485" s="35"/>
      <c r="C485" s="36"/>
      <c r="D485" s="36"/>
      <c r="E485" s="35"/>
      <c r="F485" s="35"/>
      <c r="G485" s="104">
        <f t="shared" si="13"/>
        <v>0</v>
      </c>
    </row>
    <row r="486" spans="1:7" x14ac:dyDescent="0.2">
      <c r="A486" s="103"/>
      <c r="B486" s="35"/>
      <c r="C486" s="36"/>
      <c r="D486" s="36"/>
      <c r="E486" s="35"/>
      <c r="F486" s="35"/>
      <c r="G486" s="104">
        <f t="shared" si="13"/>
        <v>0</v>
      </c>
    </row>
    <row r="487" spans="1:7" x14ac:dyDescent="0.2">
      <c r="A487" s="103"/>
      <c r="B487" s="35"/>
      <c r="C487" s="36"/>
      <c r="D487" s="36"/>
      <c r="E487" s="35"/>
      <c r="F487" s="35"/>
      <c r="G487" s="104">
        <f t="shared" si="13"/>
        <v>0</v>
      </c>
    </row>
    <row r="488" spans="1:7" x14ac:dyDescent="0.2">
      <c r="A488" s="103"/>
      <c r="B488" s="35"/>
      <c r="C488" s="36"/>
      <c r="D488" s="36"/>
      <c r="E488" s="35"/>
      <c r="F488" s="35"/>
      <c r="G488" s="104">
        <f t="shared" si="13"/>
        <v>0</v>
      </c>
    </row>
    <row r="489" spans="1:7" x14ac:dyDescent="0.2">
      <c r="A489" s="103"/>
      <c r="B489" s="35"/>
      <c r="C489" s="36"/>
      <c r="D489" s="36"/>
      <c r="E489" s="35"/>
      <c r="F489" s="35"/>
      <c r="G489" s="104">
        <f t="shared" si="13"/>
        <v>0</v>
      </c>
    </row>
    <row r="490" spans="1:7" x14ac:dyDescent="0.2">
      <c r="A490" s="103"/>
      <c r="B490" s="35"/>
      <c r="C490" s="36"/>
      <c r="D490" s="36"/>
      <c r="E490" s="35"/>
      <c r="F490" s="35"/>
      <c r="G490" s="104">
        <f t="shared" si="13"/>
        <v>0</v>
      </c>
    </row>
    <row r="491" spans="1:7" x14ac:dyDescent="0.2">
      <c r="A491" s="103"/>
      <c r="B491" s="35"/>
      <c r="C491" s="36"/>
      <c r="D491" s="36"/>
      <c r="E491" s="35"/>
      <c r="F491" s="35"/>
      <c r="G491" s="104">
        <f t="shared" si="13"/>
        <v>0</v>
      </c>
    </row>
    <row r="492" spans="1:7" x14ac:dyDescent="0.2">
      <c r="A492" s="103"/>
      <c r="B492" s="35"/>
      <c r="C492" s="36"/>
      <c r="D492" s="36"/>
      <c r="E492" s="35"/>
      <c r="F492" s="35"/>
      <c r="G492" s="104">
        <f t="shared" si="13"/>
        <v>0</v>
      </c>
    </row>
    <row r="493" spans="1:7" x14ac:dyDescent="0.2">
      <c r="A493" s="103"/>
      <c r="B493" s="35"/>
      <c r="C493" s="36"/>
      <c r="D493" s="36"/>
      <c r="E493" s="35"/>
      <c r="F493" s="35"/>
      <c r="G493" s="104">
        <f t="shared" si="13"/>
        <v>0</v>
      </c>
    </row>
    <row r="494" spans="1:7" x14ac:dyDescent="0.2">
      <c r="A494" s="103"/>
      <c r="B494" s="35"/>
      <c r="C494" s="36"/>
      <c r="D494" s="36"/>
      <c r="E494" s="35"/>
      <c r="F494" s="35"/>
      <c r="G494" s="104">
        <f t="shared" si="13"/>
        <v>0</v>
      </c>
    </row>
    <row r="495" spans="1:7" x14ac:dyDescent="0.2">
      <c r="A495" s="103"/>
      <c r="B495" s="35"/>
      <c r="C495" s="36"/>
      <c r="D495" s="36"/>
      <c r="E495" s="35"/>
      <c r="F495" s="35"/>
      <c r="G495" s="104">
        <f t="shared" si="13"/>
        <v>0</v>
      </c>
    </row>
    <row r="496" spans="1:7" x14ac:dyDescent="0.2">
      <c r="A496" s="103"/>
      <c r="B496" s="35"/>
      <c r="C496" s="36"/>
      <c r="D496" s="36"/>
      <c r="E496" s="35"/>
      <c r="F496" s="35"/>
      <c r="G496" s="104">
        <f t="shared" si="13"/>
        <v>0</v>
      </c>
    </row>
    <row r="497" spans="1:7" x14ac:dyDescent="0.2">
      <c r="A497" s="103"/>
      <c r="B497" s="35"/>
      <c r="C497" s="36"/>
      <c r="D497" s="36"/>
      <c r="E497" s="35"/>
      <c r="F497" s="35"/>
      <c r="G497" s="104">
        <f t="shared" si="13"/>
        <v>0</v>
      </c>
    </row>
    <row r="498" spans="1:7" x14ac:dyDescent="0.2">
      <c r="A498" s="103"/>
      <c r="B498" s="35"/>
      <c r="C498" s="36"/>
      <c r="D498" s="36"/>
      <c r="E498" s="35"/>
      <c r="F498" s="35"/>
      <c r="G498" s="104">
        <f t="shared" si="13"/>
        <v>0</v>
      </c>
    </row>
    <row r="499" spans="1:7" x14ac:dyDescent="0.2">
      <c r="A499" s="103"/>
      <c r="B499" s="35"/>
      <c r="C499" s="36"/>
      <c r="D499" s="36"/>
      <c r="E499" s="35"/>
      <c r="F499" s="35"/>
      <c r="G499" s="104">
        <f t="shared" si="13"/>
        <v>0</v>
      </c>
    </row>
    <row r="500" spans="1:7" x14ac:dyDescent="0.2">
      <c r="A500" s="103"/>
      <c r="B500" s="35"/>
      <c r="C500" s="36"/>
      <c r="D500" s="36"/>
      <c r="E500" s="35"/>
      <c r="F500" s="35"/>
      <c r="G500" s="104">
        <f t="shared" si="13"/>
        <v>0</v>
      </c>
    </row>
    <row r="501" spans="1:7" x14ac:dyDescent="0.2">
      <c r="A501" s="103"/>
      <c r="B501" s="35"/>
      <c r="C501" s="36"/>
      <c r="D501" s="36"/>
      <c r="E501" s="35"/>
      <c r="F501" s="35"/>
      <c r="G501" s="104">
        <f t="shared" si="13"/>
        <v>0</v>
      </c>
    </row>
    <row r="502" spans="1:7" x14ac:dyDescent="0.2">
      <c r="A502" s="103"/>
      <c r="B502" s="35"/>
      <c r="C502" s="36"/>
      <c r="D502" s="36"/>
      <c r="E502" s="35"/>
      <c r="F502" s="35"/>
      <c r="G502" s="104">
        <f t="shared" si="13"/>
        <v>0</v>
      </c>
    </row>
    <row r="503" spans="1:7" x14ac:dyDescent="0.2">
      <c r="A503" s="103"/>
      <c r="B503" s="35"/>
      <c r="C503" s="36"/>
      <c r="D503" s="36"/>
      <c r="E503" s="35"/>
      <c r="F503" s="35"/>
      <c r="G503" s="104">
        <f t="shared" si="13"/>
        <v>0</v>
      </c>
    </row>
    <row r="504" spans="1:7" x14ac:dyDescent="0.2">
      <c r="A504" s="103"/>
      <c r="B504" s="35"/>
      <c r="C504" s="36"/>
      <c r="D504" s="36"/>
      <c r="E504" s="35"/>
      <c r="F504" s="35"/>
      <c r="G504" s="104">
        <f t="shared" si="13"/>
        <v>0</v>
      </c>
    </row>
    <row r="505" spans="1:7" x14ac:dyDescent="0.2">
      <c r="A505" s="103"/>
      <c r="B505" s="35"/>
      <c r="C505" s="36"/>
      <c r="D505" s="36"/>
      <c r="E505" s="35"/>
      <c r="F505" s="35"/>
      <c r="G505" s="104">
        <f t="shared" si="13"/>
        <v>0</v>
      </c>
    </row>
    <row r="506" spans="1:7" x14ac:dyDescent="0.2">
      <c r="A506" s="103"/>
      <c r="B506" s="35"/>
      <c r="C506" s="36"/>
      <c r="D506" s="36"/>
      <c r="E506" s="35"/>
      <c r="F506" s="35"/>
      <c r="G506" s="104">
        <f t="shared" si="13"/>
        <v>0</v>
      </c>
    </row>
    <row r="507" spans="1:7" x14ac:dyDescent="0.2">
      <c r="A507" s="103"/>
      <c r="B507" s="35"/>
      <c r="C507" s="36"/>
      <c r="D507" s="36"/>
      <c r="E507" s="35"/>
      <c r="F507" s="35"/>
      <c r="G507" s="104">
        <f t="shared" si="13"/>
        <v>0</v>
      </c>
    </row>
    <row r="508" spans="1:7" x14ac:dyDescent="0.2">
      <c r="A508" s="103"/>
      <c r="B508" s="35"/>
      <c r="C508" s="36"/>
      <c r="D508" s="36"/>
      <c r="E508" s="35"/>
      <c r="F508" s="35"/>
      <c r="G508" s="104">
        <f t="shared" si="13"/>
        <v>0</v>
      </c>
    </row>
    <row r="509" spans="1:7" x14ac:dyDescent="0.2">
      <c r="A509" s="103"/>
      <c r="B509" s="35"/>
      <c r="C509" s="36"/>
      <c r="D509" s="36"/>
      <c r="E509" s="35"/>
      <c r="F509" s="35"/>
      <c r="G509" s="104">
        <f t="shared" si="13"/>
        <v>0</v>
      </c>
    </row>
    <row r="510" spans="1:7" x14ac:dyDescent="0.2">
      <c r="A510" s="103"/>
      <c r="B510" s="35"/>
      <c r="C510" s="36"/>
      <c r="D510" s="36"/>
      <c r="E510" s="35"/>
      <c r="F510" s="35"/>
      <c r="G510" s="104">
        <f t="shared" si="13"/>
        <v>0</v>
      </c>
    </row>
    <row r="511" spans="1:7" x14ac:dyDescent="0.2">
      <c r="A511" s="103"/>
      <c r="B511" s="35"/>
      <c r="C511" s="36"/>
      <c r="D511" s="36"/>
      <c r="E511" s="35"/>
      <c r="F511" s="35"/>
      <c r="G511" s="104">
        <f t="shared" si="13"/>
        <v>0</v>
      </c>
    </row>
    <row r="512" spans="1:7" x14ac:dyDescent="0.2">
      <c r="A512" s="103"/>
      <c r="B512" s="35"/>
      <c r="C512" s="36"/>
      <c r="D512" s="36"/>
      <c r="E512" s="35"/>
      <c r="F512" s="35"/>
      <c r="G512" s="104">
        <f t="shared" si="13"/>
        <v>0</v>
      </c>
    </row>
    <row r="513" spans="1:7" x14ac:dyDescent="0.2">
      <c r="A513" s="103"/>
      <c r="B513" s="35"/>
      <c r="C513" s="36"/>
      <c r="D513" s="36"/>
      <c r="E513" s="35"/>
      <c r="F513" s="35"/>
      <c r="G513" s="104">
        <f t="shared" si="13"/>
        <v>0</v>
      </c>
    </row>
    <row r="514" spans="1:7" ht="13.5" thickBot="1" x14ac:dyDescent="0.25">
      <c r="A514" s="103"/>
      <c r="B514" s="35"/>
      <c r="C514" s="36"/>
      <c r="D514" s="36"/>
      <c r="E514" s="35"/>
      <c r="F514" s="35"/>
      <c r="G514" s="104">
        <f t="shared" si="13"/>
        <v>0</v>
      </c>
    </row>
    <row r="515" spans="1:7" ht="13.5" thickBot="1" x14ac:dyDescent="0.25">
      <c r="A515" s="85">
        <v>9</v>
      </c>
      <c r="B515" s="57" t="s">
        <v>43</v>
      </c>
      <c r="C515" s="57"/>
      <c r="D515" s="57"/>
      <c r="E515" s="108"/>
      <c r="F515" s="108"/>
      <c r="G515" s="108"/>
    </row>
    <row r="516" spans="1:7" x14ac:dyDescent="0.2">
      <c r="A516" s="260" t="s">
        <v>38</v>
      </c>
      <c r="B516" s="260"/>
      <c r="C516" s="260"/>
      <c r="D516" s="260"/>
      <c r="E516" s="260"/>
      <c r="F516" s="260"/>
      <c r="G516" s="260"/>
    </row>
    <row r="517" spans="1:7" x14ac:dyDescent="0.2">
      <c r="A517" s="260"/>
      <c r="B517" s="260"/>
      <c r="C517" s="260"/>
      <c r="D517" s="260"/>
      <c r="E517" s="260"/>
      <c r="F517" s="260"/>
      <c r="G517" s="260"/>
    </row>
    <row r="518" spans="1:7" ht="13.5" thickBot="1" x14ac:dyDescent="0.25">
      <c r="A518" s="72"/>
      <c r="B518" s="48"/>
      <c r="C518" s="47"/>
      <c r="D518" s="47"/>
      <c r="E518" s="48"/>
      <c r="F518" s="48"/>
      <c r="G518" s="48"/>
    </row>
    <row r="519" spans="1:7" ht="16.5" x14ac:dyDescent="0.35">
      <c r="A519" s="109" t="s">
        <v>3</v>
      </c>
      <c r="B519" s="110" t="s">
        <v>15</v>
      </c>
      <c r="C519" s="111" t="s">
        <v>39</v>
      </c>
      <c r="D519" s="110" t="s">
        <v>40</v>
      </c>
      <c r="E519" s="110" t="s">
        <v>41</v>
      </c>
      <c r="F519" s="110" t="s">
        <v>42</v>
      </c>
      <c r="G519" s="112" t="s">
        <v>7</v>
      </c>
    </row>
    <row r="520" spans="1:7" x14ac:dyDescent="0.2">
      <c r="A520" s="103"/>
      <c r="B520" s="35"/>
      <c r="C520" s="36"/>
      <c r="D520" s="36"/>
      <c r="E520" s="35"/>
      <c r="F520" s="35"/>
      <c r="G520" s="113">
        <f>E520</f>
        <v>0</v>
      </c>
    </row>
    <row r="521" spans="1:7" x14ac:dyDescent="0.2">
      <c r="A521" s="103"/>
      <c r="B521" s="35"/>
      <c r="C521" s="36"/>
      <c r="D521" s="36"/>
      <c r="E521" s="35"/>
      <c r="F521" s="35"/>
      <c r="G521" s="104">
        <f>SUM(G520+E521)-F521</f>
        <v>0</v>
      </c>
    </row>
    <row r="522" spans="1:7" x14ac:dyDescent="0.2">
      <c r="A522" s="103"/>
      <c r="B522" s="35"/>
      <c r="C522" s="36"/>
      <c r="D522" s="36"/>
      <c r="E522" s="35"/>
      <c r="F522" s="35"/>
      <c r="G522" s="104">
        <f t="shared" ref="G522:G571" si="14">SUM(G521+E522)-F522</f>
        <v>0</v>
      </c>
    </row>
    <row r="523" spans="1:7" x14ac:dyDescent="0.2">
      <c r="A523" s="103"/>
      <c r="B523" s="35"/>
      <c r="C523" s="36"/>
      <c r="D523" s="36"/>
      <c r="E523" s="102"/>
      <c r="F523" s="35"/>
      <c r="G523" s="104">
        <f t="shared" si="14"/>
        <v>0</v>
      </c>
    </row>
    <row r="524" spans="1:7" x14ac:dyDescent="0.2">
      <c r="A524" s="103"/>
      <c r="B524" s="35"/>
      <c r="C524" s="36"/>
      <c r="D524" s="36"/>
      <c r="E524" s="35"/>
      <c r="F524" s="35"/>
      <c r="G524" s="104">
        <f t="shared" si="14"/>
        <v>0</v>
      </c>
    </row>
    <row r="525" spans="1:7" x14ac:dyDescent="0.2">
      <c r="A525" s="103"/>
      <c r="B525" s="35"/>
      <c r="C525" s="36"/>
      <c r="D525" s="36"/>
      <c r="E525" s="35"/>
      <c r="F525" s="35"/>
      <c r="G525" s="104">
        <f t="shared" si="14"/>
        <v>0</v>
      </c>
    </row>
    <row r="526" spans="1:7" x14ac:dyDescent="0.2">
      <c r="A526" s="103"/>
      <c r="B526" s="35"/>
      <c r="C526" s="36"/>
      <c r="D526" s="36"/>
      <c r="E526" s="35"/>
      <c r="F526" s="35"/>
      <c r="G526" s="104">
        <f t="shared" si="14"/>
        <v>0</v>
      </c>
    </row>
    <row r="527" spans="1:7" x14ac:dyDescent="0.2">
      <c r="A527" s="103"/>
      <c r="B527" s="35"/>
      <c r="C527" s="36"/>
      <c r="D527" s="36"/>
      <c r="E527" s="35"/>
      <c r="F527" s="35"/>
      <c r="G527" s="104">
        <f t="shared" si="14"/>
        <v>0</v>
      </c>
    </row>
    <row r="528" spans="1:7" x14ac:dyDescent="0.2">
      <c r="A528" s="103"/>
      <c r="B528" s="35"/>
      <c r="C528" s="36"/>
      <c r="D528" s="36"/>
      <c r="E528" s="35"/>
      <c r="F528" s="35"/>
      <c r="G528" s="104">
        <f t="shared" si="14"/>
        <v>0</v>
      </c>
    </row>
    <row r="529" spans="1:7" x14ac:dyDescent="0.2">
      <c r="A529" s="103"/>
      <c r="B529" s="35"/>
      <c r="C529" s="36"/>
      <c r="D529" s="36"/>
      <c r="E529" s="35"/>
      <c r="F529" s="35"/>
      <c r="G529" s="104">
        <f t="shared" si="14"/>
        <v>0</v>
      </c>
    </row>
    <row r="530" spans="1:7" x14ac:dyDescent="0.2">
      <c r="A530" s="103"/>
      <c r="B530" s="35"/>
      <c r="C530" s="36"/>
      <c r="D530" s="36"/>
      <c r="E530" s="35"/>
      <c r="F530" s="35"/>
      <c r="G530" s="104">
        <f t="shared" si="14"/>
        <v>0</v>
      </c>
    </row>
    <row r="531" spans="1:7" x14ac:dyDescent="0.2">
      <c r="A531" s="103"/>
      <c r="B531" s="35"/>
      <c r="C531" s="36"/>
      <c r="D531" s="36"/>
      <c r="E531" s="35"/>
      <c r="F531" s="35"/>
      <c r="G531" s="104">
        <f t="shared" si="14"/>
        <v>0</v>
      </c>
    </row>
    <row r="532" spans="1:7" x14ac:dyDescent="0.2">
      <c r="A532" s="103"/>
      <c r="B532" s="35"/>
      <c r="C532" s="36"/>
      <c r="D532" s="36"/>
      <c r="E532" s="35"/>
      <c r="F532" s="35"/>
      <c r="G532" s="104">
        <f t="shared" si="14"/>
        <v>0</v>
      </c>
    </row>
    <row r="533" spans="1:7" x14ac:dyDescent="0.2">
      <c r="A533" s="103"/>
      <c r="B533" s="35"/>
      <c r="C533" s="36"/>
      <c r="D533" s="36"/>
      <c r="E533" s="35"/>
      <c r="F533" s="35"/>
      <c r="G533" s="104">
        <f t="shared" si="14"/>
        <v>0</v>
      </c>
    </row>
    <row r="534" spans="1:7" x14ac:dyDescent="0.2">
      <c r="A534" s="103"/>
      <c r="B534" s="35"/>
      <c r="C534" s="36"/>
      <c r="D534" s="36"/>
      <c r="E534" s="35"/>
      <c r="F534" s="35"/>
      <c r="G534" s="104">
        <f t="shared" si="14"/>
        <v>0</v>
      </c>
    </row>
    <row r="535" spans="1:7" x14ac:dyDescent="0.2">
      <c r="A535" s="103"/>
      <c r="B535" s="35"/>
      <c r="C535" s="36"/>
      <c r="D535" s="36"/>
      <c r="E535" s="35"/>
      <c r="F535" s="35"/>
      <c r="G535" s="104">
        <f t="shared" si="14"/>
        <v>0</v>
      </c>
    </row>
    <row r="536" spans="1:7" x14ac:dyDescent="0.2">
      <c r="A536" s="103"/>
      <c r="B536" s="35"/>
      <c r="C536" s="36"/>
      <c r="D536" s="36"/>
      <c r="E536" s="35"/>
      <c r="F536" s="35"/>
      <c r="G536" s="104">
        <f t="shared" si="14"/>
        <v>0</v>
      </c>
    </row>
    <row r="537" spans="1:7" x14ac:dyDescent="0.2">
      <c r="A537" s="103"/>
      <c r="B537" s="35"/>
      <c r="C537" s="36"/>
      <c r="D537" s="36"/>
      <c r="E537" s="35"/>
      <c r="F537" s="35"/>
      <c r="G537" s="104">
        <f t="shared" si="14"/>
        <v>0</v>
      </c>
    </row>
    <row r="538" spans="1:7" x14ac:dyDescent="0.2">
      <c r="A538" s="103"/>
      <c r="B538" s="35"/>
      <c r="C538" s="36"/>
      <c r="D538" s="36"/>
      <c r="E538" s="35"/>
      <c r="F538" s="35"/>
      <c r="G538" s="104">
        <f t="shared" si="14"/>
        <v>0</v>
      </c>
    </row>
    <row r="539" spans="1:7" x14ac:dyDescent="0.2">
      <c r="A539" s="103"/>
      <c r="B539" s="35"/>
      <c r="C539" s="36"/>
      <c r="D539" s="36"/>
      <c r="E539" s="35"/>
      <c r="F539" s="35"/>
      <c r="G539" s="104">
        <f t="shared" si="14"/>
        <v>0</v>
      </c>
    </row>
    <row r="540" spans="1:7" x14ac:dyDescent="0.2">
      <c r="A540" s="103"/>
      <c r="B540" s="35"/>
      <c r="C540" s="36"/>
      <c r="D540" s="36"/>
      <c r="E540" s="35"/>
      <c r="F540" s="35"/>
      <c r="G540" s="104">
        <f t="shared" si="14"/>
        <v>0</v>
      </c>
    </row>
    <row r="541" spans="1:7" x14ac:dyDescent="0.2">
      <c r="A541" s="103"/>
      <c r="B541" s="35"/>
      <c r="C541" s="36"/>
      <c r="D541" s="36"/>
      <c r="E541" s="35"/>
      <c r="F541" s="35"/>
      <c r="G541" s="104">
        <f t="shared" si="14"/>
        <v>0</v>
      </c>
    </row>
    <row r="542" spans="1:7" x14ac:dyDescent="0.2">
      <c r="A542" s="103"/>
      <c r="B542" s="35"/>
      <c r="C542" s="36"/>
      <c r="D542" s="36"/>
      <c r="E542" s="35"/>
      <c r="F542" s="35"/>
      <c r="G542" s="104">
        <f t="shared" si="14"/>
        <v>0</v>
      </c>
    </row>
    <row r="543" spans="1:7" x14ac:dyDescent="0.2">
      <c r="A543" s="103"/>
      <c r="B543" s="35"/>
      <c r="C543" s="36"/>
      <c r="D543" s="36"/>
      <c r="E543" s="35"/>
      <c r="F543" s="35"/>
      <c r="G543" s="104">
        <f t="shared" si="14"/>
        <v>0</v>
      </c>
    </row>
    <row r="544" spans="1:7" x14ac:dyDescent="0.2">
      <c r="A544" s="103"/>
      <c r="B544" s="35"/>
      <c r="C544" s="36"/>
      <c r="D544" s="36"/>
      <c r="E544" s="35"/>
      <c r="F544" s="35"/>
      <c r="G544" s="104">
        <f t="shared" si="14"/>
        <v>0</v>
      </c>
    </row>
    <row r="545" spans="1:7" x14ac:dyDescent="0.2">
      <c r="A545" s="103"/>
      <c r="B545" s="35"/>
      <c r="C545" s="36"/>
      <c r="D545" s="36"/>
      <c r="E545" s="35"/>
      <c r="F545" s="35"/>
      <c r="G545" s="104">
        <f t="shared" si="14"/>
        <v>0</v>
      </c>
    </row>
    <row r="546" spans="1:7" x14ac:dyDescent="0.2">
      <c r="A546" s="103"/>
      <c r="B546" s="35"/>
      <c r="C546" s="36"/>
      <c r="D546" s="36"/>
      <c r="E546" s="35"/>
      <c r="F546" s="35"/>
      <c r="G546" s="104">
        <f t="shared" si="14"/>
        <v>0</v>
      </c>
    </row>
    <row r="547" spans="1:7" x14ac:dyDescent="0.2">
      <c r="A547" s="103"/>
      <c r="B547" s="35"/>
      <c r="C547" s="36"/>
      <c r="D547" s="36"/>
      <c r="E547" s="35"/>
      <c r="F547" s="35"/>
      <c r="G547" s="104">
        <f t="shared" si="14"/>
        <v>0</v>
      </c>
    </row>
    <row r="548" spans="1:7" x14ac:dyDescent="0.2">
      <c r="A548" s="103"/>
      <c r="B548" s="35"/>
      <c r="C548" s="36"/>
      <c r="D548" s="36"/>
      <c r="E548" s="35"/>
      <c r="F548" s="35"/>
      <c r="G548" s="104">
        <f t="shared" si="14"/>
        <v>0</v>
      </c>
    </row>
    <row r="549" spans="1:7" x14ac:dyDescent="0.2">
      <c r="A549" s="103"/>
      <c r="B549" s="35"/>
      <c r="C549" s="36"/>
      <c r="D549" s="36"/>
      <c r="E549" s="35"/>
      <c r="F549" s="35"/>
      <c r="G549" s="104">
        <f t="shared" si="14"/>
        <v>0</v>
      </c>
    </row>
    <row r="550" spans="1:7" x14ac:dyDescent="0.2">
      <c r="A550" s="103"/>
      <c r="B550" s="35"/>
      <c r="C550" s="36"/>
      <c r="D550" s="36"/>
      <c r="E550" s="35"/>
      <c r="F550" s="35"/>
      <c r="G550" s="104">
        <f t="shared" si="14"/>
        <v>0</v>
      </c>
    </row>
    <row r="551" spans="1:7" x14ac:dyDescent="0.2">
      <c r="A551" s="103"/>
      <c r="B551" s="35"/>
      <c r="C551" s="36"/>
      <c r="D551" s="36"/>
      <c r="E551" s="35"/>
      <c r="F551" s="35"/>
      <c r="G551" s="104">
        <f t="shared" si="14"/>
        <v>0</v>
      </c>
    </row>
    <row r="552" spans="1:7" x14ac:dyDescent="0.2">
      <c r="A552" s="103"/>
      <c r="B552" s="35"/>
      <c r="C552" s="36"/>
      <c r="D552" s="36"/>
      <c r="E552" s="35"/>
      <c r="F552" s="35"/>
      <c r="G552" s="104">
        <f t="shared" si="14"/>
        <v>0</v>
      </c>
    </row>
    <row r="553" spans="1:7" x14ac:dyDescent="0.2">
      <c r="A553" s="103"/>
      <c r="B553" s="35"/>
      <c r="C553" s="36"/>
      <c r="D553" s="36"/>
      <c r="E553" s="35"/>
      <c r="F553" s="35"/>
      <c r="G553" s="104">
        <f t="shared" si="14"/>
        <v>0</v>
      </c>
    </row>
    <row r="554" spans="1:7" x14ac:dyDescent="0.2">
      <c r="A554" s="103"/>
      <c r="B554" s="35"/>
      <c r="C554" s="36"/>
      <c r="D554" s="36"/>
      <c r="E554" s="35"/>
      <c r="F554" s="35"/>
      <c r="G554" s="104">
        <f t="shared" si="14"/>
        <v>0</v>
      </c>
    </row>
    <row r="555" spans="1:7" x14ac:dyDescent="0.2">
      <c r="A555" s="103"/>
      <c r="B555" s="35"/>
      <c r="C555" s="36"/>
      <c r="D555" s="36"/>
      <c r="E555" s="35"/>
      <c r="F555" s="35"/>
      <c r="G555" s="104">
        <f t="shared" si="14"/>
        <v>0</v>
      </c>
    </row>
    <row r="556" spans="1:7" x14ac:dyDescent="0.2">
      <c r="A556" s="103"/>
      <c r="B556" s="35"/>
      <c r="C556" s="36"/>
      <c r="D556" s="36"/>
      <c r="E556" s="35"/>
      <c r="F556" s="35"/>
      <c r="G556" s="104">
        <f t="shared" si="14"/>
        <v>0</v>
      </c>
    </row>
    <row r="557" spans="1:7" x14ac:dyDescent="0.2">
      <c r="A557" s="103"/>
      <c r="B557" s="35"/>
      <c r="C557" s="36"/>
      <c r="D557" s="36"/>
      <c r="E557" s="35"/>
      <c r="F557" s="35"/>
      <c r="G557" s="104">
        <f t="shared" si="14"/>
        <v>0</v>
      </c>
    </row>
    <row r="558" spans="1:7" x14ac:dyDescent="0.2">
      <c r="A558" s="103"/>
      <c r="B558" s="35"/>
      <c r="C558" s="36"/>
      <c r="D558" s="36"/>
      <c r="E558" s="35"/>
      <c r="F558" s="35"/>
      <c r="G558" s="104">
        <f t="shared" si="14"/>
        <v>0</v>
      </c>
    </row>
    <row r="559" spans="1:7" x14ac:dyDescent="0.2">
      <c r="A559" s="103"/>
      <c r="B559" s="35"/>
      <c r="C559" s="36"/>
      <c r="D559" s="36"/>
      <c r="E559" s="35"/>
      <c r="F559" s="35"/>
      <c r="G559" s="104">
        <f t="shared" si="14"/>
        <v>0</v>
      </c>
    </row>
    <row r="560" spans="1:7" x14ac:dyDescent="0.2">
      <c r="A560" s="103"/>
      <c r="B560" s="35"/>
      <c r="C560" s="36"/>
      <c r="D560" s="36"/>
      <c r="E560" s="35"/>
      <c r="F560" s="35"/>
      <c r="G560" s="104">
        <f t="shared" si="14"/>
        <v>0</v>
      </c>
    </row>
    <row r="561" spans="1:7" x14ac:dyDescent="0.2">
      <c r="A561" s="103"/>
      <c r="B561" s="35"/>
      <c r="C561" s="36"/>
      <c r="D561" s="36"/>
      <c r="E561" s="35"/>
      <c r="F561" s="35"/>
      <c r="G561" s="104">
        <f t="shared" si="14"/>
        <v>0</v>
      </c>
    </row>
    <row r="562" spans="1:7" x14ac:dyDescent="0.2">
      <c r="A562" s="103"/>
      <c r="B562" s="35"/>
      <c r="C562" s="36"/>
      <c r="D562" s="36"/>
      <c r="E562" s="35"/>
      <c r="F562" s="35"/>
      <c r="G562" s="104">
        <f t="shared" si="14"/>
        <v>0</v>
      </c>
    </row>
    <row r="563" spans="1:7" x14ac:dyDescent="0.2">
      <c r="A563" s="103"/>
      <c r="B563" s="35"/>
      <c r="C563" s="36"/>
      <c r="D563" s="36"/>
      <c r="E563" s="35"/>
      <c r="F563" s="35"/>
      <c r="G563" s="104">
        <f t="shared" si="14"/>
        <v>0</v>
      </c>
    </row>
    <row r="564" spans="1:7" x14ac:dyDescent="0.2">
      <c r="A564" s="103"/>
      <c r="B564" s="35"/>
      <c r="C564" s="36"/>
      <c r="D564" s="36"/>
      <c r="E564" s="35"/>
      <c r="F564" s="35"/>
      <c r="G564" s="104">
        <f t="shared" si="14"/>
        <v>0</v>
      </c>
    </row>
    <row r="565" spans="1:7" x14ac:dyDescent="0.2">
      <c r="A565" s="103"/>
      <c r="B565" s="35"/>
      <c r="C565" s="36"/>
      <c r="D565" s="36"/>
      <c r="E565" s="35"/>
      <c r="F565" s="35"/>
      <c r="G565" s="104">
        <f t="shared" si="14"/>
        <v>0</v>
      </c>
    </row>
    <row r="566" spans="1:7" x14ac:dyDescent="0.2">
      <c r="A566" s="103"/>
      <c r="B566" s="35"/>
      <c r="C566" s="36"/>
      <c r="D566" s="36"/>
      <c r="E566" s="35"/>
      <c r="F566" s="35"/>
      <c r="G566" s="104">
        <f t="shared" si="14"/>
        <v>0</v>
      </c>
    </row>
    <row r="567" spans="1:7" x14ac:dyDescent="0.2">
      <c r="A567" s="103"/>
      <c r="B567" s="35"/>
      <c r="C567" s="36"/>
      <c r="D567" s="36"/>
      <c r="E567" s="35"/>
      <c r="F567" s="35"/>
      <c r="G567" s="104">
        <f t="shared" si="14"/>
        <v>0</v>
      </c>
    </row>
    <row r="568" spans="1:7" x14ac:dyDescent="0.2">
      <c r="A568" s="103"/>
      <c r="B568" s="35"/>
      <c r="C568" s="36"/>
      <c r="D568" s="36"/>
      <c r="E568" s="35"/>
      <c r="F568" s="35"/>
      <c r="G568" s="104">
        <f t="shared" si="14"/>
        <v>0</v>
      </c>
    </row>
    <row r="569" spans="1:7" x14ac:dyDescent="0.2">
      <c r="A569" s="103"/>
      <c r="B569" s="35"/>
      <c r="C569" s="36"/>
      <c r="D569" s="36"/>
      <c r="E569" s="35"/>
      <c r="F569" s="35"/>
      <c r="G569" s="104">
        <f t="shared" si="14"/>
        <v>0</v>
      </c>
    </row>
    <row r="570" spans="1:7" x14ac:dyDescent="0.2">
      <c r="A570" s="103"/>
      <c r="B570" s="35"/>
      <c r="C570" s="36"/>
      <c r="D570" s="36"/>
      <c r="E570" s="35"/>
      <c r="F570" s="35"/>
      <c r="G570" s="104">
        <f t="shared" si="14"/>
        <v>0</v>
      </c>
    </row>
    <row r="571" spans="1:7" ht="13.5" thickBot="1" x14ac:dyDescent="0.25">
      <c r="A571" s="103"/>
      <c r="B571" s="35"/>
      <c r="C571" s="36"/>
      <c r="D571" s="36"/>
      <c r="E571" s="35"/>
      <c r="F571" s="35"/>
      <c r="G571" s="104">
        <f t="shared" si="14"/>
        <v>0</v>
      </c>
    </row>
    <row r="572" spans="1:7" ht="13.5" thickBot="1" x14ac:dyDescent="0.25">
      <c r="A572" s="85">
        <v>10</v>
      </c>
      <c r="B572" s="57" t="s">
        <v>43</v>
      </c>
      <c r="C572" s="57"/>
      <c r="D572" s="57"/>
      <c r="E572" s="108"/>
      <c r="F572" s="108"/>
      <c r="G572" s="108"/>
    </row>
  </sheetData>
  <protectedRanges>
    <protectedRange sqref="A464:F514 C104:F115 A108:A115 A293:F343 A350:F400 A407:F457 B74:B87 B30:B57 B5:B12 A5:A57 B110:B111 A104:B107 B14:B28 C5:F57 B113:B115 B64:B72 A521:F571 A179:F229 A236:F286 C64:E100 B89:B100 A102:F103 A101:E101 F64:F101 A64:A100 B108 A122:F172" name="Rango1"/>
  </protectedRanges>
  <mergeCells count="14">
    <mergeCell ref="A1:G2"/>
    <mergeCell ref="A174:G175"/>
    <mergeCell ref="A459:G460"/>
    <mergeCell ref="A59:G60"/>
    <mergeCell ref="A117:G118"/>
    <mergeCell ref="F3:G3"/>
    <mergeCell ref="F61:G61"/>
    <mergeCell ref="F119:G119"/>
    <mergeCell ref="F176:G176"/>
    <mergeCell ref="A516:G517"/>
    <mergeCell ref="A231:G232"/>
    <mergeCell ref="A288:G289"/>
    <mergeCell ref="A345:G346"/>
    <mergeCell ref="A402:G403"/>
  </mergeCells>
  <phoneticPr fontId="22" type="noConversion"/>
  <pageMargins left="0.59055118110236227" right="0.59055118110236227" top="0.78740157480314965" bottom="0.78740157480314965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tabColor indexed="18"/>
    <pageSetUpPr autoPageBreaks="0"/>
  </sheetPr>
  <dimension ref="A1:U260"/>
  <sheetViews>
    <sheetView showGridLines="0" topLeftCell="A245" zoomScaleNormal="100" zoomScaleSheetLayoutView="75" workbookViewId="0">
      <selection activeCell="K261" sqref="K261"/>
    </sheetView>
  </sheetViews>
  <sheetFormatPr baseColWidth="10" defaultRowHeight="12.75" x14ac:dyDescent="0.2"/>
  <cols>
    <col min="1" max="1" width="5.7109375" style="119" customWidth="1"/>
    <col min="2" max="2" width="11.28515625" style="119" customWidth="1"/>
    <col min="3" max="3" width="5.5703125" style="119" customWidth="1"/>
    <col min="4" max="4" width="5.42578125" style="119" customWidth="1"/>
    <col min="5" max="5" width="3.7109375" style="70" customWidth="1"/>
    <col min="6" max="6" width="4" style="70" customWidth="1"/>
    <col min="7" max="7" width="8.42578125" style="42" customWidth="1"/>
    <col min="8" max="9" width="8.5703125" style="42" customWidth="1"/>
    <col min="10" max="11" width="7.5703125" style="42" customWidth="1"/>
    <col min="12" max="12" width="7.140625" style="42" customWidth="1"/>
    <col min="13" max="14" width="7.5703125" style="42" customWidth="1"/>
    <col min="15" max="15" width="7.42578125" style="42" customWidth="1"/>
    <col min="16" max="16" width="7.140625" style="42" customWidth="1"/>
    <col min="17" max="17" width="7.7109375" style="42" customWidth="1"/>
    <col min="18" max="18" width="7.5703125" style="42" customWidth="1"/>
    <col min="19" max="19" width="8.42578125" style="42" bestFit="1" customWidth="1"/>
    <col min="20" max="20" width="8.42578125" style="42" customWidth="1"/>
    <col min="21" max="16384" width="11.42578125" style="42"/>
  </cols>
  <sheetData>
    <row r="1" spans="1:20" x14ac:dyDescent="0.2">
      <c r="A1" s="120"/>
      <c r="B1" s="120"/>
      <c r="C1" s="120"/>
      <c r="D1" s="120"/>
      <c r="E1" s="47"/>
      <c r="F1" s="47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15" x14ac:dyDescent="0.25">
      <c r="A2" s="276" t="s">
        <v>14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48"/>
    </row>
    <row r="3" spans="1:20" x14ac:dyDescent="0.2">
      <c r="A3" s="122">
        <v>1</v>
      </c>
      <c r="B3" s="123"/>
      <c r="C3" s="123"/>
      <c r="D3" s="123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</row>
    <row r="4" spans="1:20" ht="12.75" customHeight="1" thickBot="1" x14ac:dyDescent="0.25">
      <c r="A4" s="278" t="s">
        <v>30</v>
      </c>
      <c r="B4" s="278"/>
      <c r="C4" s="124"/>
      <c r="D4" s="123"/>
      <c r="E4" s="47"/>
      <c r="F4" s="47"/>
      <c r="G4" s="47"/>
      <c r="H4" s="284" t="s">
        <v>31</v>
      </c>
      <c r="I4" s="284"/>
      <c r="J4" s="284"/>
      <c r="K4" s="278"/>
      <c r="L4" s="278"/>
      <c r="M4" s="278"/>
      <c r="N4" s="125" t="s">
        <v>8</v>
      </c>
      <c r="O4" s="278"/>
      <c r="P4" s="278"/>
      <c r="Q4" s="278"/>
      <c r="R4" s="125" t="s">
        <v>0</v>
      </c>
      <c r="S4" s="55"/>
      <c r="T4" s="48"/>
    </row>
    <row r="5" spans="1:20" ht="15" customHeight="1" thickBot="1" x14ac:dyDescent="0.25">
      <c r="A5" s="126" t="s">
        <v>3</v>
      </c>
      <c r="B5" s="269" t="s">
        <v>15</v>
      </c>
      <c r="C5" s="269"/>
      <c r="D5" s="269"/>
      <c r="E5" s="127" t="s">
        <v>32</v>
      </c>
      <c r="F5" s="128" t="s">
        <v>36</v>
      </c>
      <c r="G5" s="129" t="s">
        <v>16</v>
      </c>
      <c r="H5" s="129" t="s">
        <v>17</v>
      </c>
      <c r="I5" s="129" t="s">
        <v>7</v>
      </c>
      <c r="J5" s="127" t="s">
        <v>18</v>
      </c>
      <c r="K5" s="127" t="s">
        <v>19</v>
      </c>
      <c r="L5" s="127" t="s">
        <v>20</v>
      </c>
      <c r="M5" s="127" t="s">
        <v>21</v>
      </c>
      <c r="N5" s="127" t="s">
        <v>22</v>
      </c>
      <c r="O5" s="127" t="s">
        <v>23</v>
      </c>
      <c r="P5" s="127" t="s">
        <v>24</v>
      </c>
      <c r="Q5" s="127" t="s">
        <v>25</v>
      </c>
      <c r="R5" s="127" t="s">
        <v>26</v>
      </c>
      <c r="S5" s="127" t="s">
        <v>27</v>
      </c>
      <c r="T5" s="127" t="s">
        <v>28</v>
      </c>
    </row>
    <row r="6" spans="1:20" ht="15" customHeight="1" x14ac:dyDescent="0.2">
      <c r="A6" s="192" t="s">
        <v>52</v>
      </c>
      <c r="B6" s="297" t="s">
        <v>35</v>
      </c>
      <c r="C6" s="298"/>
      <c r="D6" s="298"/>
      <c r="E6" s="17"/>
      <c r="F6" s="18"/>
      <c r="G6" s="12">
        <v>9667.0400000000009</v>
      </c>
      <c r="H6" s="13"/>
      <c r="I6" s="12">
        <f>SUM(G6:G6)</f>
        <v>9667.0400000000009</v>
      </c>
      <c r="J6" s="14"/>
      <c r="K6" s="12"/>
      <c r="L6" s="12"/>
      <c r="M6" s="13"/>
      <c r="N6" s="13"/>
      <c r="O6" s="13"/>
      <c r="P6" s="13"/>
      <c r="Q6" s="13"/>
      <c r="R6" s="13"/>
      <c r="S6" s="13"/>
      <c r="T6" s="180"/>
    </row>
    <row r="7" spans="1:20" ht="13.5" customHeight="1" x14ac:dyDescent="0.2">
      <c r="A7" s="193" t="s">
        <v>52</v>
      </c>
      <c r="B7" s="299" t="s">
        <v>35</v>
      </c>
      <c r="C7" s="300"/>
      <c r="D7" s="300"/>
      <c r="E7" s="131"/>
      <c r="F7" s="132"/>
      <c r="G7" s="133"/>
      <c r="H7" s="133"/>
      <c r="I7" s="134">
        <f>SUM(I6+G7)-H7</f>
        <v>9667.0400000000009</v>
      </c>
      <c r="J7" s="134" t="str">
        <f>IF(F7=701,H7,"")</f>
        <v/>
      </c>
      <c r="K7" s="134" t="str">
        <f>IF(F7=702,H7,"")</f>
        <v/>
      </c>
      <c r="L7" s="134" t="str">
        <f>IF(F7=703,H7,"")</f>
        <v/>
      </c>
      <c r="M7" s="134" t="str">
        <f>IF(F7=704,H7,"")</f>
        <v/>
      </c>
      <c r="N7" s="134" t="str">
        <f>IF(F7=705,H7,"")</f>
        <v/>
      </c>
      <c r="O7" s="134" t="str">
        <f>IF(F7=706,H7,"")</f>
        <v/>
      </c>
      <c r="P7" s="134" t="str">
        <f>IF(F7=707,H7,"")</f>
        <v/>
      </c>
      <c r="Q7" s="134" t="str">
        <f>IF(F7=708,H7,"")</f>
        <v/>
      </c>
      <c r="R7" s="134" t="str">
        <f>IF(F7=709,H7,"")</f>
        <v/>
      </c>
      <c r="S7" s="134" t="str">
        <f>IF(F7=710,H7,"")</f>
        <v/>
      </c>
      <c r="T7" s="181" t="str">
        <f>IF(F7=711,H7,"")</f>
        <v/>
      </c>
    </row>
    <row r="8" spans="1:20" ht="13.5" customHeight="1" x14ac:dyDescent="0.2">
      <c r="A8" s="130" t="s">
        <v>53</v>
      </c>
      <c r="B8" s="279" t="str">
        <f>'Caja Chica'!B7</f>
        <v>copias de formatos para entregar al policlinico</v>
      </c>
      <c r="C8" s="280"/>
      <c r="D8" s="281"/>
      <c r="E8" s="131">
        <v>1</v>
      </c>
      <c r="F8" s="132">
        <f>'Caja Chica'!D7</f>
        <v>704</v>
      </c>
      <c r="G8" s="133"/>
      <c r="H8" s="133">
        <f>'Caja Chica'!F7</f>
        <v>1.2</v>
      </c>
      <c r="I8" s="134">
        <f t="shared" ref="I8:I42" si="0">SUM(I7+G8)-H8</f>
        <v>9665.84</v>
      </c>
      <c r="J8" s="134" t="str">
        <f t="shared" ref="J8:J42" si="1">IF(F8=701,H8,"")</f>
        <v/>
      </c>
      <c r="K8" s="134" t="str">
        <f t="shared" ref="K8:K42" si="2">IF(F8=702,H8,"")</f>
        <v/>
      </c>
      <c r="L8" s="134" t="str">
        <f t="shared" ref="L8:L41" si="3">IF(F8=703,H8,"")</f>
        <v/>
      </c>
      <c r="M8" s="134">
        <f t="shared" ref="M8:M42" si="4">IF(F8=704,H8,"")</f>
        <v>1.2</v>
      </c>
      <c r="N8" s="134" t="str">
        <f t="shared" ref="N8:N42" si="5">IF(F8=705,H8,"")</f>
        <v/>
      </c>
      <c r="O8" s="134" t="str">
        <f t="shared" ref="O8:O42" si="6">IF(F8=706,H8,"")</f>
        <v/>
      </c>
      <c r="P8" s="134" t="str">
        <f t="shared" ref="P8:P42" si="7">IF(F8=707,H8,"")</f>
        <v/>
      </c>
      <c r="Q8" s="134" t="str">
        <f t="shared" ref="Q8:Q42" si="8">IF(F8=708,H8,"")</f>
        <v/>
      </c>
      <c r="R8" s="134" t="str">
        <f t="shared" ref="R8:R42" si="9">IF(F8=709,H8,"")</f>
        <v/>
      </c>
      <c r="S8" s="134" t="str">
        <f t="shared" ref="S8:S42" si="10">IF(F8=710,H8,"")</f>
        <v/>
      </c>
      <c r="T8" s="181" t="str">
        <f t="shared" ref="T8:T42" si="11">IF(F8=711,H8,"")</f>
        <v/>
      </c>
    </row>
    <row r="9" spans="1:20" ht="13.5" customHeight="1" x14ac:dyDescent="0.2">
      <c r="A9" s="130" t="s">
        <v>53</v>
      </c>
      <c r="B9" s="279" t="str">
        <f>'Caja Chica'!B8</f>
        <v>movilidad  a llevar recetas al 344</v>
      </c>
      <c r="C9" s="280"/>
      <c r="D9" s="281"/>
      <c r="E9" s="131">
        <f>E8+1</f>
        <v>2</v>
      </c>
      <c r="F9" s="132">
        <f>'Caja Chica'!D8</f>
        <v>703</v>
      </c>
      <c r="G9" s="216"/>
      <c r="H9" s="133">
        <f>'Caja Chica'!F8</f>
        <v>3.8</v>
      </c>
      <c r="I9" s="134">
        <f t="shared" si="0"/>
        <v>9662.0400000000009</v>
      </c>
      <c r="J9" s="134" t="str">
        <f t="shared" si="1"/>
        <v/>
      </c>
      <c r="K9" s="134" t="str">
        <f t="shared" si="2"/>
        <v/>
      </c>
      <c r="L9" s="134">
        <f t="shared" si="3"/>
        <v>3.8</v>
      </c>
      <c r="M9" s="134" t="str">
        <f t="shared" si="4"/>
        <v/>
      </c>
      <c r="N9" s="134" t="str">
        <f t="shared" si="5"/>
        <v/>
      </c>
      <c r="O9" s="134" t="str">
        <f t="shared" si="6"/>
        <v/>
      </c>
      <c r="P9" s="134" t="str">
        <f t="shared" si="7"/>
        <v/>
      </c>
      <c r="Q9" s="134" t="str">
        <f t="shared" si="8"/>
        <v/>
      </c>
      <c r="R9" s="134" t="str">
        <f t="shared" si="9"/>
        <v/>
      </c>
      <c r="S9" s="134" t="str">
        <f t="shared" si="10"/>
        <v/>
      </c>
      <c r="T9" s="181" t="str">
        <f t="shared" si="11"/>
        <v/>
      </c>
    </row>
    <row r="10" spans="1:20" ht="13.5" customHeight="1" x14ac:dyDescent="0.2">
      <c r="A10" s="130" t="s">
        <v>53</v>
      </c>
      <c r="B10" s="279" t="str">
        <f>'Caja Chica'!B9</f>
        <v>movilidad a recoger frazadas al 343</v>
      </c>
      <c r="C10" s="280"/>
      <c r="D10" s="281"/>
      <c r="E10" s="131">
        <f t="shared" ref="E10:E42" si="12">E9+1</f>
        <v>3</v>
      </c>
      <c r="F10" s="132">
        <f>'Caja Chica'!D9</f>
        <v>703</v>
      </c>
      <c r="G10" s="216"/>
      <c r="H10" s="133">
        <f>'Caja Chica'!F9</f>
        <v>8.6</v>
      </c>
      <c r="I10" s="134">
        <f t="shared" si="0"/>
        <v>9653.44</v>
      </c>
      <c r="J10" s="134" t="str">
        <f t="shared" si="1"/>
        <v/>
      </c>
      <c r="K10" s="134" t="str">
        <f t="shared" si="2"/>
        <v/>
      </c>
      <c r="L10" s="134">
        <f t="shared" si="3"/>
        <v>8.6</v>
      </c>
      <c r="M10" s="134" t="str">
        <f t="shared" si="4"/>
        <v/>
      </c>
      <c r="N10" s="134" t="str">
        <f t="shared" si="5"/>
        <v/>
      </c>
      <c r="O10" s="134" t="str">
        <f t="shared" si="6"/>
        <v/>
      </c>
      <c r="P10" s="134" t="str">
        <f t="shared" si="7"/>
        <v/>
      </c>
      <c r="Q10" s="134" t="str">
        <f t="shared" si="8"/>
        <v/>
      </c>
      <c r="R10" s="134" t="str">
        <f t="shared" si="9"/>
        <v/>
      </c>
      <c r="S10" s="134" t="str">
        <f t="shared" si="10"/>
        <v/>
      </c>
      <c r="T10" s="181" t="str">
        <f t="shared" si="11"/>
        <v/>
      </c>
    </row>
    <row r="11" spans="1:20" ht="13.5" customHeight="1" x14ac:dyDescent="0.2">
      <c r="A11" s="130" t="s">
        <v>53</v>
      </c>
      <c r="B11" s="279" t="str">
        <f>'Caja Chica'!B10</f>
        <v>llamada telefonica a 362</v>
      </c>
      <c r="C11" s="280"/>
      <c r="D11" s="281"/>
      <c r="E11" s="131">
        <f t="shared" si="12"/>
        <v>4</v>
      </c>
      <c r="F11" s="132">
        <f>'Caja Chica'!D10</f>
        <v>710</v>
      </c>
      <c r="G11" s="216"/>
      <c r="H11" s="133">
        <f>'Caja Chica'!F10</f>
        <v>2.2999999999999998</v>
      </c>
      <c r="I11" s="134">
        <f t="shared" si="0"/>
        <v>9651.1400000000012</v>
      </c>
      <c r="J11" s="134" t="str">
        <f t="shared" si="1"/>
        <v/>
      </c>
      <c r="K11" s="134" t="str">
        <f t="shared" si="2"/>
        <v/>
      </c>
      <c r="L11" s="134" t="str">
        <f t="shared" si="3"/>
        <v/>
      </c>
      <c r="M11" s="134" t="str">
        <f t="shared" si="4"/>
        <v/>
      </c>
      <c r="N11" s="134" t="str">
        <f t="shared" si="5"/>
        <v/>
      </c>
      <c r="O11" s="134" t="str">
        <f t="shared" si="6"/>
        <v/>
      </c>
      <c r="P11" s="134" t="str">
        <f t="shared" si="7"/>
        <v/>
      </c>
      <c r="Q11" s="134" t="str">
        <f t="shared" si="8"/>
        <v/>
      </c>
      <c r="R11" s="134" t="str">
        <f t="shared" si="9"/>
        <v/>
      </c>
      <c r="S11" s="134">
        <f t="shared" si="10"/>
        <v>2.2999999999999998</v>
      </c>
      <c r="T11" s="181" t="str">
        <f t="shared" si="11"/>
        <v/>
      </c>
    </row>
    <row r="12" spans="1:20" ht="13.5" customHeight="1" x14ac:dyDescent="0.2">
      <c r="A12" s="130" t="s">
        <v>53</v>
      </c>
      <c r="B12" s="279" t="str">
        <f>'Caja Chica'!B11</f>
        <v>cuota de padres</v>
      </c>
      <c r="C12" s="280"/>
      <c r="D12" s="281"/>
      <c r="E12" s="131"/>
      <c r="F12" s="132"/>
      <c r="G12" s="216">
        <v>28</v>
      </c>
      <c r="H12" s="133"/>
      <c r="I12" s="134">
        <f t="shared" si="0"/>
        <v>9679.1400000000012</v>
      </c>
      <c r="J12" s="134" t="str">
        <f t="shared" si="1"/>
        <v/>
      </c>
      <c r="K12" s="134" t="str">
        <f t="shared" si="2"/>
        <v/>
      </c>
      <c r="L12" s="134" t="str">
        <f t="shared" si="3"/>
        <v/>
      </c>
      <c r="M12" s="134" t="str">
        <f t="shared" si="4"/>
        <v/>
      </c>
      <c r="N12" s="134" t="str">
        <f t="shared" si="5"/>
        <v/>
      </c>
      <c r="O12" s="134" t="str">
        <f t="shared" si="6"/>
        <v/>
      </c>
      <c r="P12" s="134" t="str">
        <f t="shared" si="7"/>
        <v/>
      </c>
      <c r="Q12" s="134" t="str">
        <f t="shared" si="8"/>
        <v/>
      </c>
      <c r="R12" s="134" t="str">
        <f t="shared" si="9"/>
        <v/>
      </c>
      <c r="S12" s="134" t="str">
        <f t="shared" si="10"/>
        <v/>
      </c>
      <c r="T12" s="181" t="str">
        <f t="shared" si="11"/>
        <v/>
      </c>
    </row>
    <row r="13" spans="1:20" ht="13.5" customHeight="1" x14ac:dyDescent="0.2">
      <c r="A13" s="130" t="s">
        <v>57</v>
      </c>
      <c r="B13" s="279" t="s">
        <v>56</v>
      </c>
      <c r="C13" s="280"/>
      <c r="D13" s="281"/>
      <c r="E13" s="131"/>
      <c r="F13" s="132"/>
      <c r="G13" s="216">
        <v>14760</v>
      </c>
      <c r="H13" s="133"/>
      <c r="I13" s="134">
        <f t="shared" si="0"/>
        <v>24439.14</v>
      </c>
      <c r="J13" s="134" t="str">
        <f t="shared" si="1"/>
        <v/>
      </c>
      <c r="K13" s="134" t="str">
        <f t="shared" si="2"/>
        <v/>
      </c>
      <c r="L13" s="134" t="str">
        <f t="shared" si="3"/>
        <v/>
      </c>
      <c r="M13" s="134" t="str">
        <f t="shared" si="4"/>
        <v/>
      </c>
      <c r="N13" s="134" t="str">
        <f t="shared" si="5"/>
        <v/>
      </c>
      <c r="O13" s="134" t="str">
        <f t="shared" si="6"/>
        <v/>
      </c>
      <c r="P13" s="134" t="str">
        <f t="shared" si="7"/>
        <v/>
      </c>
      <c r="Q13" s="134" t="str">
        <f t="shared" si="8"/>
        <v/>
      </c>
      <c r="R13" s="134" t="str">
        <f t="shared" si="9"/>
        <v/>
      </c>
      <c r="S13" s="134" t="str">
        <f t="shared" si="10"/>
        <v/>
      </c>
      <c r="T13" s="181" t="str">
        <f t="shared" si="11"/>
        <v/>
      </c>
    </row>
    <row r="14" spans="1:20" ht="13.5" customHeight="1" x14ac:dyDescent="0.2">
      <c r="A14" s="130" t="s">
        <v>57</v>
      </c>
      <c r="B14" s="279" t="str">
        <f>'Caja Chica'!B12</f>
        <v>Movilidad a de acp para el proyecto 346</v>
      </c>
      <c r="C14" s="280"/>
      <c r="D14" s="281"/>
      <c r="E14" s="131">
        <v>5</v>
      </c>
      <c r="F14" s="132">
        <f>'Caja Chica'!D12</f>
        <v>703</v>
      </c>
      <c r="G14" s="217"/>
      <c r="H14" s="133">
        <f>'Caja Chica'!F12</f>
        <v>3</v>
      </c>
      <c r="I14" s="134">
        <f t="shared" si="0"/>
        <v>24436.14</v>
      </c>
      <c r="J14" s="134" t="str">
        <f t="shared" si="1"/>
        <v/>
      </c>
      <c r="K14" s="134" t="str">
        <f t="shared" si="2"/>
        <v/>
      </c>
      <c r="L14" s="134">
        <f t="shared" si="3"/>
        <v>3</v>
      </c>
      <c r="M14" s="134" t="str">
        <f t="shared" si="4"/>
        <v/>
      </c>
      <c r="N14" s="134" t="str">
        <f t="shared" si="5"/>
        <v/>
      </c>
      <c r="O14" s="134" t="str">
        <f t="shared" si="6"/>
        <v/>
      </c>
      <c r="P14" s="134" t="str">
        <f t="shared" si="7"/>
        <v/>
      </c>
      <c r="Q14" s="134" t="str">
        <f t="shared" si="8"/>
        <v/>
      </c>
      <c r="R14" s="134" t="str">
        <f t="shared" si="9"/>
        <v/>
      </c>
      <c r="S14" s="134" t="str">
        <f t="shared" si="10"/>
        <v/>
      </c>
      <c r="T14" s="181" t="str">
        <f t="shared" si="11"/>
        <v/>
      </c>
    </row>
    <row r="15" spans="1:20" ht="13.5" customHeight="1" x14ac:dyDescent="0.2">
      <c r="A15" s="130" t="s">
        <v>57</v>
      </c>
      <c r="B15" s="279" t="str">
        <f>'Caja Chica'!B13</f>
        <v>Gastos de viaje de ACP a lima</v>
      </c>
      <c r="C15" s="280"/>
      <c r="D15" s="281"/>
      <c r="E15" s="131">
        <f t="shared" si="12"/>
        <v>6</v>
      </c>
      <c r="F15" s="132">
        <f>'Caja Chica'!D13</f>
        <v>703</v>
      </c>
      <c r="G15" s="133"/>
      <c r="H15" s="133">
        <f>'Caja Chica'!F13</f>
        <v>12.9</v>
      </c>
      <c r="I15" s="134">
        <f t="shared" si="0"/>
        <v>24423.239999999998</v>
      </c>
      <c r="J15" s="134" t="str">
        <f t="shared" si="1"/>
        <v/>
      </c>
      <c r="K15" s="134" t="str">
        <f t="shared" si="2"/>
        <v/>
      </c>
      <c r="L15" s="134">
        <f t="shared" si="3"/>
        <v>12.9</v>
      </c>
      <c r="M15" s="134" t="str">
        <f t="shared" si="4"/>
        <v/>
      </c>
      <c r="N15" s="134" t="str">
        <f t="shared" si="5"/>
        <v/>
      </c>
      <c r="O15" s="134" t="str">
        <f t="shared" si="6"/>
        <v/>
      </c>
      <c r="P15" s="134" t="str">
        <f t="shared" si="7"/>
        <v/>
      </c>
      <c r="Q15" s="134" t="str">
        <f t="shared" si="8"/>
        <v/>
      </c>
      <c r="R15" s="134" t="str">
        <f t="shared" si="9"/>
        <v/>
      </c>
      <c r="S15" s="134" t="str">
        <f t="shared" si="10"/>
        <v/>
      </c>
      <c r="T15" s="181" t="str">
        <f t="shared" si="11"/>
        <v/>
      </c>
    </row>
    <row r="16" spans="1:20" ht="13.5" customHeight="1" x14ac:dyDescent="0.2">
      <c r="A16" s="130" t="s">
        <v>57</v>
      </c>
      <c r="B16" s="279" t="str">
        <f>'Caja Chica'!B14</f>
        <v>compra de alimentos menu</v>
      </c>
      <c r="C16" s="280"/>
      <c r="D16" s="281"/>
      <c r="E16" s="131">
        <f t="shared" si="12"/>
        <v>7</v>
      </c>
      <c r="F16" s="132">
        <f>'Caja Chica'!D14</f>
        <v>702</v>
      </c>
      <c r="G16" s="133"/>
      <c r="H16" s="133">
        <f>'Caja Chica'!F14</f>
        <v>80</v>
      </c>
      <c r="I16" s="134">
        <f t="shared" si="0"/>
        <v>24343.239999999998</v>
      </c>
      <c r="J16" s="134" t="str">
        <f t="shared" si="1"/>
        <v/>
      </c>
      <c r="K16" s="134">
        <f t="shared" si="2"/>
        <v>80</v>
      </c>
      <c r="L16" s="134" t="str">
        <f t="shared" si="3"/>
        <v/>
      </c>
      <c r="M16" s="134" t="str">
        <f t="shared" si="4"/>
        <v/>
      </c>
      <c r="N16" s="134" t="str">
        <f t="shared" si="5"/>
        <v/>
      </c>
      <c r="O16" s="134" t="str">
        <f t="shared" si="6"/>
        <v/>
      </c>
      <c r="P16" s="134" t="str">
        <f t="shared" si="7"/>
        <v/>
      </c>
      <c r="Q16" s="134" t="str">
        <f t="shared" si="8"/>
        <v/>
      </c>
      <c r="R16" s="134" t="str">
        <f t="shared" si="9"/>
        <v/>
      </c>
      <c r="S16" s="134" t="str">
        <f t="shared" si="10"/>
        <v/>
      </c>
      <c r="T16" s="181" t="str">
        <f t="shared" si="11"/>
        <v/>
      </c>
    </row>
    <row r="17" spans="1:20" ht="13.5" customHeight="1" x14ac:dyDescent="0.2">
      <c r="A17" s="130" t="s">
        <v>60</v>
      </c>
      <c r="B17" s="279" t="str">
        <f>'Caja Chica'!B15</f>
        <v>copias y trabajos por internet</v>
      </c>
      <c r="C17" s="280"/>
      <c r="D17" s="281"/>
      <c r="E17" s="131">
        <f t="shared" si="12"/>
        <v>8</v>
      </c>
      <c r="F17" s="132">
        <f>'Caja Chica'!D15</f>
        <v>710</v>
      </c>
      <c r="G17" s="133"/>
      <c r="H17" s="133">
        <f>'Caja Chica'!F15</f>
        <v>1.4</v>
      </c>
      <c r="I17" s="134">
        <f t="shared" si="0"/>
        <v>24341.839999999997</v>
      </c>
      <c r="J17" s="134" t="str">
        <f t="shared" si="1"/>
        <v/>
      </c>
      <c r="K17" s="134" t="str">
        <f t="shared" si="2"/>
        <v/>
      </c>
      <c r="L17" s="134" t="str">
        <f t="shared" si="3"/>
        <v/>
      </c>
      <c r="M17" s="134" t="str">
        <f t="shared" si="4"/>
        <v/>
      </c>
      <c r="N17" s="134" t="str">
        <f t="shared" si="5"/>
        <v/>
      </c>
      <c r="O17" s="134" t="str">
        <f t="shared" si="6"/>
        <v/>
      </c>
      <c r="P17" s="134" t="str">
        <f t="shared" si="7"/>
        <v/>
      </c>
      <c r="Q17" s="134" t="str">
        <f t="shared" si="8"/>
        <v/>
      </c>
      <c r="R17" s="134" t="str">
        <f t="shared" si="9"/>
        <v/>
      </c>
      <c r="S17" s="134">
        <f t="shared" si="10"/>
        <v>1.4</v>
      </c>
      <c r="T17" s="181" t="str">
        <f t="shared" si="11"/>
        <v/>
      </c>
    </row>
    <row r="18" spans="1:20" ht="13.5" customHeight="1" x14ac:dyDescent="0.2">
      <c r="A18" s="130" t="s">
        <v>60</v>
      </c>
      <c r="B18" s="279" t="str">
        <f>'Caja Chica'!B16</f>
        <v>compra material de tubo para inodoro</v>
      </c>
      <c r="C18" s="280"/>
      <c r="D18" s="281"/>
      <c r="E18" s="131">
        <f t="shared" si="12"/>
        <v>9</v>
      </c>
      <c r="F18" s="132">
        <f>'Caja Chica'!D16</f>
        <v>711</v>
      </c>
      <c r="G18" s="133"/>
      <c r="H18" s="133">
        <f>'Caja Chica'!F16</f>
        <v>8.5</v>
      </c>
      <c r="I18" s="134">
        <f t="shared" si="0"/>
        <v>24333.339999999997</v>
      </c>
      <c r="J18" s="134" t="str">
        <f t="shared" si="1"/>
        <v/>
      </c>
      <c r="K18" s="134" t="str">
        <f t="shared" si="2"/>
        <v/>
      </c>
      <c r="L18" s="134" t="str">
        <f t="shared" si="3"/>
        <v/>
      </c>
      <c r="M18" s="134" t="str">
        <f t="shared" si="4"/>
        <v/>
      </c>
      <c r="N18" s="134" t="str">
        <f t="shared" si="5"/>
        <v/>
      </c>
      <c r="O18" s="134" t="str">
        <f t="shared" si="6"/>
        <v/>
      </c>
      <c r="P18" s="134" t="str">
        <f t="shared" si="7"/>
        <v/>
      </c>
      <c r="Q18" s="134" t="str">
        <f t="shared" si="8"/>
        <v/>
      </c>
      <c r="R18" s="134" t="str">
        <f t="shared" si="9"/>
        <v/>
      </c>
      <c r="S18" s="134" t="str">
        <f t="shared" si="10"/>
        <v/>
      </c>
      <c r="T18" s="181">
        <f t="shared" si="11"/>
        <v>8.5</v>
      </c>
    </row>
    <row r="19" spans="1:20" ht="13.5" customHeight="1" x14ac:dyDescent="0.2">
      <c r="A19" s="130" t="s">
        <v>60</v>
      </c>
      <c r="B19" s="279" t="str">
        <f>'Caja Chica'!B17</f>
        <v>llamad telefonica contratar camioneta</v>
      </c>
      <c r="C19" s="280"/>
      <c r="D19" s="281"/>
      <c r="E19" s="131">
        <f t="shared" si="12"/>
        <v>10</v>
      </c>
      <c r="F19" s="132">
        <f>'Caja Chica'!D17</f>
        <v>710</v>
      </c>
      <c r="G19" s="133"/>
      <c r="H19" s="133">
        <f>'Caja Chica'!F17</f>
        <v>0.8</v>
      </c>
      <c r="I19" s="134">
        <f t="shared" si="0"/>
        <v>24332.539999999997</v>
      </c>
      <c r="J19" s="134" t="str">
        <f t="shared" si="1"/>
        <v/>
      </c>
      <c r="K19" s="134" t="str">
        <f t="shared" si="2"/>
        <v/>
      </c>
      <c r="L19" s="134" t="str">
        <f t="shared" si="3"/>
        <v/>
      </c>
      <c r="M19" s="134" t="str">
        <f t="shared" si="4"/>
        <v/>
      </c>
      <c r="N19" s="134" t="str">
        <f t="shared" si="5"/>
        <v/>
      </c>
      <c r="O19" s="134" t="str">
        <f t="shared" si="6"/>
        <v/>
      </c>
      <c r="P19" s="134" t="str">
        <f t="shared" si="7"/>
        <v/>
      </c>
      <c r="Q19" s="134" t="str">
        <f t="shared" si="8"/>
        <v/>
      </c>
      <c r="R19" s="134" t="str">
        <f t="shared" si="9"/>
        <v/>
      </c>
      <c r="S19" s="134">
        <f t="shared" si="10"/>
        <v>0.8</v>
      </c>
      <c r="T19" s="181" t="str">
        <f t="shared" si="11"/>
        <v/>
      </c>
    </row>
    <row r="20" spans="1:20" ht="13.5" customHeight="1" x14ac:dyDescent="0.2">
      <c r="A20" s="130" t="s">
        <v>60</v>
      </c>
      <c r="B20" s="279" t="str">
        <f>'Caja Chica'!B18</f>
        <v>movilidad al banco</v>
      </c>
      <c r="C20" s="280"/>
      <c r="D20" s="281"/>
      <c r="E20" s="131">
        <f t="shared" si="12"/>
        <v>11</v>
      </c>
      <c r="F20" s="132">
        <f>'Caja Chica'!D18</f>
        <v>703</v>
      </c>
      <c r="G20" s="133"/>
      <c r="H20" s="133">
        <f>'Caja Chica'!F18</f>
        <v>3.6</v>
      </c>
      <c r="I20" s="134">
        <f t="shared" si="0"/>
        <v>24328.94</v>
      </c>
      <c r="J20" s="134" t="str">
        <f t="shared" si="1"/>
        <v/>
      </c>
      <c r="K20" s="134" t="str">
        <f t="shared" si="2"/>
        <v/>
      </c>
      <c r="L20" s="134">
        <f t="shared" si="3"/>
        <v>3.6</v>
      </c>
      <c r="M20" s="134" t="str">
        <f t="shared" si="4"/>
        <v/>
      </c>
      <c r="N20" s="134" t="str">
        <f t="shared" si="5"/>
        <v/>
      </c>
      <c r="O20" s="134" t="str">
        <f t="shared" si="6"/>
        <v/>
      </c>
      <c r="P20" s="134" t="str">
        <f t="shared" si="7"/>
        <v/>
      </c>
      <c r="Q20" s="134" t="str">
        <f t="shared" si="8"/>
        <v/>
      </c>
      <c r="R20" s="134" t="str">
        <f t="shared" si="9"/>
        <v/>
      </c>
      <c r="S20" s="134" t="str">
        <f t="shared" si="10"/>
        <v/>
      </c>
      <c r="T20" s="181" t="str">
        <f t="shared" si="11"/>
        <v/>
      </c>
    </row>
    <row r="21" spans="1:20" ht="13.5" customHeight="1" x14ac:dyDescent="0.2">
      <c r="A21" s="130" t="s">
        <v>60</v>
      </c>
      <c r="B21" s="279" t="str">
        <f>'Caja Chica'!B19</f>
        <v>compra de alimentos desayuno par el taller</v>
      </c>
      <c r="C21" s="280"/>
      <c r="D21" s="281"/>
      <c r="E21" s="131">
        <f t="shared" si="12"/>
        <v>12</v>
      </c>
      <c r="F21" s="132">
        <f>'Caja Chica'!D19</f>
        <v>710</v>
      </c>
      <c r="G21" s="133"/>
      <c r="H21" s="133">
        <f>'Caja Chica'!F19</f>
        <v>34.6</v>
      </c>
      <c r="I21" s="134">
        <f t="shared" si="0"/>
        <v>24294.34</v>
      </c>
      <c r="J21" s="134" t="str">
        <f t="shared" si="1"/>
        <v/>
      </c>
      <c r="K21" s="134" t="str">
        <f t="shared" si="2"/>
        <v/>
      </c>
      <c r="L21" s="134" t="str">
        <f t="shared" si="3"/>
        <v/>
      </c>
      <c r="M21" s="134" t="str">
        <f t="shared" si="4"/>
        <v/>
      </c>
      <c r="N21" s="134" t="str">
        <f t="shared" si="5"/>
        <v/>
      </c>
      <c r="O21" s="134" t="str">
        <f t="shared" si="6"/>
        <v/>
      </c>
      <c r="P21" s="134" t="str">
        <f t="shared" si="7"/>
        <v/>
      </c>
      <c r="Q21" s="134" t="str">
        <f t="shared" si="8"/>
        <v/>
      </c>
      <c r="R21" s="134" t="str">
        <f t="shared" si="9"/>
        <v/>
      </c>
      <c r="S21" s="134">
        <f t="shared" si="10"/>
        <v>34.6</v>
      </c>
      <c r="T21" s="181" t="str">
        <f t="shared" si="11"/>
        <v/>
      </c>
    </row>
    <row r="22" spans="1:20" ht="13.5" customHeight="1" x14ac:dyDescent="0.2">
      <c r="A22" s="130" t="s">
        <v>60</v>
      </c>
      <c r="B22" s="279" t="str">
        <f>'Caja Chica'!B20</f>
        <v>compra material de oficina</v>
      </c>
      <c r="C22" s="280"/>
      <c r="D22" s="281"/>
      <c r="E22" s="131">
        <f t="shared" si="12"/>
        <v>13</v>
      </c>
      <c r="F22" s="132">
        <f>'Caja Chica'!D20</f>
        <v>704</v>
      </c>
      <c r="G22" s="133"/>
      <c r="H22" s="133">
        <f>'Caja Chica'!F20</f>
        <v>13.1</v>
      </c>
      <c r="I22" s="134">
        <f t="shared" si="0"/>
        <v>24281.24</v>
      </c>
      <c r="J22" s="134" t="str">
        <f t="shared" si="1"/>
        <v/>
      </c>
      <c r="K22" s="134" t="str">
        <f t="shared" si="2"/>
        <v/>
      </c>
      <c r="L22" s="134" t="str">
        <f t="shared" si="3"/>
        <v/>
      </c>
      <c r="M22" s="134">
        <f t="shared" si="4"/>
        <v>13.1</v>
      </c>
      <c r="N22" s="134" t="str">
        <f t="shared" si="5"/>
        <v/>
      </c>
      <c r="O22" s="134" t="str">
        <f>IF(F22=706,H22,"")</f>
        <v/>
      </c>
      <c r="P22" s="134" t="str">
        <f t="shared" si="7"/>
        <v/>
      </c>
      <c r="Q22" s="134" t="str">
        <f t="shared" si="8"/>
        <v/>
      </c>
      <c r="R22" s="134" t="str">
        <f t="shared" si="9"/>
        <v/>
      </c>
      <c r="S22" s="134" t="str">
        <f t="shared" si="10"/>
        <v/>
      </c>
      <c r="T22" s="181" t="str">
        <f t="shared" si="11"/>
        <v/>
      </c>
    </row>
    <row r="23" spans="1:20" ht="13.5" customHeight="1" x14ac:dyDescent="0.2">
      <c r="A23" s="130" t="s">
        <v>60</v>
      </c>
      <c r="B23" s="279" t="str">
        <f>'Caja Chica'!B21</f>
        <v>compra de alimentos menu</v>
      </c>
      <c r="C23" s="280"/>
      <c r="D23" s="281"/>
      <c r="E23" s="131">
        <f t="shared" si="12"/>
        <v>14</v>
      </c>
      <c r="F23" s="132">
        <f>'Caja Chica'!D21</f>
        <v>702</v>
      </c>
      <c r="G23" s="133"/>
      <c r="H23" s="133">
        <f>'Caja Chica'!F21</f>
        <v>96.6</v>
      </c>
      <c r="I23" s="134">
        <f t="shared" si="0"/>
        <v>24184.640000000003</v>
      </c>
      <c r="J23" s="134" t="str">
        <f t="shared" si="1"/>
        <v/>
      </c>
      <c r="K23" s="134">
        <f t="shared" si="2"/>
        <v>96.6</v>
      </c>
      <c r="L23" s="134" t="str">
        <f t="shared" si="3"/>
        <v/>
      </c>
      <c r="M23" s="134" t="str">
        <f t="shared" si="4"/>
        <v/>
      </c>
      <c r="N23" s="134" t="str">
        <f t="shared" si="5"/>
        <v/>
      </c>
      <c r="O23" s="134" t="str">
        <f t="shared" si="6"/>
        <v/>
      </c>
      <c r="P23" s="134" t="str">
        <f t="shared" si="7"/>
        <v/>
      </c>
      <c r="Q23" s="134" t="str">
        <f t="shared" si="8"/>
        <v/>
      </c>
      <c r="R23" s="134" t="str">
        <f t="shared" si="9"/>
        <v/>
      </c>
      <c r="S23" s="134" t="str">
        <f t="shared" si="10"/>
        <v/>
      </c>
      <c r="T23" s="181" t="str">
        <f t="shared" si="11"/>
        <v/>
      </c>
    </row>
    <row r="24" spans="1:20" ht="13.5" customHeight="1" x14ac:dyDescent="0.2">
      <c r="A24" s="130" t="s">
        <v>60</v>
      </c>
      <c r="B24" s="279" t="str">
        <f>'Caja Chica'!B22</f>
        <v>movilidad traer toldos de subtanjalla</v>
      </c>
      <c r="C24" s="280"/>
      <c r="D24" s="281"/>
      <c r="E24" s="131">
        <f t="shared" si="12"/>
        <v>15</v>
      </c>
      <c r="F24" s="132">
        <f>'Caja Chica'!D22</f>
        <v>703</v>
      </c>
      <c r="G24" s="216"/>
      <c r="H24" s="133">
        <f>'Caja Chica'!F22</f>
        <v>15</v>
      </c>
      <c r="I24" s="134">
        <f t="shared" si="0"/>
        <v>24169.640000000003</v>
      </c>
      <c r="J24" s="134" t="str">
        <f t="shared" si="1"/>
        <v/>
      </c>
      <c r="K24" s="134" t="str">
        <f t="shared" si="2"/>
        <v/>
      </c>
      <c r="L24" s="134">
        <f t="shared" si="3"/>
        <v>15</v>
      </c>
      <c r="M24" s="134" t="str">
        <f t="shared" si="4"/>
        <v/>
      </c>
      <c r="N24" s="134" t="str">
        <f t="shared" si="5"/>
        <v/>
      </c>
      <c r="O24" s="134" t="str">
        <f t="shared" si="6"/>
        <v/>
      </c>
      <c r="P24" s="134" t="str">
        <f t="shared" si="7"/>
        <v/>
      </c>
      <c r="Q24" s="134" t="str">
        <f t="shared" si="8"/>
        <v/>
      </c>
      <c r="R24" s="134" t="str">
        <f t="shared" si="9"/>
        <v/>
      </c>
      <c r="S24" s="134" t="str">
        <f t="shared" si="10"/>
        <v/>
      </c>
      <c r="T24" s="181" t="str">
        <f t="shared" si="11"/>
        <v/>
      </c>
    </row>
    <row r="25" spans="1:20" ht="13.5" customHeight="1" x14ac:dyDescent="0.2">
      <c r="A25" s="130" t="s">
        <v>60</v>
      </c>
      <c r="B25" s="279" t="str">
        <f>'Caja Chica'!B23</f>
        <v>compra de utiles de limpieza</v>
      </c>
      <c r="C25" s="280"/>
      <c r="D25" s="281"/>
      <c r="E25" s="131">
        <f t="shared" si="12"/>
        <v>16</v>
      </c>
      <c r="F25" s="132">
        <f>'Caja Chica'!D23</f>
        <v>704</v>
      </c>
      <c r="G25" s="216"/>
      <c r="H25" s="133">
        <f>'Caja Chica'!F23</f>
        <v>88.4</v>
      </c>
      <c r="I25" s="134">
        <f t="shared" si="0"/>
        <v>24081.24</v>
      </c>
      <c r="J25" s="134" t="str">
        <f t="shared" si="1"/>
        <v/>
      </c>
      <c r="K25" s="134" t="str">
        <f t="shared" si="2"/>
        <v/>
      </c>
      <c r="L25" s="134" t="str">
        <f t="shared" si="3"/>
        <v/>
      </c>
      <c r="M25" s="134">
        <f t="shared" si="4"/>
        <v>88.4</v>
      </c>
      <c r="N25" s="134" t="str">
        <f t="shared" si="5"/>
        <v/>
      </c>
      <c r="O25" s="134" t="str">
        <f t="shared" si="6"/>
        <v/>
      </c>
      <c r="P25" s="134" t="str">
        <f t="shared" si="7"/>
        <v/>
      </c>
      <c r="Q25" s="134" t="str">
        <f t="shared" si="8"/>
        <v/>
      </c>
      <c r="R25" s="134" t="str">
        <f t="shared" si="9"/>
        <v/>
      </c>
      <c r="S25" s="134" t="str">
        <f t="shared" si="10"/>
        <v/>
      </c>
      <c r="T25" s="181" t="str">
        <f t="shared" si="11"/>
        <v/>
      </c>
    </row>
    <row r="26" spans="1:20" ht="13.5" customHeight="1" x14ac:dyDescent="0.2">
      <c r="A26" s="130" t="s">
        <v>60</v>
      </c>
      <c r="B26" s="279" t="str">
        <f>'Caja Chica'!B25</f>
        <v>cuota de padres</v>
      </c>
      <c r="C26" s="280"/>
      <c r="D26" s="281"/>
      <c r="E26" s="131"/>
      <c r="F26" s="132"/>
      <c r="G26" s="216">
        <v>16</v>
      </c>
      <c r="H26" s="133"/>
      <c r="I26" s="134">
        <f t="shared" si="0"/>
        <v>24097.24</v>
      </c>
      <c r="J26" s="134" t="str">
        <f t="shared" si="1"/>
        <v/>
      </c>
      <c r="K26" s="134" t="str">
        <f t="shared" si="2"/>
        <v/>
      </c>
      <c r="L26" s="134" t="str">
        <f t="shared" si="3"/>
        <v/>
      </c>
      <c r="M26" s="134" t="str">
        <f t="shared" si="4"/>
        <v/>
      </c>
      <c r="N26" s="134" t="str">
        <f t="shared" si="5"/>
        <v/>
      </c>
      <c r="O26" s="134" t="str">
        <f t="shared" si="6"/>
        <v/>
      </c>
      <c r="P26" s="134" t="str">
        <f t="shared" si="7"/>
        <v/>
      </c>
      <c r="Q26" s="134" t="str">
        <f t="shared" si="8"/>
        <v/>
      </c>
      <c r="R26" s="134" t="str">
        <f t="shared" si="9"/>
        <v/>
      </c>
      <c r="S26" s="134" t="str">
        <f t="shared" si="10"/>
        <v/>
      </c>
      <c r="T26" s="181" t="str">
        <f t="shared" si="11"/>
        <v/>
      </c>
    </row>
    <row r="27" spans="1:20" ht="13.5" customHeight="1" x14ac:dyDescent="0.2">
      <c r="A27" s="130" t="s">
        <v>75</v>
      </c>
      <c r="B27" s="279" t="str">
        <f>'Caja Chica'!B26</f>
        <v>cuota de padres</v>
      </c>
      <c r="C27" s="280"/>
      <c r="D27" s="281"/>
      <c r="E27" s="131"/>
      <c r="F27" s="132"/>
      <c r="G27" s="216">
        <v>228</v>
      </c>
      <c r="H27" s="133"/>
      <c r="I27" s="134">
        <f t="shared" si="0"/>
        <v>24325.24</v>
      </c>
      <c r="J27" s="134" t="str">
        <f t="shared" si="1"/>
        <v/>
      </c>
      <c r="K27" s="134" t="str">
        <f t="shared" si="2"/>
        <v/>
      </c>
      <c r="L27" s="134" t="str">
        <f t="shared" si="3"/>
        <v/>
      </c>
      <c r="M27" s="134" t="str">
        <f t="shared" si="4"/>
        <v/>
      </c>
      <c r="N27" s="134" t="str">
        <f t="shared" si="5"/>
        <v/>
      </c>
      <c r="O27" s="134" t="str">
        <f t="shared" si="6"/>
        <v/>
      </c>
      <c r="P27" s="134" t="str">
        <f t="shared" si="7"/>
        <v/>
      </c>
      <c r="Q27" s="134" t="str">
        <f t="shared" si="8"/>
        <v/>
      </c>
      <c r="R27" s="134" t="str">
        <f t="shared" si="9"/>
        <v/>
      </c>
      <c r="S27" s="134" t="str">
        <f t="shared" si="10"/>
        <v/>
      </c>
      <c r="T27" s="181" t="str">
        <f t="shared" si="11"/>
        <v/>
      </c>
    </row>
    <row r="28" spans="1:20" ht="13.5" customHeight="1" x14ac:dyDescent="0.2">
      <c r="A28" s="130" t="s">
        <v>75</v>
      </c>
      <c r="B28" s="279" t="str">
        <f>'Caja Chica'!B27</f>
        <v>Compra de alimentos para taller de pastor y personal</v>
      </c>
      <c r="C28" s="280"/>
      <c r="D28" s="281"/>
      <c r="E28" s="131">
        <v>17</v>
      </c>
      <c r="F28" s="132">
        <f>'Caja Chica'!D27</f>
        <v>710</v>
      </c>
      <c r="G28" s="216"/>
      <c r="H28" s="133">
        <f>'Caja Chica'!F27</f>
        <v>92</v>
      </c>
      <c r="I28" s="134">
        <f t="shared" si="0"/>
        <v>24233.24</v>
      </c>
      <c r="J28" s="134" t="str">
        <f t="shared" si="1"/>
        <v/>
      </c>
      <c r="K28" s="134" t="str">
        <f t="shared" si="2"/>
        <v/>
      </c>
      <c r="L28" s="134" t="str">
        <f t="shared" si="3"/>
        <v/>
      </c>
      <c r="M28" s="134" t="str">
        <f t="shared" si="4"/>
        <v/>
      </c>
      <c r="N28" s="134" t="str">
        <f t="shared" si="5"/>
        <v/>
      </c>
      <c r="O28" s="134" t="str">
        <f>IF(F28=706,H28,"")</f>
        <v/>
      </c>
      <c r="P28" s="134" t="str">
        <f t="shared" si="7"/>
        <v/>
      </c>
      <c r="Q28" s="134" t="str">
        <f t="shared" si="8"/>
        <v/>
      </c>
      <c r="R28" s="134" t="str">
        <f t="shared" si="9"/>
        <v/>
      </c>
      <c r="S28" s="134">
        <f t="shared" si="10"/>
        <v>92</v>
      </c>
      <c r="T28" s="181" t="str">
        <f t="shared" si="11"/>
        <v/>
      </c>
    </row>
    <row r="29" spans="1:20" ht="13.5" customHeight="1" x14ac:dyDescent="0.2">
      <c r="A29" s="130" t="s">
        <v>78</v>
      </c>
      <c r="B29" s="279" t="str">
        <f>'Caja Chica'!B28</f>
        <v>pago ofrenda al personal apoyo en la cocina</v>
      </c>
      <c r="C29" s="280"/>
      <c r="D29" s="281"/>
      <c r="E29" s="131">
        <f t="shared" si="12"/>
        <v>18</v>
      </c>
      <c r="F29" s="132">
        <f>'Caja Chica'!D28</f>
        <v>710</v>
      </c>
      <c r="G29" s="216"/>
      <c r="H29" s="133">
        <f>'Caja Chica'!F28</f>
        <v>60</v>
      </c>
      <c r="I29" s="134">
        <f t="shared" si="0"/>
        <v>24173.24</v>
      </c>
      <c r="J29" s="134" t="str">
        <f t="shared" si="1"/>
        <v/>
      </c>
      <c r="K29" s="134" t="str">
        <f t="shared" si="2"/>
        <v/>
      </c>
      <c r="L29" s="134" t="str">
        <f t="shared" si="3"/>
        <v/>
      </c>
      <c r="M29" s="134" t="str">
        <f t="shared" si="4"/>
        <v/>
      </c>
      <c r="N29" s="134" t="str">
        <f t="shared" si="5"/>
        <v/>
      </c>
      <c r="O29" s="134" t="str">
        <f t="shared" si="6"/>
        <v/>
      </c>
      <c r="P29" s="134" t="str">
        <f t="shared" si="7"/>
        <v/>
      </c>
      <c r="Q29" s="134" t="str">
        <f t="shared" si="8"/>
        <v/>
      </c>
      <c r="R29" s="134" t="str">
        <f t="shared" si="9"/>
        <v/>
      </c>
      <c r="S29" s="134">
        <f t="shared" si="10"/>
        <v>60</v>
      </c>
      <c r="T29" s="181" t="str">
        <f t="shared" si="11"/>
        <v/>
      </c>
    </row>
    <row r="30" spans="1:20" ht="13.5" customHeight="1" x14ac:dyDescent="0.2">
      <c r="A30" s="130" t="s">
        <v>78</v>
      </c>
      <c r="B30" s="279" t="str">
        <f>'Caja Chica'!B29</f>
        <v>refrigerio en reunion de director pastor y tesorero</v>
      </c>
      <c r="C30" s="280"/>
      <c r="D30" s="281"/>
      <c r="E30" s="131">
        <f t="shared" si="12"/>
        <v>19</v>
      </c>
      <c r="F30" s="132">
        <f>'Caja Chica'!D29</f>
        <v>702</v>
      </c>
      <c r="G30" s="216"/>
      <c r="H30" s="133">
        <f>'Caja Chica'!F29</f>
        <v>6</v>
      </c>
      <c r="I30" s="134">
        <f t="shared" si="0"/>
        <v>24167.24</v>
      </c>
      <c r="J30" s="134" t="str">
        <f t="shared" si="1"/>
        <v/>
      </c>
      <c r="K30" s="134">
        <f t="shared" si="2"/>
        <v>6</v>
      </c>
      <c r="L30" s="134" t="str">
        <f t="shared" si="3"/>
        <v/>
      </c>
      <c r="M30" s="134" t="str">
        <f t="shared" si="4"/>
        <v/>
      </c>
      <c r="N30" s="134" t="str">
        <f t="shared" si="5"/>
        <v/>
      </c>
      <c r="O30" s="134" t="str">
        <f t="shared" si="6"/>
        <v/>
      </c>
      <c r="P30" s="134" t="str">
        <f t="shared" si="7"/>
        <v/>
      </c>
      <c r="Q30" s="134" t="str">
        <f t="shared" si="8"/>
        <v/>
      </c>
      <c r="R30" s="134" t="str">
        <f t="shared" si="9"/>
        <v/>
      </c>
      <c r="S30" s="134" t="str">
        <f t="shared" si="10"/>
        <v/>
      </c>
      <c r="T30" s="181" t="str">
        <f t="shared" si="11"/>
        <v/>
      </c>
    </row>
    <row r="31" spans="1:20" ht="13.5" customHeight="1" x14ac:dyDescent="0.2">
      <c r="A31" s="130" t="s">
        <v>78</v>
      </c>
      <c r="B31" s="279" t="str">
        <f>'Caja Chica'!B30</f>
        <v>compra de combustible gas</v>
      </c>
      <c r="C31" s="280"/>
      <c r="D31" s="281"/>
      <c r="E31" s="131">
        <f t="shared" si="12"/>
        <v>20</v>
      </c>
      <c r="F31" s="132">
        <f>'Caja Chica'!D30</f>
        <v>703</v>
      </c>
      <c r="G31" s="216"/>
      <c r="H31" s="133">
        <f>'Caja Chica'!F30</f>
        <v>30</v>
      </c>
      <c r="I31" s="134">
        <f t="shared" si="0"/>
        <v>24137.24</v>
      </c>
      <c r="J31" s="134" t="str">
        <f t="shared" si="1"/>
        <v/>
      </c>
      <c r="K31" s="134" t="str">
        <f t="shared" si="2"/>
        <v/>
      </c>
      <c r="L31" s="134">
        <f t="shared" si="3"/>
        <v>30</v>
      </c>
      <c r="M31" s="134" t="str">
        <f t="shared" si="4"/>
        <v/>
      </c>
      <c r="N31" s="134" t="str">
        <f t="shared" si="5"/>
        <v/>
      </c>
      <c r="O31" s="134" t="str">
        <f t="shared" si="6"/>
        <v/>
      </c>
      <c r="P31" s="134" t="str">
        <f t="shared" si="7"/>
        <v/>
      </c>
      <c r="Q31" s="134" t="str">
        <f t="shared" si="8"/>
        <v/>
      </c>
      <c r="R31" s="134" t="str">
        <f t="shared" si="9"/>
        <v/>
      </c>
      <c r="S31" s="134" t="str">
        <f t="shared" si="10"/>
        <v/>
      </c>
      <c r="T31" s="181" t="str">
        <f t="shared" si="11"/>
        <v/>
      </c>
    </row>
    <row r="32" spans="1:20" ht="13.5" customHeight="1" x14ac:dyDescent="0.2">
      <c r="A32" s="130" t="s">
        <v>78</v>
      </c>
      <c r="B32" s="279" t="str">
        <f>'Caja Chica'!B31</f>
        <v>movilidad del 346 - 362 - 343 a reuion</v>
      </c>
      <c r="C32" s="280"/>
      <c r="D32" s="281"/>
      <c r="E32" s="131">
        <f t="shared" si="12"/>
        <v>21</v>
      </c>
      <c r="F32" s="132">
        <f>'Caja Chica'!D31</f>
        <v>703</v>
      </c>
      <c r="G32" s="216"/>
      <c r="H32" s="133">
        <f>'Caja Chica'!F31</f>
        <v>23</v>
      </c>
      <c r="I32" s="134">
        <f t="shared" si="0"/>
        <v>24114.240000000002</v>
      </c>
      <c r="J32" s="134" t="str">
        <f t="shared" si="1"/>
        <v/>
      </c>
      <c r="K32" s="134" t="str">
        <f t="shared" si="2"/>
        <v/>
      </c>
      <c r="L32" s="134">
        <f t="shared" si="3"/>
        <v>23</v>
      </c>
      <c r="M32" s="134" t="str">
        <f t="shared" si="4"/>
        <v/>
      </c>
      <c r="N32" s="134" t="str">
        <f t="shared" si="5"/>
        <v/>
      </c>
      <c r="O32" s="134" t="str">
        <f t="shared" si="6"/>
        <v/>
      </c>
      <c r="P32" s="134" t="str">
        <f t="shared" si="7"/>
        <v/>
      </c>
      <c r="Q32" s="134" t="str">
        <f t="shared" si="8"/>
        <v/>
      </c>
      <c r="R32" s="134" t="str">
        <f t="shared" si="9"/>
        <v/>
      </c>
      <c r="S32" s="134" t="str">
        <f t="shared" si="10"/>
        <v/>
      </c>
      <c r="T32" s="181" t="str">
        <f t="shared" si="11"/>
        <v/>
      </c>
    </row>
    <row r="33" spans="1:21" ht="13.5" customHeight="1" x14ac:dyDescent="0.2">
      <c r="A33" s="130" t="s">
        <v>78</v>
      </c>
      <c r="B33" s="279" t="s">
        <v>56</v>
      </c>
      <c r="C33" s="280"/>
      <c r="D33" s="281"/>
      <c r="E33" s="131"/>
      <c r="F33" s="132"/>
      <c r="G33" s="216">
        <v>205</v>
      </c>
      <c r="H33" s="133"/>
      <c r="I33" s="134">
        <f t="shared" si="0"/>
        <v>24319.24</v>
      </c>
      <c r="J33" s="134" t="str">
        <f t="shared" si="1"/>
        <v/>
      </c>
      <c r="K33" s="134" t="str">
        <f t="shared" si="2"/>
        <v/>
      </c>
      <c r="L33" s="134" t="str">
        <f t="shared" si="3"/>
        <v/>
      </c>
      <c r="M33" s="134" t="str">
        <f t="shared" si="4"/>
        <v/>
      </c>
      <c r="N33" s="134" t="str">
        <f t="shared" si="5"/>
        <v/>
      </c>
      <c r="O33" s="134" t="str">
        <f t="shared" si="6"/>
        <v/>
      </c>
      <c r="P33" s="134" t="str">
        <f t="shared" si="7"/>
        <v/>
      </c>
      <c r="Q33" s="134" t="str">
        <f t="shared" si="8"/>
        <v/>
      </c>
      <c r="R33" s="134" t="str">
        <f t="shared" si="9"/>
        <v/>
      </c>
      <c r="S33" s="134" t="str">
        <f t="shared" si="10"/>
        <v/>
      </c>
      <c r="T33" s="181" t="str">
        <f t="shared" si="11"/>
        <v/>
      </c>
    </row>
    <row r="34" spans="1:21" ht="13.5" customHeight="1" x14ac:dyDescent="0.2">
      <c r="A34" s="130" t="s">
        <v>79</v>
      </c>
      <c r="B34" s="279" t="str">
        <f>'Caja Chica'!B32</f>
        <v>Movilidad al banco</v>
      </c>
      <c r="C34" s="280"/>
      <c r="D34" s="281"/>
      <c r="E34" s="131">
        <v>22</v>
      </c>
      <c r="F34" s="132">
        <f>'Caja Chica'!D32</f>
        <v>703</v>
      </c>
      <c r="G34" s="216"/>
      <c r="H34" s="133">
        <f>'Caja Chica'!F32</f>
        <v>3.2</v>
      </c>
      <c r="I34" s="134">
        <f t="shared" si="0"/>
        <v>24316.04</v>
      </c>
      <c r="J34" s="134" t="str">
        <f t="shared" si="1"/>
        <v/>
      </c>
      <c r="K34" s="134" t="str">
        <f t="shared" si="2"/>
        <v/>
      </c>
      <c r="L34" s="134">
        <f t="shared" si="3"/>
        <v>3.2</v>
      </c>
      <c r="M34" s="134" t="str">
        <f t="shared" si="4"/>
        <v/>
      </c>
      <c r="N34" s="134" t="str">
        <f t="shared" si="5"/>
        <v/>
      </c>
      <c r="O34" s="134" t="str">
        <f t="shared" si="6"/>
        <v/>
      </c>
      <c r="P34" s="134" t="str">
        <f t="shared" si="7"/>
        <v/>
      </c>
      <c r="Q34" s="134" t="str">
        <f t="shared" si="8"/>
        <v/>
      </c>
      <c r="R34" s="134" t="str">
        <f t="shared" si="9"/>
        <v/>
      </c>
      <c r="S34" s="134" t="str">
        <f t="shared" si="10"/>
        <v/>
      </c>
      <c r="T34" s="181" t="str">
        <f t="shared" si="11"/>
        <v/>
      </c>
    </row>
    <row r="35" spans="1:21" ht="13.5" customHeight="1" x14ac:dyDescent="0.2">
      <c r="A35" s="130" t="s">
        <v>79</v>
      </c>
      <c r="B35" s="279" t="str">
        <f>'Caja Chica'!B34</f>
        <v>movilidad a subtanjalla recoger toldos faltantes</v>
      </c>
      <c r="C35" s="280"/>
      <c r="D35" s="281"/>
      <c r="E35" s="131">
        <f t="shared" si="12"/>
        <v>23</v>
      </c>
      <c r="F35" s="132">
        <f>'Caja Chica'!D34</f>
        <v>703</v>
      </c>
      <c r="G35" s="216"/>
      <c r="H35" s="133">
        <f>'Caja Chica'!F34</f>
        <v>12</v>
      </c>
      <c r="I35" s="134">
        <f t="shared" si="0"/>
        <v>24304.04</v>
      </c>
      <c r="J35" s="134" t="str">
        <f t="shared" si="1"/>
        <v/>
      </c>
      <c r="K35" s="134" t="str">
        <f t="shared" si="2"/>
        <v/>
      </c>
      <c r="L35" s="134">
        <f t="shared" si="3"/>
        <v>12</v>
      </c>
      <c r="M35" s="134" t="str">
        <f t="shared" si="4"/>
        <v/>
      </c>
      <c r="N35" s="134" t="str">
        <f t="shared" si="5"/>
        <v/>
      </c>
      <c r="O35" s="134" t="str">
        <f t="shared" si="6"/>
        <v/>
      </c>
      <c r="P35" s="134" t="str">
        <f t="shared" si="7"/>
        <v/>
      </c>
      <c r="Q35" s="134" t="str">
        <f t="shared" si="8"/>
        <v/>
      </c>
      <c r="R35" s="134" t="str">
        <f t="shared" si="9"/>
        <v/>
      </c>
      <c r="S35" s="134" t="str">
        <f t="shared" si="10"/>
        <v/>
      </c>
      <c r="T35" s="181" t="str">
        <f>IF(F35=711,H36,"")</f>
        <v/>
      </c>
    </row>
    <row r="36" spans="1:21" ht="13.5" customHeight="1" x14ac:dyDescent="0.2">
      <c r="A36" s="130" t="s">
        <v>79</v>
      </c>
      <c r="B36" s="279" t="str">
        <f>'Caja Chica'!B35</f>
        <v xml:space="preserve">llamada telefonica traer camioneta </v>
      </c>
      <c r="C36" s="280"/>
      <c r="D36" s="281"/>
      <c r="E36" s="131">
        <f t="shared" si="12"/>
        <v>24</v>
      </c>
      <c r="F36" s="132">
        <f>'Caja Chica'!D35</f>
        <v>710</v>
      </c>
      <c r="G36" s="135"/>
      <c r="H36" s="133">
        <f>'Caja Chica'!F35</f>
        <v>3.2</v>
      </c>
      <c r="I36" s="134">
        <f t="shared" si="0"/>
        <v>24300.84</v>
      </c>
      <c r="J36" s="134" t="str">
        <f t="shared" si="1"/>
        <v/>
      </c>
      <c r="K36" s="134" t="str">
        <f t="shared" si="2"/>
        <v/>
      </c>
      <c r="L36" s="134" t="str">
        <f t="shared" si="3"/>
        <v/>
      </c>
      <c r="M36" s="134" t="str">
        <f t="shared" si="4"/>
        <v/>
      </c>
      <c r="N36" s="134" t="str">
        <f t="shared" si="5"/>
        <v/>
      </c>
      <c r="O36" s="134" t="str">
        <f t="shared" si="6"/>
        <v/>
      </c>
      <c r="P36" s="134" t="str">
        <f t="shared" si="7"/>
        <v/>
      </c>
      <c r="Q36" s="134" t="str">
        <f t="shared" si="8"/>
        <v/>
      </c>
      <c r="R36" s="134" t="str">
        <f t="shared" si="9"/>
        <v/>
      </c>
      <c r="S36" s="134">
        <f t="shared" si="10"/>
        <v>3.2</v>
      </c>
      <c r="T36" s="181" t="str">
        <f>IF(F36=711,#REF!,"")</f>
        <v/>
      </c>
    </row>
    <row r="37" spans="1:21" ht="13.5" customHeight="1" x14ac:dyDescent="0.2">
      <c r="A37" s="130" t="s">
        <v>79</v>
      </c>
      <c r="B37" s="279" t="str">
        <f>'Caja Chica'!B36</f>
        <v>compra de alimentos menu</v>
      </c>
      <c r="C37" s="280"/>
      <c r="D37" s="281"/>
      <c r="E37" s="131">
        <f t="shared" si="12"/>
        <v>25</v>
      </c>
      <c r="F37" s="132">
        <f>'Caja Chica'!D36</f>
        <v>702</v>
      </c>
      <c r="G37" s="133"/>
      <c r="H37" s="133">
        <f>'Caja Chica'!F36</f>
        <v>56.4</v>
      </c>
      <c r="I37" s="134">
        <f t="shared" si="0"/>
        <v>24244.44</v>
      </c>
      <c r="J37" s="134" t="str">
        <f t="shared" si="1"/>
        <v/>
      </c>
      <c r="K37" s="134">
        <f t="shared" si="2"/>
        <v>56.4</v>
      </c>
      <c r="L37" s="134" t="str">
        <f t="shared" si="3"/>
        <v/>
      </c>
      <c r="M37" s="134" t="str">
        <f t="shared" si="4"/>
        <v/>
      </c>
      <c r="N37" s="134" t="str">
        <f t="shared" si="5"/>
        <v/>
      </c>
      <c r="O37" s="134" t="str">
        <f t="shared" si="6"/>
        <v/>
      </c>
      <c r="P37" s="134" t="str">
        <f t="shared" si="7"/>
        <v/>
      </c>
      <c r="Q37" s="134" t="str">
        <f t="shared" si="8"/>
        <v/>
      </c>
      <c r="R37" s="134" t="str">
        <f t="shared" si="9"/>
        <v/>
      </c>
      <c r="S37" s="134" t="str">
        <f t="shared" si="10"/>
        <v/>
      </c>
      <c r="T37" s="181" t="str">
        <f t="shared" si="11"/>
        <v/>
      </c>
    </row>
    <row r="38" spans="1:21" ht="13.5" customHeight="1" x14ac:dyDescent="0.2">
      <c r="A38" s="130" t="s">
        <v>79</v>
      </c>
      <c r="B38" s="279" t="str">
        <f>'Caja Chica'!B37</f>
        <v>mov transporte compra por mayor canasta familiar</v>
      </c>
      <c r="C38" s="280"/>
      <c r="D38" s="281"/>
      <c r="E38" s="131">
        <f t="shared" si="12"/>
        <v>26</v>
      </c>
      <c r="F38" s="132">
        <f>'Caja Chica'!D37</f>
        <v>703</v>
      </c>
      <c r="G38" s="133"/>
      <c r="H38" s="133">
        <f>'Caja Chica'!F37</f>
        <v>35</v>
      </c>
      <c r="I38" s="134">
        <f t="shared" si="0"/>
        <v>24209.439999999999</v>
      </c>
      <c r="J38" s="134" t="str">
        <f t="shared" si="1"/>
        <v/>
      </c>
      <c r="K38" s="134" t="str">
        <f t="shared" si="2"/>
        <v/>
      </c>
      <c r="L38" s="134">
        <f t="shared" si="3"/>
        <v>35</v>
      </c>
      <c r="M38" s="134" t="str">
        <f t="shared" si="4"/>
        <v/>
      </c>
      <c r="N38" s="134" t="str">
        <f t="shared" si="5"/>
        <v/>
      </c>
      <c r="O38" s="134" t="str">
        <f t="shared" si="6"/>
        <v/>
      </c>
      <c r="P38" s="134" t="str">
        <f t="shared" si="7"/>
        <v/>
      </c>
      <c r="Q38" s="134" t="str">
        <f t="shared" si="8"/>
        <v/>
      </c>
      <c r="R38" s="134" t="str">
        <f t="shared" si="9"/>
        <v/>
      </c>
      <c r="S38" s="134" t="str">
        <f t="shared" si="10"/>
        <v/>
      </c>
      <c r="T38" s="181" t="str">
        <f t="shared" si="11"/>
        <v/>
      </c>
    </row>
    <row r="39" spans="1:21" ht="13.5" customHeight="1" x14ac:dyDescent="0.2">
      <c r="A39" s="130" t="s">
        <v>79</v>
      </c>
      <c r="B39" s="279" t="str">
        <f>'Caja Chica'!B38</f>
        <v>compra de un rollo fotografico</v>
      </c>
      <c r="C39" s="280"/>
      <c r="D39" s="281"/>
      <c r="E39" s="131">
        <f t="shared" si="12"/>
        <v>27</v>
      </c>
      <c r="F39" s="132">
        <f>'Caja Chica'!D38</f>
        <v>710</v>
      </c>
      <c r="G39" s="133"/>
      <c r="H39" s="133">
        <f>'Caja Chica'!F38</f>
        <v>10</v>
      </c>
      <c r="I39" s="134">
        <f t="shared" si="0"/>
        <v>24199.439999999999</v>
      </c>
      <c r="J39" s="134" t="str">
        <f t="shared" si="1"/>
        <v/>
      </c>
      <c r="K39" s="134" t="str">
        <f t="shared" si="2"/>
        <v/>
      </c>
      <c r="L39" s="134" t="str">
        <f t="shared" si="3"/>
        <v/>
      </c>
      <c r="M39" s="134" t="str">
        <f t="shared" si="4"/>
        <v/>
      </c>
      <c r="N39" s="134" t="str">
        <f t="shared" si="5"/>
        <v/>
      </c>
      <c r="O39" s="134" t="str">
        <f t="shared" si="6"/>
        <v/>
      </c>
      <c r="P39" s="134" t="str">
        <f t="shared" si="7"/>
        <v/>
      </c>
      <c r="Q39" s="134" t="str">
        <f t="shared" si="8"/>
        <v/>
      </c>
      <c r="R39" s="134" t="str">
        <f t="shared" si="9"/>
        <v/>
      </c>
      <c r="S39" s="134">
        <f t="shared" si="10"/>
        <v>10</v>
      </c>
      <c r="T39" s="181" t="str">
        <f t="shared" si="11"/>
        <v/>
      </c>
    </row>
    <row r="40" spans="1:21" ht="13.5" customHeight="1" x14ac:dyDescent="0.2">
      <c r="A40" s="130" t="s">
        <v>119</v>
      </c>
      <c r="B40" s="279" t="str">
        <f>'Caja Chica'!B39</f>
        <v>llamar taxi de la calle la mar recoger grano</v>
      </c>
      <c r="C40" s="280"/>
      <c r="D40" s="281"/>
      <c r="E40" s="131">
        <f t="shared" si="12"/>
        <v>28</v>
      </c>
      <c r="F40" s="132">
        <f>'Caja Chica'!D39</f>
        <v>710</v>
      </c>
      <c r="G40" s="133"/>
      <c r="H40" s="133">
        <f>'Caja Chica'!F39</f>
        <v>1</v>
      </c>
      <c r="I40" s="134">
        <f t="shared" si="0"/>
        <v>24198.44</v>
      </c>
      <c r="J40" s="134" t="str">
        <f t="shared" si="1"/>
        <v/>
      </c>
      <c r="K40" s="134" t="str">
        <f t="shared" si="2"/>
        <v/>
      </c>
      <c r="L40" s="134" t="str">
        <f t="shared" si="3"/>
        <v/>
      </c>
      <c r="M40" s="134" t="str">
        <f t="shared" si="4"/>
        <v/>
      </c>
      <c r="N40" s="134" t="str">
        <f t="shared" si="5"/>
        <v/>
      </c>
      <c r="O40" s="134" t="str">
        <f t="shared" si="6"/>
        <v/>
      </c>
      <c r="P40" s="134" t="str">
        <f t="shared" si="7"/>
        <v/>
      </c>
      <c r="Q40" s="134" t="str">
        <f t="shared" si="8"/>
        <v/>
      </c>
      <c r="R40" s="134" t="str">
        <f t="shared" si="9"/>
        <v/>
      </c>
      <c r="S40" s="134">
        <f t="shared" si="10"/>
        <v>1</v>
      </c>
      <c r="T40" s="181" t="str">
        <f t="shared" si="11"/>
        <v/>
      </c>
    </row>
    <row r="41" spans="1:21" ht="13.5" customHeight="1" x14ac:dyDescent="0.2">
      <c r="A41" s="130" t="s">
        <v>119</v>
      </c>
      <c r="B41" s="279" t="str">
        <f>'Caja Chica'!B40</f>
        <v>Refrigerio en compra por mayor</v>
      </c>
      <c r="C41" s="280"/>
      <c r="D41" s="281"/>
      <c r="E41" s="131">
        <f t="shared" si="12"/>
        <v>29</v>
      </c>
      <c r="F41" s="132">
        <f>'Caja Chica'!D40</f>
        <v>702</v>
      </c>
      <c r="G41" s="133"/>
      <c r="H41" s="133">
        <f>'Caja Chica'!F40</f>
        <v>4</v>
      </c>
      <c r="I41" s="134">
        <f t="shared" si="0"/>
        <v>24194.44</v>
      </c>
      <c r="J41" s="134" t="str">
        <f t="shared" si="1"/>
        <v/>
      </c>
      <c r="K41" s="134">
        <f t="shared" si="2"/>
        <v>4</v>
      </c>
      <c r="L41" s="134" t="str">
        <f t="shared" si="3"/>
        <v/>
      </c>
      <c r="M41" s="134" t="str">
        <f t="shared" si="4"/>
        <v/>
      </c>
      <c r="N41" s="134" t="str">
        <f t="shared" si="5"/>
        <v/>
      </c>
      <c r="O41" s="134" t="str">
        <f t="shared" si="6"/>
        <v/>
      </c>
      <c r="P41" s="134" t="str">
        <f t="shared" si="7"/>
        <v/>
      </c>
      <c r="Q41" s="134" t="str">
        <f t="shared" si="8"/>
        <v/>
      </c>
      <c r="R41" s="134" t="str">
        <f t="shared" si="9"/>
        <v/>
      </c>
      <c r="S41" s="134" t="str">
        <f t="shared" si="10"/>
        <v/>
      </c>
      <c r="T41" s="181" t="str">
        <f t="shared" si="11"/>
        <v/>
      </c>
    </row>
    <row r="42" spans="1:21" ht="13.5" customHeight="1" thickBot="1" x14ac:dyDescent="0.25">
      <c r="A42" s="191" t="s">
        <v>119</v>
      </c>
      <c r="B42" s="279" t="str">
        <f>'Caja Chica'!B41</f>
        <v>mov compra por mayor granos,frejol, pallar</v>
      </c>
      <c r="C42" s="280"/>
      <c r="D42" s="281"/>
      <c r="E42" s="131">
        <f t="shared" si="12"/>
        <v>30</v>
      </c>
      <c r="F42" s="132">
        <f>'Caja Chica'!D41</f>
        <v>703</v>
      </c>
      <c r="G42" s="133"/>
      <c r="H42" s="133">
        <f>'Caja Chica'!F41</f>
        <v>19</v>
      </c>
      <c r="I42" s="136">
        <f t="shared" si="0"/>
        <v>24175.439999999999</v>
      </c>
      <c r="J42" s="134" t="str">
        <f t="shared" si="1"/>
        <v/>
      </c>
      <c r="K42" s="136" t="str">
        <f t="shared" si="2"/>
        <v/>
      </c>
      <c r="L42" s="137">
        <f>IF(F42=703,H42,"")</f>
        <v>19</v>
      </c>
      <c r="M42" s="136" t="str">
        <f t="shared" si="4"/>
        <v/>
      </c>
      <c r="N42" s="136" t="str">
        <f t="shared" si="5"/>
        <v/>
      </c>
      <c r="O42" s="136" t="str">
        <f t="shared" si="6"/>
        <v/>
      </c>
      <c r="P42" s="136" t="str">
        <f t="shared" si="7"/>
        <v/>
      </c>
      <c r="Q42" s="136" t="str">
        <f t="shared" si="8"/>
        <v/>
      </c>
      <c r="R42" s="136" t="str">
        <f t="shared" si="9"/>
        <v/>
      </c>
      <c r="S42" s="136" t="str">
        <f t="shared" si="10"/>
        <v/>
      </c>
      <c r="T42" s="182" t="str">
        <f t="shared" si="11"/>
        <v/>
      </c>
    </row>
    <row r="43" spans="1:21" ht="15" customHeight="1" thickBot="1" x14ac:dyDescent="0.3">
      <c r="A43" s="26"/>
      <c r="B43" s="273" t="s">
        <v>33</v>
      </c>
      <c r="C43" s="274"/>
      <c r="D43" s="275"/>
      <c r="E43" s="5"/>
      <c r="F43" s="19"/>
      <c r="G43" s="6">
        <f>SUM(G6:G42)</f>
        <v>24904.04</v>
      </c>
      <c r="H43" s="6">
        <f>SUM(H6:H42)</f>
        <v>728.6</v>
      </c>
      <c r="I43" s="6">
        <f>(G43-H43)</f>
        <v>24175.440000000002</v>
      </c>
      <c r="J43" s="6">
        <f t="shared" ref="J43:T43" si="13">SUM(J6:J42)</f>
        <v>0</v>
      </c>
      <c r="K43" s="6">
        <f t="shared" si="13"/>
        <v>243</v>
      </c>
      <c r="L43" s="6">
        <f t="shared" si="13"/>
        <v>169.10000000000002</v>
      </c>
      <c r="M43" s="6">
        <f t="shared" si="13"/>
        <v>102.7</v>
      </c>
      <c r="N43" s="6">
        <f t="shared" si="13"/>
        <v>0</v>
      </c>
      <c r="O43" s="6">
        <f t="shared" si="13"/>
        <v>0</v>
      </c>
      <c r="P43" s="6">
        <f t="shared" si="13"/>
        <v>0</v>
      </c>
      <c r="Q43" s="6">
        <f t="shared" si="13"/>
        <v>0</v>
      </c>
      <c r="R43" s="6">
        <f t="shared" si="13"/>
        <v>0</v>
      </c>
      <c r="S43" s="6">
        <f t="shared" si="13"/>
        <v>205.29999999999998</v>
      </c>
      <c r="T43" s="6">
        <f t="shared" si="13"/>
        <v>8.5</v>
      </c>
      <c r="U43" s="114">
        <f>SUM(J43:T43)</f>
        <v>728.6</v>
      </c>
    </row>
    <row r="44" spans="1:21" ht="15" customHeight="1" x14ac:dyDescent="0.2">
      <c r="A44" s="27"/>
      <c r="B44" s="32"/>
      <c r="C44" s="32"/>
      <c r="D44" s="32"/>
      <c r="E44" s="7"/>
      <c r="F44" s="20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43"/>
    </row>
    <row r="45" spans="1:21" ht="15" customHeight="1" x14ac:dyDescent="0.2">
      <c r="A45" s="138"/>
      <c r="B45" s="32"/>
      <c r="C45" s="32"/>
      <c r="D45" s="32"/>
      <c r="E45" s="139"/>
      <c r="F45" s="140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43"/>
    </row>
    <row r="46" spans="1:21" ht="12.75" customHeight="1" x14ac:dyDescent="0.25">
      <c r="A46" s="276" t="s">
        <v>14</v>
      </c>
      <c r="B46" s="277"/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48"/>
    </row>
    <row r="47" spans="1:21" x14ac:dyDescent="0.2">
      <c r="A47" s="122">
        <v>2</v>
      </c>
      <c r="B47" s="123"/>
      <c r="C47" s="123"/>
      <c r="D47" s="123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8"/>
    </row>
    <row r="48" spans="1:21" ht="12.75" customHeight="1" thickBot="1" x14ac:dyDescent="0.25">
      <c r="A48" s="278" t="s">
        <v>30</v>
      </c>
      <c r="B48" s="278"/>
      <c r="C48" s="124"/>
      <c r="D48" s="124"/>
      <c r="E48" s="47"/>
      <c r="F48" s="47"/>
      <c r="G48" s="47"/>
      <c r="H48" s="296" t="s">
        <v>31</v>
      </c>
      <c r="I48" s="296"/>
      <c r="J48" s="296"/>
      <c r="K48" s="278"/>
      <c r="L48" s="278"/>
      <c r="M48" s="278"/>
      <c r="N48" s="125" t="s">
        <v>8</v>
      </c>
      <c r="O48" s="278"/>
      <c r="P48" s="278"/>
      <c r="Q48" s="278"/>
      <c r="R48" s="125" t="s">
        <v>0</v>
      </c>
      <c r="S48" s="55"/>
      <c r="T48" s="48"/>
    </row>
    <row r="49" spans="1:21" ht="15" customHeight="1" thickBot="1" x14ac:dyDescent="0.25">
      <c r="A49" s="126" t="s">
        <v>29</v>
      </c>
      <c r="B49" s="269" t="s">
        <v>15</v>
      </c>
      <c r="C49" s="269"/>
      <c r="D49" s="269"/>
      <c r="E49" s="127" t="s">
        <v>32</v>
      </c>
      <c r="F49" s="128" t="s">
        <v>36</v>
      </c>
      <c r="G49" s="129" t="s">
        <v>16</v>
      </c>
      <c r="H49" s="129" t="s">
        <v>17</v>
      </c>
      <c r="I49" s="129" t="s">
        <v>7</v>
      </c>
      <c r="J49" s="56" t="s">
        <v>18</v>
      </c>
      <c r="K49" s="56" t="s">
        <v>19</v>
      </c>
      <c r="L49" s="56" t="s">
        <v>20</v>
      </c>
      <c r="M49" s="56" t="s">
        <v>21</v>
      </c>
      <c r="N49" s="56">
        <v>7.05</v>
      </c>
      <c r="O49" s="56">
        <v>7.06</v>
      </c>
      <c r="P49" s="56" t="s">
        <v>24</v>
      </c>
      <c r="Q49" s="56" t="s">
        <v>25</v>
      </c>
      <c r="R49" s="56" t="s">
        <v>26</v>
      </c>
      <c r="S49" s="56" t="s">
        <v>27</v>
      </c>
      <c r="T49" s="56" t="s">
        <v>28</v>
      </c>
    </row>
    <row r="50" spans="1:21" ht="15" customHeight="1" x14ac:dyDescent="0.2">
      <c r="A50" s="28"/>
      <c r="B50" s="282"/>
      <c r="C50" s="282"/>
      <c r="D50" s="282"/>
      <c r="E50" s="21"/>
      <c r="F50" s="22"/>
      <c r="G50" s="15">
        <f>SUM(G6:G42)</f>
        <v>24904.04</v>
      </c>
      <c r="H50" s="15">
        <f>SUM(H6:H42)</f>
        <v>728.6</v>
      </c>
      <c r="I50" s="15">
        <f>(G50-H50)</f>
        <v>24175.440000000002</v>
      </c>
      <c r="J50" s="15">
        <f t="shared" ref="J50:T50" si="14">SUM(J6:J42)</f>
        <v>0</v>
      </c>
      <c r="K50" s="15">
        <f t="shared" si="14"/>
        <v>243</v>
      </c>
      <c r="L50" s="15">
        <f t="shared" si="14"/>
        <v>169.10000000000002</v>
      </c>
      <c r="M50" s="15">
        <f t="shared" si="14"/>
        <v>102.7</v>
      </c>
      <c r="N50" s="15">
        <f t="shared" si="14"/>
        <v>0</v>
      </c>
      <c r="O50" s="15">
        <f t="shared" si="14"/>
        <v>0</v>
      </c>
      <c r="P50" s="15">
        <f t="shared" si="14"/>
        <v>0</v>
      </c>
      <c r="Q50" s="15">
        <f t="shared" si="14"/>
        <v>0</v>
      </c>
      <c r="R50" s="15">
        <f t="shared" si="14"/>
        <v>0</v>
      </c>
      <c r="S50" s="15">
        <f t="shared" si="14"/>
        <v>205.29999999999998</v>
      </c>
      <c r="T50" s="183">
        <f t="shared" si="14"/>
        <v>8.5</v>
      </c>
      <c r="U50" s="115">
        <f>SUM(J50:T50)</f>
        <v>728.6</v>
      </c>
    </row>
    <row r="51" spans="1:21" ht="13.5" customHeight="1" x14ac:dyDescent="0.2">
      <c r="A51" s="130" t="s">
        <v>119</v>
      </c>
      <c r="B51" s="271" t="str">
        <f>'Caja Chica'!B42</f>
        <v>movilidad a reunion pastores directora al 343</v>
      </c>
      <c r="C51" s="270"/>
      <c r="D51" s="270"/>
      <c r="E51" s="142">
        <v>31</v>
      </c>
      <c r="F51" s="143">
        <f>'Caja Chica'!D42</f>
        <v>703</v>
      </c>
      <c r="G51" s="144"/>
      <c r="H51" s="144">
        <f>'Caja Chica'!F42</f>
        <v>10</v>
      </c>
      <c r="I51" s="134">
        <f>SUM(I50+G51)-H51</f>
        <v>24165.440000000002</v>
      </c>
      <c r="J51" s="134" t="str">
        <f>IF(F51=701,H51,"")</f>
        <v/>
      </c>
      <c r="K51" s="134" t="str">
        <f>IF(F51=702,H51,"")</f>
        <v/>
      </c>
      <c r="L51" s="134">
        <f>IF(F51=703,H51,"")</f>
        <v>10</v>
      </c>
      <c r="M51" s="134" t="str">
        <f>IF(F51=704,H51,"")</f>
        <v/>
      </c>
      <c r="N51" s="134" t="str">
        <f>IF(F51=705,H51,"")</f>
        <v/>
      </c>
      <c r="O51" s="134" t="str">
        <f>IF(F51=706,H51,"")</f>
        <v/>
      </c>
      <c r="P51" s="134" t="str">
        <f>IF(F51=707,H51,"")</f>
        <v/>
      </c>
      <c r="Q51" s="134" t="str">
        <f>IF(F51=708,H51,"")</f>
        <v/>
      </c>
      <c r="R51" s="134" t="str">
        <f>IF(F51=709,H51,"")</f>
        <v/>
      </c>
      <c r="S51" s="134" t="str">
        <f>IF(F51=710,H51,"")</f>
        <v/>
      </c>
      <c r="T51" s="181" t="str">
        <f>IF(F51=711,H51,"")</f>
        <v/>
      </c>
    </row>
    <row r="52" spans="1:21" ht="13.5" customHeight="1" x14ac:dyDescent="0.2">
      <c r="A52" s="130" t="s">
        <v>119</v>
      </c>
      <c r="B52" s="271" t="str">
        <f>'Caja Chica'!B43</f>
        <v>compra de bolsas para llenar productos</v>
      </c>
      <c r="C52" s="270"/>
      <c r="D52" s="270"/>
      <c r="E52" s="142">
        <f t="shared" ref="E52:E71" si="15">E51+1</f>
        <v>32</v>
      </c>
      <c r="F52" s="143">
        <f>'Caja Chica'!D43</f>
        <v>704</v>
      </c>
      <c r="G52" s="144"/>
      <c r="H52" s="144">
        <f>'Caja Chica'!F43</f>
        <v>2</v>
      </c>
      <c r="I52" s="134">
        <f t="shared" ref="I52:I86" si="16">SUM(I51+G52)-H52</f>
        <v>24163.440000000002</v>
      </c>
      <c r="J52" s="134" t="str">
        <f t="shared" ref="J52:J86" si="17">IF(F52=701,H52,"")</f>
        <v/>
      </c>
      <c r="K52" s="134" t="str">
        <f t="shared" ref="K52:K86" si="18">IF(F52=702,H52,"")</f>
        <v/>
      </c>
      <c r="L52" s="134" t="str">
        <f t="shared" ref="L52:L86" si="19">IF(F52=703,H52,"")</f>
        <v/>
      </c>
      <c r="M52" s="134">
        <f t="shared" ref="M52:M86" si="20">IF(F52=704,H52,"")</f>
        <v>2</v>
      </c>
      <c r="N52" s="134" t="str">
        <f t="shared" ref="N52:N86" si="21">IF(F52=705,H52,"")</f>
        <v/>
      </c>
      <c r="O52" s="134" t="str">
        <f t="shared" ref="O52:O86" si="22">IF(F52=706,H52,"")</f>
        <v/>
      </c>
      <c r="P52" s="134" t="str">
        <f t="shared" ref="P52:P86" si="23">IF(F52=707,H52,"")</f>
        <v/>
      </c>
      <c r="Q52" s="134" t="str">
        <f t="shared" ref="Q52:Q86" si="24">IF(F52=708,H52,"")</f>
        <v/>
      </c>
      <c r="R52" s="134" t="str">
        <f t="shared" ref="R52:R86" si="25">IF(F52=709,H52,"")</f>
        <v/>
      </c>
      <c r="S52" s="134" t="str">
        <f t="shared" ref="S52:S67" si="26">IF(F52=710,H52,"")</f>
        <v/>
      </c>
      <c r="T52" s="181" t="str">
        <f t="shared" ref="T52:T86" si="27">IF(F52=711,H52,"")</f>
        <v/>
      </c>
    </row>
    <row r="53" spans="1:21" ht="13.5" customHeight="1" x14ac:dyDescent="0.2">
      <c r="A53" s="130" t="s">
        <v>80</v>
      </c>
      <c r="B53" s="271" t="str">
        <f>'Caja Chica'!B44</f>
        <v>refrigerio compra por mayor viveres</v>
      </c>
      <c r="C53" s="270"/>
      <c r="D53" s="270"/>
      <c r="E53" s="142">
        <f t="shared" si="15"/>
        <v>33</v>
      </c>
      <c r="F53" s="143">
        <f>'Caja Chica'!D44</f>
        <v>702</v>
      </c>
      <c r="G53" s="144"/>
      <c r="H53" s="144">
        <f>'Caja Chica'!F44</f>
        <v>4</v>
      </c>
      <c r="I53" s="134">
        <f t="shared" si="16"/>
        <v>24159.440000000002</v>
      </c>
      <c r="J53" s="134" t="str">
        <f t="shared" si="17"/>
        <v/>
      </c>
      <c r="K53" s="134">
        <f t="shared" si="18"/>
        <v>4</v>
      </c>
      <c r="L53" s="134" t="str">
        <f t="shared" si="19"/>
        <v/>
      </c>
      <c r="M53" s="134" t="str">
        <f t="shared" si="20"/>
        <v/>
      </c>
      <c r="N53" s="134" t="str">
        <f t="shared" si="21"/>
        <v/>
      </c>
      <c r="O53" s="134" t="str">
        <f t="shared" si="22"/>
        <v/>
      </c>
      <c r="P53" s="134" t="str">
        <f t="shared" si="23"/>
        <v/>
      </c>
      <c r="Q53" s="134" t="str">
        <f t="shared" si="24"/>
        <v/>
      </c>
      <c r="R53" s="134" t="str">
        <f t="shared" si="25"/>
        <v/>
      </c>
      <c r="S53" s="134" t="str">
        <f t="shared" si="26"/>
        <v/>
      </c>
      <c r="T53" s="181" t="str">
        <f t="shared" si="27"/>
        <v/>
      </c>
    </row>
    <row r="54" spans="1:21" ht="13.5" customHeight="1" x14ac:dyDescent="0.2">
      <c r="A54" s="130" t="s">
        <v>80</v>
      </c>
      <c r="B54" s="271" t="str">
        <f>'Caja Chica'!B45</f>
        <v>movilidad a traer viveres aceite por mayor</v>
      </c>
      <c r="C54" s="270"/>
      <c r="D54" s="270"/>
      <c r="E54" s="142">
        <f t="shared" si="15"/>
        <v>34</v>
      </c>
      <c r="F54" s="143">
        <f>'Caja Chica'!D45</f>
        <v>703</v>
      </c>
      <c r="G54" s="144"/>
      <c r="H54" s="144">
        <f>'Caja Chica'!F45</f>
        <v>7</v>
      </c>
      <c r="I54" s="134">
        <f t="shared" si="16"/>
        <v>24152.440000000002</v>
      </c>
      <c r="J54" s="134" t="str">
        <f t="shared" si="17"/>
        <v/>
      </c>
      <c r="K54" s="134" t="str">
        <f t="shared" si="18"/>
        <v/>
      </c>
      <c r="L54" s="134">
        <f t="shared" si="19"/>
        <v>7</v>
      </c>
      <c r="M54" s="134" t="str">
        <f t="shared" si="20"/>
        <v/>
      </c>
      <c r="N54" s="134" t="str">
        <f t="shared" si="21"/>
        <v/>
      </c>
      <c r="O54" s="134" t="str">
        <f t="shared" si="22"/>
        <v/>
      </c>
      <c r="P54" s="134" t="str">
        <f t="shared" si="23"/>
        <v/>
      </c>
      <c r="Q54" s="134" t="str">
        <f t="shared" si="24"/>
        <v/>
      </c>
      <c r="R54" s="134" t="str">
        <f t="shared" si="25"/>
        <v/>
      </c>
      <c r="S54" s="134" t="str">
        <f t="shared" si="26"/>
        <v/>
      </c>
      <c r="T54" s="181" t="str">
        <f t="shared" si="27"/>
        <v/>
      </c>
    </row>
    <row r="55" spans="1:21" ht="13.5" customHeight="1" x14ac:dyDescent="0.2">
      <c r="A55" s="130" t="s">
        <v>80</v>
      </c>
      <c r="B55" s="271" t="str">
        <f>'Caja Chica'!B46</f>
        <v>movilidad al banco compra de camara digital</v>
      </c>
      <c r="C55" s="270"/>
      <c r="D55" s="270"/>
      <c r="E55" s="142">
        <f t="shared" si="15"/>
        <v>35</v>
      </c>
      <c r="F55" s="143">
        <f>'Caja Chica'!D46</f>
        <v>703</v>
      </c>
      <c r="G55" s="144"/>
      <c r="H55" s="144">
        <f>'Caja Chica'!F46</f>
        <v>15</v>
      </c>
      <c r="I55" s="134">
        <f t="shared" si="16"/>
        <v>24137.440000000002</v>
      </c>
      <c r="J55" s="134" t="str">
        <f t="shared" si="17"/>
        <v/>
      </c>
      <c r="K55" s="134" t="str">
        <f t="shared" si="18"/>
        <v/>
      </c>
      <c r="L55" s="134">
        <f t="shared" si="19"/>
        <v>15</v>
      </c>
      <c r="M55" s="134" t="str">
        <f t="shared" si="20"/>
        <v/>
      </c>
      <c r="N55" s="134" t="str">
        <f t="shared" si="21"/>
        <v/>
      </c>
      <c r="O55" s="134" t="str">
        <f t="shared" si="22"/>
        <v/>
      </c>
      <c r="P55" s="134" t="str">
        <f t="shared" si="23"/>
        <v/>
      </c>
      <c r="Q55" s="134" t="str">
        <f t="shared" si="24"/>
        <v/>
      </c>
      <c r="R55" s="134" t="str">
        <f t="shared" si="25"/>
        <v/>
      </c>
      <c r="S55" s="134" t="str">
        <f t="shared" si="26"/>
        <v/>
      </c>
      <c r="T55" s="181" t="str">
        <f t="shared" si="27"/>
        <v/>
      </c>
    </row>
    <row r="56" spans="1:21" ht="13.5" customHeight="1" x14ac:dyDescent="0.2">
      <c r="A56" s="130" t="s">
        <v>80</v>
      </c>
      <c r="B56" s="271" t="str">
        <f>'Caja Chica'!B48</f>
        <v>compra de alimentos por mayor</v>
      </c>
      <c r="C56" s="270"/>
      <c r="D56" s="270"/>
      <c r="E56" s="142">
        <f t="shared" si="15"/>
        <v>36</v>
      </c>
      <c r="F56" s="143">
        <f>'Caja Chica'!D48</f>
        <v>710</v>
      </c>
      <c r="G56" s="146"/>
      <c r="H56" s="144">
        <f>'Caja Chica'!F48</f>
        <v>14760</v>
      </c>
      <c r="I56" s="134">
        <f t="shared" si="16"/>
        <v>9377.4400000000023</v>
      </c>
      <c r="J56" s="134" t="str">
        <f t="shared" si="17"/>
        <v/>
      </c>
      <c r="K56" s="134" t="str">
        <f t="shared" si="18"/>
        <v/>
      </c>
      <c r="L56" s="134" t="str">
        <f t="shared" si="19"/>
        <v/>
      </c>
      <c r="M56" s="134" t="str">
        <f t="shared" si="20"/>
        <v/>
      </c>
      <c r="N56" s="134" t="str">
        <f t="shared" si="21"/>
        <v/>
      </c>
      <c r="O56" s="134" t="str">
        <f t="shared" si="22"/>
        <v/>
      </c>
      <c r="P56" s="134" t="str">
        <f t="shared" si="23"/>
        <v/>
      </c>
      <c r="Q56" s="134" t="str">
        <f t="shared" si="24"/>
        <v/>
      </c>
      <c r="R56" s="134" t="str">
        <f t="shared" si="25"/>
        <v/>
      </c>
      <c r="S56" s="134">
        <f t="shared" si="26"/>
        <v>14760</v>
      </c>
      <c r="T56" s="181" t="str">
        <f t="shared" si="27"/>
        <v/>
      </c>
    </row>
    <row r="57" spans="1:21" ht="13.5" customHeight="1" x14ac:dyDescent="0.2">
      <c r="A57" s="130" t="s">
        <v>80</v>
      </c>
      <c r="B57" s="271" t="str">
        <f>'Caja Chica'!B49</f>
        <v>camara digital Lumix aporte proyecto</v>
      </c>
      <c r="C57" s="270"/>
      <c r="D57" s="270"/>
      <c r="E57" s="142">
        <f t="shared" si="15"/>
        <v>37</v>
      </c>
      <c r="F57" s="143">
        <f>'Caja Chica'!D49</f>
        <v>708</v>
      </c>
      <c r="G57" s="144"/>
      <c r="H57" s="144">
        <f>'Caja Chica'!F49</f>
        <v>500</v>
      </c>
      <c r="I57" s="134">
        <f t="shared" si="16"/>
        <v>8877.4400000000023</v>
      </c>
      <c r="J57" s="134" t="str">
        <f t="shared" si="17"/>
        <v/>
      </c>
      <c r="K57" s="134" t="str">
        <f t="shared" si="18"/>
        <v/>
      </c>
      <c r="L57" s="134" t="str">
        <f t="shared" si="19"/>
        <v/>
      </c>
      <c r="M57" s="134" t="str">
        <f t="shared" si="20"/>
        <v/>
      </c>
      <c r="N57" s="134" t="str">
        <f t="shared" si="21"/>
        <v/>
      </c>
      <c r="O57" s="134" t="str">
        <f t="shared" si="22"/>
        <v/>
      </c>
      <c r="P57" s="134" t="str">
        <f t="shared" si="23"/>
        <v/>
      </c>
      <c r="Q57" s="134">
        <f t="shared" si="24"/>
        <v>500</v>
      </c>
      <c r="R57" s="134" t="str">
        <f t="shared" si="25"/>
        <v/>
      </c>
      <c r="S57" s="134" t="str">
        <f t="shared" si="26"/>
        <v/>
      </c>
      <c r="T57" s="181" t="str">
        <f t="shared" si="27"/>
        <v/>
      </c>
    </row>
    <row r="58" spans="1:21" ht="13.5" customHeight="1" x14ac:dyDescent="0.2">
      <c r="A58" s="130" t="s">
        <v>80</v>
      </c>
      <c r="B58" s="271" t="str">
        <f>'Caja Chica'!B50</f>
        <v>camara digital Lumix aporte C.P</v>
      </c>
      <c r="C58" s="270"/>
      <c r="D58" s="270"/>
      <c r="E58" s="142">
        <f t="shared" si="15"/>
        <v>38</v>
      </c>
      <c r="F58" s="143">
        <f>'Caja Chica'!D50</f>
        <v>711</v>
      </c>
      <c r="G58" s="147"/>
      <c r="H58" s="144">
        <f>'Caja Chica'!F50</f>
        <v>199</v>
      </c>
      <c r="I58" s="134">
        <f t="shared" si="16"/>
        <v>8678.4400000000023</v>
      </c>
      <c r="J58" s="134" t="str">
        <f t="shared" si="17"/>
        <v/>
      </c>
      <c r="K58" s="134" t="str">
        <f t="shared" si="18"/>
        <v/>
      </c>
      <c r="L58" s="134" t="str">
        <f t="shared" si="19"/>
        <v/>
      </c>
      <c r="M58" s="134" t="str">
        <f t="shared" si="20"/>
        <v/>
      </c>
      <c r="N58" s="134" t="str">
        <f t="shared" si="21"/>
        <v/>
      </c>
      <c r="O58" s="134" t="str">
        <f t="shared" si="22"/>
        <v/>
      </c>
      <c r="P58" s="134" t="str">
        <f t="shared" si="23"/>
        <v/>
      </c>
      <c r="Q58" s="134" t="str">
        <f t="shared" si="24"/>
        <v/>
      </c>
      <c r="R58" s="134" t="str">
        <f t="shared" si="25"/>
        <v/>
      </c>
      <c r="S58" s="134" t="str">
        <f t="shared" si="26"/>
        <v/>
      </c>
      <c r="T58" s="181">
        <f t="shared" si="27"/>
        <v>199</v>
      </c>
    </row>
    <row r="59" spans="1:21" ht="13.5" customHeight="1" x14ac:dyDescent="0.2">
      <c r="A59" s="130" t="s">
        <v>80</v>
      </c>
      <c r="B59" s="271" t="str">
        <f>'Caja Chica'!B51</f>
        <v>Un estuche de camara digital</v>
      </c>
      <c r="C59" s="270"/>
      <c r="D59" s="270"/>
      <c r="E59" s="142">
        <f t="shared" si="15"/>
        <v>39</v>
      </c>
      <c r="F59" s="143">
        <f>'Caja Chica'!D51</f>
        <v>704</v>
      </c>
      <c r="G59" s="147"/>
      <c r="H59" s="144">
        <f>'Caja Chica'!F51</f>
        <v>13.5</v>
      </c>
      <c r="I59" s="134">
        <f t="shared" si="16"/>
        <v>8664.9400000000023</v>
      </c>
      <c r="J59" s="134" t="str">
        <f t="shared" si="17"/>
        <v/>
      </c>
      <c r="K59" s="134" t="str">
        <f t="shared" si="18"/>
        <v/>
      </c>
      <c r="L59" s="134" t="str">
        <f t="shared" si="19"/>
        <v/>
      </c>
      <c r="M59" s="134">
        <f t="shared" si="20"/>
        <v>13.5</v>
      </c>
      <c r="N59" s="134" t="str">
        <f t="shared" si="21"/>
        <v/>
      </c>
      <c r="O59" s="134" t="str">
        <f t="shared" si="22"/>
        <v/>
      </c>
      <c r="P59" s="134" t="str">
        <f t="shared" si="23"/>
        <v/>
      </c>
      <c r="Q59" s="134" t="str">
        <f t="shared" si="24"/>
        <v/>
      </c>
      <c r="R59" s="134" t="str">
        <f t="shared" si="25"/>
        <v/>
      </c>
      <c r="S59" s="134" t="str">
        <f t="shared" si="26"/>
        <v/>
      </c>
      <c r="T59" s="181" t="str">
        <f t="shared" si="27"/>
        <v/>
      </c>
    </row>
    <row r="60" spans="1:21" ht="13.5" customHeight="1" x14ac:dyDescent="0.2">
      <c r="A60" s="130" t="s">
        <v>80</v>
      </c>
      <c r="B60" s="271" t="str">
        <f>'Caja Chica'!B52</f>
        <v xml:space="preserve">copias de planillas </v>
      </c>
      <c r="C60" s="270"/>
      <c r="D60" s="270"/>
      <c r="E60" s="142">
        <f t="shared" si="15"/>
        <v>40</v>
      </c>
      <c r="F60" s="143">
        <f>'Caja Chica'!D52</f>
        <v>704</v>
      </c>
      <c r="G60" s="147"/>
      <c r="H60" s="144">
        <f>'Caja Chica'!F52</f>
        <v>1.5</v>
      </c>
      <c r="I60" s="134">
        <f t="shared" si="16"/>
        <v>8663.4400000000023</v>
      </c>
      <c r="J60" s="134" t="str">
        <f t="shared" si="17"/>
        <v/>
      </c>
      <c r="K60" s="134" t="str">
        <f t="shared" si="18"/>
        <v/>
      </c>
      <c r="L60" s="134" t="str">
        <f t="shared" si="19"/>
        <v/>
      </c>
      <c r="M60" s="134">
        <f t="shared" si="20"/>
        <v>1.5</v>
      </c>
      <c r="N60" s="134" t="str">
        <f t="shared" si="21"/>
        <v/>
      </c>
      <c r="O60" s="134" t="str">
        <f t="shared" si="22"/>
        <v/>
      </c>
      <c r="P60" s="134" t="str">
        <f t="shared" si="23"/>
        <v/>
      </c>
      <c r="Q60" s="134" t="str">
        <f t="shared" si="24"/>
        <v/>
      </c>
      <c r="R60" s="134" t="str">
        <f t="shared" si="25"/>
        <v/>
      </c>
      <c r="S60" s="134" t="str">
        <f t="shared" si="26"/>
        <v/>
      </c>
      <c r="T60" s="181" t="str">
        <f t="shared" si="27"/>
        <v/>
      </c>
    </row>
    <row r="61" spans="1:21" ht="13.5" customHeight="1" x14ac:dyDescent="0.2">
      <c r="A61" s="130" t="s">
        <v>80</v>
      </c>
      <c r="B61" s="271" t="str">
        <f>'Caja Chica'!B53</f>
        <v>llamadas diversas a lima y otros</v>
      </c>
      <c r="C61" s="270"/>
      <c r="D61" s="270"/>
      <c r="E61" s="142">
        <f t="shared" si="15"/>
        <v>41</v>
      </c>
      <c r="F61" s="143">
        <f>'Caja Chica'!D53</f>
        <v>710</v>
      </c>
      <c r="G61" s="147"/>
      <c r="H61" s="144">
        <f>'Caja Chica'!F53</f>
        <v>7.3</v>
      </c>
      <c r="I61" s="134">
        <f t="shared" si="16"/>
        <v>8656.1400000000031</v>
      </c>
      <c r="J61" s="134" t="str">
        <f t="shared" si="17"/>
        <v/>
      </c>
      <c r="K61" s="134" t="str">
        <f t="shared" si="18"/>
        <v/>
      </c>
      <c r="L61" s="134" t="str">
        <f t="shared" si="19"/>
        <v/>
      </c>
      <c r="M61" s="134" t="str">
        <f t="shared" si="20"/>
        <v/>
      </c>
      <c r="N61" s="134" t="str">
        <f t="shared" si="21"/>
        <v/>
      </c>
      <c r="O61" s="134" t="str">
        <f t="shared" si="22"/>
        <v/>
      </c>
      <c r="P61" s="134" t="str">
        <f t="shared" si="23"/>
        <v/>
      </c>
      <c r="Q61" s="134" t="str">
        <f t="shared" si="24"/>
        <v/>
      </c>
      <c r="R61" s="134" t="str">
        <f t="shared" si="25"/>
        <v/>
      </c>
      <c r="S61" s="134">
        <f t="shared" si="26"/>
        <v>7.3</v>
      </c>
      <c r="T61" s="181" t="str">
        <f t="shared" si="27"/>
        <v/>
      </c>
    </row>
    <row r="62" spans="1:21" ht="13.5" customHeight="1" x14ac:dyDescent="0.2">
      <c r="A62" s="130" t="s">
        <v>80</v>
      </c>
      <c r="B62" s="271" t="str">
        <f>'Caja Chica'!B54</f>
        <v>compra de alimentos menu</v>
      </c>
      <c r="C62" s="270"/>
      <c r="D62" s="270"/>
      <c r="E62" s="142">
        <f t="shared" si="15"/>
        <v>42</v>
      </c>
      <c r="F62" s="143">
        <f>'Caja Chica'!D54</f>
        <v>702</v>
      </c>
      <c r="G62" s="147"/>
      <c r="H62" s="144">
        <f>'Caja Chica'!F54</f>
        <v>258.60000000000002</v>
      </c>
      <c r="I62" s="134">
        <f t="shared" si="16"/>
        <v>8397.5400000000027</v>
      </c>
      <c r="J62" s="134" t="str">
        <f t="shared" si="17"/>
        <v/>
      </c>
      <c r="K62" s="134">
        <f t="shared" si="18"/>
        <v>258.60000000000002</v>
      </c>
      <c r="L62" s="134" t="str">
        <f t="shared" si="19"/>
        <v/>
      </c>
      <c r="M62" s="134" t="str">
        <f t="shared" si="20"/>
        <v/>
      </c>
      <c r="N62" s="134" t="str">
        <f t="shared" si="21"/>
        <v/>
      </c>
      <c r="O62" s="134" t="str">
        <f t="shared" si="22"/>
        <v/>
      </c>
      <c r="P62" s="134" t="str">
        <f t="shared" si="23"/>
        <v/>
      </c>
      <c r="Q62" s="134" t="str">
        <f t="shared" si="24"/>
        <v/>
      </c>
      <c r="R62" s="134" t="str">
        <f t="shared" si="25"/>
        <v/>
      </c>
      <c r="S62" s="134" t="str">
        <f t="shared" si="26"/>
        <v/>
      </c>
      <c r="T62" s="181" t="str">
        <f t="shared" si="27"/>
        <v/>
      </c>
    </row>
    <row r="63" spans="1:21" ht="13.5" customHeight="1" x14ac:dyDescent="0.2">
      <c r="A63" s="130" t="s">
        <v>112</v>
      </c>
      <c r="B63" s="271" t="str">
        <f>'Caja Chica'!B55</f>
        <v>llamada telefonica a proyectos</v>
      </c>
      <c r="C63" s="270"/>
      <c r="D63" s="270"/>
      <c r="E63" s="142">
        <f t="shared" si="15"/>
        <v>43</v>
      </c>
      <c r="F63" s="143">
        <f>'Caja Chica'!D55</f>
        <v>710</v>
      </c>
      <c r="G63" s="147"/>
      <c r="H63" s="144">
        <f>'Caja Chica'!F55</f>
        <v>6.2</v>
      </c>
      <c r="I63" s="134">
        <f t="shared" si="16"/>
        <v>8391.340000000002</v>
      </c>
      <c r="J63" s="134" t="str">
        <f t="shared" si="17"/>
        <v/>
      </c>
      <c r="K63" s="134" t="str">
        <f t="shared" si="18"/>
        <v/>
      </c>
      <c r="L63" s="134" t="str">
        <f t="shared" si="19"/>
        <v/>
      </c>
      <c r="M63" s="134" t="str">
        <f t="shared" si="20"/>
        <v/>
      </c>
      <c r="N63" s="134" t="str">
        <f t="shared" si="21"/>
        <v/>
      </c>
      <c r="O63" s="134" t="str">
        <f t="shared" si="22"/>
        <v/>
      </c>
      <c r="P63" s="134" t="str">
        <f t="shared" si="23"/>
        <v/>
      </c>
      <c r="Q63" s="134" t="str">
        <f t="shared" si="24"/>
        <v/>
      </c>
      <c r="R63" s="134" t="str">
        <f t="shared" si="25"/>
        <v/>
      </c>
      <c r="S63" s="134">
        <f t="shared" si="26"/>
        <v>6.2</v>
      </c>
      <c r="T63" s="181" t="str">
        <f t="shared" si="27"/>
        <v/>
      </c>
    </row>
    <row r="64" spans="1:21" ht="13.5" customHeight="1" x14ac:dyDescent="0.2">
      <c r="A64" s="130" t="s">
        <v>112</v>
      </c>
      <c r="B64" s="271" t="str">
        <f>'Caja Chica'!B56</f>
        <v>accesorios para camara digital tarjeta y cable</v>
      </c>
      <c r="C64" s="270"/>
      <c r="D64" s="270"/>
      <c r="E64" s="142">
        <f t="shared" si="15"/>
        <v>44</v>
      </c>
      <c r="F64" s="143">
        <f>'Caja Chica'!D56</f>
        <v>711</v>
      </c>
      <c r="G64" s="147"/>
      <c r="H64" s="144">
        <f>'Caja Chica'!F56</f>
        <v>119</v>
      </c>
      <c r="I64" s="134">
        <f t="shared" si="16"/>
        <v>8272.340000000002</v>
      </c>
      <c r="J64" s="134" t="str">
        <f t="shared" si="17"/>
        <v/>
      </c>
      <c r="K64" s="134" t="str">
        <f t="shared" si="18"/>
        <v/>
      </c>
      <c r="L64" s="134" t="str">
        <f t="shared" si="19"/>
        <v/>
      </c>
      <c r="M64" s="134" t="str">
        <f t="shared" si="20"/>
        <v/>
      </c>
      <c r="N64" s="134" t="str">
        <f t="shared" si="21"/>
        <v/>
      </c>
      <c r="O64" s="134" t="str">
        <f t="shared" si="22"/>
        <v/>
      </c>
      <c r="P64" s="134" t="str">
        <f t="shared" si="23"/>
        <v/>
      </c>
      <c r="Q64" s="134" t="str">
        <f t="shared" si="24"/>
        <v/>
      </c>
      <c r="R64" s="134" t="str">
        <f t="shared" si="25"/>
        <v/>
      </c>
      <c r="S64" s="134" t="str">
        <f t="shared" si="26"/>
        <v/>
      </c>
      <c r="T64" s="181">
        <f t="shared" si="27"/>
        <v>119</v>
      </c>
    </row>
    <row r="65" spans="1:20" ht="13.5" customHeight="1" x14ac:dyDescent="0.2">
      <c r="A65" s="130" t="s">
        <v>112</v>
      </c>
      <c r="B65" s="271" t="str">
        <f>'Caja Chica'!B57</f>
        <v>movilidad a compra ir a 343 enviar documentos</v>
      </c>
      <c r="C65" s="270"/>
      <c r="D65" s="270"/>
      <c r="E65" s="142">
        <f t="shared" si="15"/>
        <v>45</v>
      </c>
      <c r="F65" s="143">
        <f>'Caja Chica'!D57</f>
        <v>703</v>
      </c>
      <c r="G65" s="147"/>
      <c r="H65" s="144">
        <f>'Caja Chica'!F57</f>
        <v>12.2</v>
      </c>
      <c r="I65" s="134">
        <f t="shared" si="16"/>
        <v>8260.1400000000012</v>
      </c>
      <c r="J65" s="134" t="str">
        <f t="shared" si="17"/>
        <v/>
      </c>
      <c r="K65" s="134" t="str">
        <f t="shared" si="18"/>
        <v/>
      </c>
      <c r="L65" s="134">
        <f t="shared" si="19"/>
        <v>12.2</v>
      </c>
      <c r="M65" s="134" t="str">
        <f t="shared" si="20"/>
        <v/>
      </c>
      <c r="N65" s="134" t="str">
        <f t="shared" si="21"/>
        <v/>
      </c>
      <c r="O65" s="134" t="str">
        <f t="shared" si="22"/>
        <v/>
      </c>
      <c r="P65" s="134" t="str">
        <f t="shared" si="23"/>
        <v/>
      </c>
      <c r="Q65" s="134" t="str">
        <f t="shared" si="24"/>
        <v/>
      </c>
      <c r="R65" s="134" t="str">
        <f t="shared" si="25"/>
        <v/>
      </c>
      <c r="S65" s="134" t="str">
        <f t="shared" si="26"/>
        <v/>
      </c>
      <c r="T65" s="181" t="str">
        <f t="shared" si="27"/>
        <v/>
      </c>
    </row>
    <row r="66" spans="1:20" ht="13.5" customHeight="1" x14ac:dyDescent="0.2">
      <c r="A66" s="130" t="s">
        <v>112</v>
      </c>
      <c r="B66" s="271" t="str">
        <f>'Caja Chica'!B64</f>
        <v>Envio de documentos</v>
      </c>
      <c r="C66" s="270"/>
      <c r="D66" s="270"/>
      <c r="E66" s="142">
        <f t="shared" si="15"/>
        <v>46</v>
      </c>
      <c r="F66" s="143">
        <f>'Caja Chica'!D64</f>
        <v>710</v>
      </c>
      <c r="G66" s="134"/>
      <c r="H66" s="144">
        <f>'Caja Chica'!F64</f>
        <v>13</v>
      </c>
      <c r="I66" s="134">
        <f t="shared" si="16"/>
        <v>8247.1400000000012</v>
      </c>
      <c r="J66" s="134" t="str">
        <f t="shared" si="17"/>
        <v/>
      </c>
      <c r="K66" s="134" t="str">
        <f t="shared" si="18"/>
        <v/>
      </c>
      <c r="L66" s="134" t="str">
        <f t="shared" si="19"/>
        <v/>
      </c>
      <c r="M66" s="134" t="str">
        <f t="shared" si="20"/>
        <v/>
      </c>
      <c r="N66" s="134" t="str">
        <f t="shared" si="21"/>
        <v/>
      </c>
      <c r="O66" s="134" t="str">
        <f t="shared" si="22"/>
        <v/>
      </c>
      <c r="P66" s="134" t="str">
        <f t="shared" si="23"/>
        <v/>
      </c>
      <c r="Q66" s="134" t="str">
        <f t="shared" si="24"/>
        <v/>
      </c>
      <c r="R66" s="134" t="str">
        <f t="shared" si="25"/>
        <v/>
      </c>
      <c r="S66" s="134">
        <f t="shared" si="26"/>
        <v>13</v>
      </c>
      <c r="T66" s="181" t="str">
        <f t="shared" si="27"/>
        <v/>
      </c>
    </row>
    <row r="67" spans="1:20" ht="13.5" customHeight="1" x14ac:dyDescent="0.2">
      <c r="A67" s="130" t="s">
        <v>120</v>
      </c>
      <c r="B67" s="271" t="str">
        <f>'Caja Chica'!B65</f>
        <v>movilidad a envios de documentos</v>
      </c>
      <c r="C67" s="270"/>
      <c r="D67" s="270"/>
      <c r="E67" s="142">
        <f t="shared" si="15"/>
        <v>47</v>
      </c>
      <c r="F67" s="143">
        <f>'Caja Chica'!D65</f>
        <v>703</v>
      </c>
      <c r="G67" s="134"/>
      <c r="H67" s="144">
        <f>'Caja Chica'!F65</f>
        <v>3.6</v>
      </c>
      <c r="I67" s="134">
        <f t="shared" si="16"/>
        <v>8243.5400000000009</v>
      </c>
      <c r="J67" s="134" t="str">
        <f t="shared" si="17"/>
        <v/>
      </c>
      <c r="K67" s="134" t="str">
        <f t="shared" si="18"/>
        <v/>
      </c>
      <c r="L67" s="134">
        <f t="shared" si="19"/>
        <v>3.6</v>
      </c>
      <c r="M67" s="134" t="str">
        <f t="shared" si="20"/>
        <v/>
      </c>
      <c r="N67" s="134" t="str">
        <f t="shared" si="21"/>
        <v/>
      </c>
      <c r="O67" s="134" t="str">
        <f t="shared" si="22"/>
        <v/>
      </c>
      <c r="P67" s="134" t="str">
        <f t="shared" si="23"/>
        <v/>
      </c>
      <c r="Q67" s="134" t="str">
        <f t="shared" si="24"/>
        <v/>
      </c>
      <c r="R67" s="134" t="str">
        <f t="shared" si="25"/>
        <v/>
      </c>
      <c r="S67" s="134" t="str">
        <f t="shared" si="26"/>
        <v/>
      </c>
      <c r="T67" s="181" t="str">
        <f t="shared" si="27"/>
        <v/>
      </c>
    </row>
    <row r="68" spans="1:20" ht="13.5" customHeight="1" x14ac:dyDescent="0.2">
      <c r="A68" s="130" t="s">
        <v>120</v>
      </c>
      <c r="B68" s="271" t="str">
        <f>'Caja Chica'!B66</f>
        <v>envio de documentos</v>
      </c>
      <c r="C68" s="270"/>
      <c r="D68" s="270"/>
      <c r="E68" s="142">
        <f t="shared" si="15"/>
        <v>48</v>
      </c>
      <c r="F68" s="143">
        <f>'Caja Chica'!D66</f>
        <v>710</v>
      </c>
      <c r="G68" s="134"/>
      <c r="H68" s="144">
        <f>'Caja Chica'!F66</f>
        <v>13</v>
      </c>
      <c r="I68" s="134">
        <f t="shared" si="16"/>
        <v>8230.5400000000009</v>
      </c>
      <c r="J68" s="134" t="str">
        <f t="shared" si="17"/>
        <v/>
      </c>
      <c r="K68" s="134" t="str">
        <f t="shared" si="18"/>
        <v/>
      </c>
      <c r="L68" s="134" t="str">
        <f t="shared" si="19"/>
        <v/>
      </c>
      <c r="M68" s="134" t="str">
        <f t="shared" si="20"/>
        <v/>
      </c>
      <c r="N68" s="134" t="str">
        <f t="shared" si="21"/>
        <v/>
      </c>
      <c r="O68" s="134" t="str">
        <f t="shared" si="22"/>
        <v/>
      </c>
      <c r="P68" s="134" t="str">
        <f t="shared" si="23"/>
        <v/>
      </c>
      <c r="Q68" s="134" t="str">
        <f t="shared" si="24"/>
        <v/>
      </c>
      <c r="R68" s="134" t="str">
        <f t="shared" si="25"/>
        <v/>
      </c>
      <c r="S68" s="134">
        <f>IF(F68=710,H68,"")</f>
        <v>13</v>
      </c>
      <c r="T68" s="181" t="str">
        <f t="shared" si="27"/>
        <v/>
      </c>
    </row>
    <row r="69" spans="1:20" ht="13.5" customHeight="1" x14ac:dyDescent="0.2">
      <c r="A69" s="130" t="s">
        <v>120</v>
      </c>
      <c r="B69" s="271" t="str">
        <f>'Caja Chica'!B67</f>
        <v>copias de formatos a enviar</v>
      </c>
      <c r="C69" s="270"/>
      <c r="D69" s="270"/>
      <c r="E69" s="142">
        <f t="shared" si="15"/>
        <v>49</v>
      </c>
      <c r="F69" s="143">
        <f>'Caja Chica'!D67</f>
        <v>704</v>
      </c>
      <c r="G69" s="134"/>
      <c r="H69" s="144">
        <f>'Caja Chica'!F67</f>
        <v>7</v>
      </c>
      <c r="I69" s="134">
        <f t="shared" si="16"/>
        <v>8223.5400000000009</v>
      </c>
      <c r="J69" s="134" t="str">
        <f t="shared" si="17"/>
        <v/>
      </c>
      <c r="K69" s="134" t="str">
        <f t="shared" si="18"/>
        <v/>
      </c>
      <c r="L69" s="134" t="str">
        <f t="shared" si="19"/>
        <v/>
      </c>
      <c r="M69" s="134">
        <f t="shared" si="20"/>
        <v>7</v>
      </c>
      <c r="N69" s="134" t="str">
        <f t="shared" si="21"/>
        <v/>
      </c>
      <c r="O69" s="134" t="str">
        <f t="shared" si="22"/>
        <v/>
      </c>
      <c r="P69" s="134" t="str">
        <f t="shared" si="23"/>
        <v/>
      </c>
      <c r="Q69" s="134" t="str">
        <f t="shared" si="24"/>
        <v/>
      </c>
      <c r="R69" s="134" t="str">
        <f t="shared" si="25"/>
        <v/>
      </c>
      <c r="S69" s="134" t="str">
        <f>IF(F69=710,H69,"")</f>
        <v/>
      </c>
      <c r="T69" s="181" t="str">
        <f t="shared" si="27"/>
        <v/>
      </c>
    </row>
    <row r="70" spans="1:20" ht="13.5" customHeight="1" x14ac:dyDescent="0.2">
      <c r="A70" s="130" t="s">
        <v>120</v>
      </c>
      <c r="B70" s="271" t="str">
        <f>'Caja Chica'!B68</f>
        <v>compra de combustible gas</v>
      </c>
      <c r="C70" s="270"/>
      <c r="D70" s="270"/>
      <c r="E70" s="142">
        <f t="shared" si="15"/>
        <v>50</v>
      </c>
      <c r="F70" s="143">
        <f>'Caja Chica'!D68</f>
        <v>703</v>
      </c>
      <c r="G70" s="211"/>
      <c r="H70" s="144">
        <f>'Caja Chica'!F68</f>
        <v>30</v>
      </c>
      <c r="I70" s="134">
        <f t="shared" si="16"/>
        <v>8193.5400000000009</v>
      </c>
      <c r="J70" s="134" t="str">
        <f>IF(F70=701,#REF!,"")</f>
        <v/>
      </c>
      <c r="K70" s="134" t="str">
        <f t="shared" si="18"/>
        <v/>
      </c>
      <c r="L70" s="134">
        <f t="shared" si="19"/>
        <v>30</v>
      </c>
      <c r="M70" s="134" t="str">
        <f>IF(F70=704,#REF!,"")</f>
        <v/>
      </c>
      <c r="N70" s="134" t="str">
        <f t="shared" si="21"/>
        <v/>
      </c>
      <c r="O70" s="134" t="str">
        <f>IF(F70=706,#REF!,"")</f>
        <v/>
      </c>
      <c r="P70" s="134" t="str">
        <f>IF(F70=707,#REF!,"")</f>
        <v/>
      </c>
      <c r="Q70" s="134" t="str">
        <f>IF(F70=708,#REF!,"")</f>
        <v/>
      </c>
      <c r="R70" s="134" t="str">
        <f>IF(F70=709,#REF!,"")</f>
        <v/>
      </c>
      <c r="S70" s="134" t="str">
        <f>IF(F70=710,#REF!,"")</f>
        <v/>
      </c>
      <c r="T70" s="181" t="str">
        <f>IF(F70=711,#REF!,"")</f>
        <v/>
      </c>
    </row>
    <row r="71" spans="1:20" ht="13.5" customHeight="1" x14ac:dyDescent="0.2">
      <c r="A71" s="130" t="s">
        <v>120</v>
      </c>
      <c r="B71" s="271" t="str">
        <f>'Caja Chica'!B69</f>
        <v>compra de alimentos menu</v>
      </c>
      <c r="C71" s="270"/>
      <c r="D71" s="270"/>
      <c r="E71" s="142">
        <f t="shared" si="15"/>
        <v>51</v>
      </c>
      <c r="F71" s="143">
        <f>'Caja Chica'!D69</f>
        <v>702</v>
      </c>
      <c r="G71" s="211"/>
      <c r="H71" s="144">
        <f>'Caja Chica'!F69</f>
        <v>151.5</v>
      </c>
      <c r="I71" s="134">
        <f t="shared" si="16"/>
        <v>8042.0400000000009</v>
      </c>
      <c r="J71" s="134" t="str">
        <f>IF(F71=701,H70,"")</f>
        <v/>
      </c>
      <c r="K71" s="134">
        <f t="shared" si="18"/>
        <v>151.5</v>
      </c>
      <c r="L71" s="134" t="str">
        <f t="shared" si="19"/>
        <v/>
      </c>
      <c r="M71" s="134" t="str">
        <f>IF(F71=704,H70,"")</f>
        <v/>
      </c>
      <c r="N71" s="134" t="str">
        <f t="shared" si="21"/>
        <v/>
      </c>
      <c r="O71" s="134" t="str">
        <f>IF(F71=706,H70,"")</f>
        <v/>
      </c>
      <c r="P71" s="134" t="str">
        <f>IF(F71=707,H70,"")</f>
        <v/>
      </c>
      <c r="Q71" s="134" t="str">
        <f>IF(F71=708,H70,"")</f>
        <v/>
      </c>
      <c r="R71" s="134" t="str">
        <f>IF(F71=709,H70,"")</f>
        <v/>
      </c>
      <c r="S71" s="134" t="str">
        <f>IF(F71=710,H70,"")</f>
        <v/>
      </c>
      <c r="T71" s="181" t="str">
        <f>IF(F71=711,H70,"")</f>
        <v/>
      </c>
    </row>
    <row r="72" spans="1:20" ht="13.5" customHeight="1" x14ac:dyDescent="0.2">
      <c r="A72" s="130" t="s">
        <v>120</v>
      </c>
      <c r="B72" s="271" t="str">
        <f>'Caja Chica'!B70</f>
        <v>cuota de padres</v>
      </c>
      <c r="C72" s="270"/>
      <c r="D72" s="270"/>
      <c r="E72" s="142"/>
      <c r="F72" s="143"/>
      <c r="G72" s="211">
        <v>164</v>
      </c>
      <c r="H72" s="144"/>
      <c r="I72" s="134">
        <f t="shared" si="16"/>
        <v>8206.0400000000009</v>
      </c>
      <c r="J72" s="134" t="str">
        <f t="shared" si="17"/>
        <v/>
      </c>
      <c r="K72" s="134" t="str">
        <f t="shared" si="18"/>
        <v/>
      </c>
      <c r="L72" s="134" t="str">
        <f t="shared" si="19"/>
        <v/>
      </c>
      <c r="M72" s="134" t="str">
        <f t="shared" si="20"/>
        <v/>
      </c>
      <c r="N72" s="134" t="str">
        <f t="shared" si="21"/>
        <v/>
      </c>
      <c r="O72" s="134" t="str">
        <f t="shared" si="22"/>
        <v/>
      </c>
      <c r="P72" s="134" t="str">
        <f t="shared" si="23"/>
        <v/>
      </c>
      <c r="Q72" s="134" t="str">
        <f t="shared" si="24"/>
        <v/>
      </c>
      <c r="R72" s="134" t="str">
        <f t="shared" si="25"/>
        <v/>
      </c>
      <c r="S72" s="134" t="str">
        <f t="shared" ref="S72:S86" si="28">IF(F72=710,H72,"")</f>
        <v/>
      </c>
      <c r="T72" s="181" t="str">
        <f t="shared" si="27"/>
        <v/>
      </c>
    </row>
    <row r="73" spans="1:20" ht="13.5" customHeight="1" x14ac:dyDescent="0.2">
      <c r="A73" s="130" t="s">
        <v>120</v>
      </c>
      <c r="B73" s="271" t="str">
        <f>'Caja Chica'!B71</f>
        <v>revelados de fotos</v>
      </c>
      <c r="C73" s="270"/>
      <c r="D73" s="270"/>
      <c r="E73" s="142">
        <v>52</v>
      </c>
      <c r="F73" s="143">
        <f>'Caja Chica'!D71</f>
        <v>710</v>
      </c>
      <c r="G73" s="211"/>
      <c r="H73" s="144">
        <f>'Caja Chica'!F71</f>
        <v>6.5</v>
      </c>
      <c r="I73" s="134">
        <f t="shared" si="16"/>
        <v>8199.5400000000009</v>
      </c>
      <c r="J73" s="134" t="str">
        <f t="shared" si="17"/>
        <v/>
      </c>
      <c r="K73" s="134" t="str">
        <f t="shared" si="18"/>
        <v/>
      </c>
      <c r="L73" s="134" t="str">
        <f t="shared" si="19"/>
        <v/>
      </c>
      <c r="M73" s="134" t="str">
        <f t="shared" si="20"/>
        <v/>
      </c>
      <c r="N73" s="134" t="str">
        <f t="shared" si="21"/>
        <v/>
      </c>
      <c r="O73" s="134" t="str">
        <f t="shared" si="22"/>
        <v/>
      </c>
      <c r="P73" s="134" t="str">
        <f t="shared" si="23"/>
        <v/>
      </c>
      <c r="Q73" s="134" t="str">
        <f t="shared" si="24"/>
        <v/>
      </c>
      <c r="R73" s="134" t="str">
        <f t="shared" si="25"/>
        <v/>
      </c>
      <c r="S73" s="134">
        <f t="shared" si="28"/>
        <v>6.5</v>
      </c>
      <c r="T73" s="181" t="str">
        <f t="shared" si="27"/>
        <v/>
      </c>
    </row>
    <row r="74" spans="1:20" ht="13.5" customHeight="1" x14ac:dyDescent="0.2">
      <c r="A74" s="130" t="s">
        <v>125</v>
      </c>
      <c r="B74" s="271" t="str">
        <f>'Caja Chica'!B72</f>
        <v>movilidad al banco</v>
      </c>
      <c r="C74" s="270"/>
      <c r="D74" s="270"/>
      <c r="E74" s="142">
        <f t="shared" ref="E74:E86" si="29">E73+1</f>
        <v>53</v>
      </c>
      <c r="F74" s="143">
        <f>'Caja Chica'!D72</f>
        <v>703</v>
      </c>
      <c r="G74" s="211"/>
      <c r="H74" s="144">
        <f>'Caja Chica'!F72</f>
        <v>3.2</v>
      </c>
      <c r="I74" s="134">
        <f t="shared" si="16"/>
        <v>8196.34</v>
      </c>
      <c r="J74" s="134" t="str">
        <f>IF(F74=701,H74,"")</f>
        <v/>
      </c>
      <c r="K74" s="134" t="str">
        <f t="shared" si="18"/>
        <v/>
      </c>
      <c r="L74" s="134">
        <f t="shared" si="19"/>
        <v>3.2</v>
      </c>
      <c r="M74" s="134" t="str">
        <f>IF(F74=704,H74,"")</f>
        <v/>
      </c>
      <c r="N74" s="134" t="str">
        <f t="shared" si="21"/>
        <v/>
      </c>
      <c r="O74" s="134" t="str">
        <f>IF(F74=706,H74,"")</f>
        <v/>
      </c>
      <c r="P74" s="134" t="str">
        <f>IF(F74=707,H74,"")</f>
        <v/>
      </c>
      <c r="Q74" s="134" t="str">
        <f>IF(F74=708,H74,"")</f>
        <v/>
      </c>
      <c r="R74" s="134" t="str">
        <f>IF(F74=709,H74,"")</f>
        <v/>
      </c>
      <c r="S74" s="134" t="str">
        <f t="shared" si="28"/>
        <v/>
      </c>
      <c r="T74" s="181" t="str">
        <f>IF(F74=711,H74,"")</f>
        <v/>
      </c>
    </row>
    <row r="75" spans="1:20" ht="13.5" customHeight="1" x14ac:dyDescent="0.2">
      <c r="A75" s="130" t="s">
        <v>122</v>
      </c>
      <c r="B75" s="271" t="str">
        <f>'Caja Chica'!B74</f>
        <v>compra de alimentos</v>
      </c>
      <c r="C75" s="270"/>
      <c r="D75" s="270"/>
      <c r="E75" s="142">
        <f t="shared" si="29"/>
        <v>54</v>
      </c>
      <c r="F75" s="143">
        <f>'Caja Chica'!D74</f>
        <v>702</v>
      </c>
      <c r="G75" s="211"/>
      <c r="H75" s="144">
        <f>'Caja Chica'!F74</f>
        <v>84.5</v>
      </c>
      <c r="I75" s="134">
        <f t="shared" si="16"/>
        <v>8111.84</v>
      </c>
      <c r="J75" s="134" t="str">
        <f>IF(F75=701,H75,"")</f>
        <v/>
      </c>
      <c r="K75" s="134">
        <f t="shared" si="18"/>
        <v>84.5</v>
      </c>
      <c r="L75" s="134" t="str">
        <f t="shared" si="19"/>
        <v/>
      </c>
      <c r="M75" s="134" t="str">
        <f>IF(F75=704,H75,"")</f>
        <v/>
      </c>
      <c r="N75" s="134" t="str">
        <f t="shared" si="21"/>
        <v/>
      </c>
      <c r="O75" s="134" t="str">
        <f>IF(F75=706,H75,"")</f>
        <v/>
      </c>
      <c r="P75" s="134" t="str">
        <f>IF(F75=707,H75,"")</f>
        <v/>
      </c>
      <c r="Q75" s="134" t="str">
        <f>IF(F75=708,H75,"")</f>
        <v/>
      </c>
      <c r="R75" s="134" t="str">
        <f>IF(F75=709,H75,"")</f>
        <v/>
      </c>
      <c r="S75" s="134" t="str">
        <f t="shared" si="28"/>
        <v/>
      </c>
      <c r="T75" s="181" t="str">
        <f>IF(F75=711,H75,"")</f>
        <v/>
      </c>
    </row>
    <row r="76" spans="1:20" ht="13.5" customHeight="1" x14ac:dyDescent="0.2">
      <c r="A76" s="130" t="s">
        <v>129</v>
      </c>
      <c r="B76" s="271" t="str">
        <f>'Caja Chica'!B75</f>
        <v>cuota de padres</v>
      </c>
      <c r="C76" s="270"/>
      <c r="D76" s="270"/>
      <c r="E76" s="142"/>
      <c r="F76" s="145"/>
      <c r="G76" s="211">
        <v>470</v>
      </c>
      <c r="H76" s="144"/>
      <c r="I76" s="134">
        <f t="shared" si="16"/>
        <v>8581.84</v>
      </c>
      <c r="J76" s="134" t="str">
        <f t="shared" si="17"/>
        <v/>
      </c>
      <c r="K76" s="134" t="str">
        <f t="shared" si="18"/>
        <v/>
      </c>
      <c r="L76" s="134" t="str">
        <f t="shared" si="19"/>
        <v/>
      </c>
      <c r="M76" s="134" t="str">
        <f t="shared" si="20"/>
        <v/>
      </c>
      <c r="N76" s="134" t="str">
        <f t="shared" si="21"/>
        <v/>
      </c>
      <c r="O76" s="134" t="str">
        <f t="shared" si="22"/>
        <v/>
      </c>
      <c r="P76" s="134" t="str">
        <f t="shared" si="23"/>
        <v/>
      </c>
      <c r="Q76" s="134" t="str">
        <f t="shared" si="24"/>
        <v/>
      </c>
      <c r="R76" s="134" t="str">
        <f t="shared" si="25"/>
        <v/>
      </c>
      <c r="S76" s="134" t="str">
        <f t="shared" si="28"/>
        <v/>
      </c>
      <c r="T76" s="181" t="str">
        <f t="shared" si="27"/>
        <v/>
      </c>
    </row>
    <row r="77" spans="1:20" ht="13.5" customHeight="1" x14ac:dyDescent="0.2">
      <c r="A77" s="130" t="s">
        <v>129</v>
      </c>
      <c r="B77" s="271" t="str">
        <f>'Caja Chica'!B76</f>
        <v>movilidad a llenar documentos 343</v>
      </c>
      <c r="C77" s="270"/>
      <c r="D77" s="270"/>
      <c r="E77" s="142">
        <v>55</v>
      </c>
      <c r="F77" s="145">
        <f>'Caja Chica'!D76</f>
        <v>703</v>
      </c>
      <c r="G77" s="211"/>
      <c r="H77" s="144">
        <f>'Caja Chica'!F76</f>
        <v>8</v>
      </c>
      <c r="I77" s="134">
        <f t="shared" si="16"/>
        <v>8573.84</v>
      </c>
      <c r="J77" s="134" t="str">
        <f t="shared" si="17"/>
        <v/>
      </c>
      <c r="K77" s="134" t="str">
        <f t="shared" si="18"/>
        <v/>
      </c>
      <c r="L77" s="134">
        <f t="shared" si="19"/>
        <v>8</v>
      </c>
      <c r="M77" s="134" t="str">
        <f t="shared" si="20"/>
        <v/>
      </c>
      <c r="N77" s="134" t="str">
        <f t="shared" si="21"/>
        <v/>
      </c>
      <c r="O77" s="134" t="str">
        <f t="shared" si="22"/>
        <v/>
      </c>
      <c r="P77" s="134" t="str">
        <f t="shared" si="23"/>
        <v/>
      </c>
      <c r="Q77" s="134" t="str">
        <f t="shared" si="24"/>
        <v/>
      </c>
      <c r="R77" s="134" t="str">
        <f t="shared" si="25"/>
        <v/>
      </c>
      <c r="S77" s="134" t="str">
        <f t="shared" si="28"/>
        <v/>
      </c>
      <c r="T77" s="181" t="str">
        <f t="shared" si="27"/>
        <v/>
      </c>
    </row>
    <row r="78" spans="1:20" ht="14.25" customHeight="1" x14ac:dyDescent="0.2">
      <c r="A78" s="130" t="s">
        <v>150</v>
      </c>
      <c r="B78" s="271" t="str">
        <f>'Caja Chica'!B77</f>
        <v>compra combustible gas</v>
      </c>
      <c r="C78" s="270"/>
      <c r="D78" s="270"/>
      <c r="E78" s="142">
        <f t="shared" si="29"/>
        <v>56</v>
      </c>
      <c r="F78" s="145">
        <f>'Caja Chica'!D77</f>
        <v>703</v>
      </c>
      <c r="G78" s="211"/>
      <c r="H78" s="144">
        <f>'Caja Chica'!F77</f>
        <v>30</v>
      </c>
      <c r="I78" s="134">
        <f t="shared" si="16"/>
        <v>8543.84</v>
      </c>
      <c r="J78" s="134" t="str">
        <f t="shared" si="17"/>
        <v/>
      </c>
      <c r="K78" s="134" t="str">
        <f t="shared" si="18"/>
        <v/>
      </c>
      <c r="L78" s="134">
        <f t="shared" si="19"/>
        <v>30</v>
      </c>
      <c r="M78" s="134" t="str">
        <f t="shared" si="20"/>
        <v/>
      </c>
      <c r="N78" s="134" t="str">
        <f t="shared" si="21"/>
        <v/>
      </c>
      <c r="O78" s="134" t="str">
        <f t="shared" si="22"/>
        <v/>
      </c>
      <c r="P78" s="134" t="str">
        <f t="shared" si="23"/>
        <v/>
      </c>
      <c r="Q78" s="134" t="str">
        <f t="shared" si="24"/>
        <v/>
      </c>
      <c r="R78" s="134" t="str">
        <f t="shared" si="25"/>
        <v/>
      </c>
      <c r="S78" s="134" t="str">
        <f t="shared" si="28"/>
        <v/>
      </c>
      <c r="T78" s="181" t="str">
        <f t="shared" si="27"/>
        <v/>
      </c>
    </row>
    <row r="79" spans="1:20" ht="13.5" customHeight="1" x14ac:dyDescent="0.2">
      <c r="A79" s="130" t="s">
        <v>149</v>
      </c>
      <c r="B79" s="271" t="str">
        <f>'Caja Chica'!B78</f>
        <v>compra de tarjeta telefonica</v>
      </c>
      <c r="C79" s="270"/>
      <c r="D79" s="270"/>
      <c r="E79" s="142">
        <f t="shared" si="29"/>
        <v>57</v>
      </c>
      <c r="F79" s="145">
        <f>'Caja Chica'!D78</f>
        <v>710</v>
      </c>
      <c r="G79" s="211"/>
      <c r="H79" s="144">
        <f>'Caja Chica'!F78</f>
        <v>5</v>
      </c>
      <c r="I79" s="134">
        <f t="shared" si="16"/>
        <v>8538.84</v>
      </c>
      <c r="J79" s="134" t="str">
        <f t="shared" si="17"/>
        <v/>
      </c>
      <c r="K79" s="134" t="str">
        <f t="shared" si="18"/>
        <v/>
      </c>
      <c r="L79" s="134" t="str">
        <f t="shared" si="19"/>
        <v/>
      </c>
      <c r="M79" s="134" t="str">
        <f t="shared" si="20"/>
        <v/>
      </c>
      <c r="N79" s="134" t="str">
        <f t="shared" si="21"/>
        <v/>
      </c>
      <c r="O79" s="134" t="str">
        <f t="shared" si="22"/>
        <v/>
      </c>
      <c r="P79" s="134" t="str">
        <f t="shared" si="23"/>
        <v/>
      </c>
      <c r="Q79" s="134" t="str">
        <f t="shared" si="24"/>
        <v/>
      </c>
      <c r="R79" s="134" t="str">
        <f t="shared" si="25"/>
        <v/>
      </c>
      <c r="S79" s="134">
        <f t="shared" si="28"/>
        <v>5</v>
      </c>
      <c r="T79" s="181" t="str">
        <f t="shared" si="27"/>
        <v/>
      </c>
    </row>
    <row r="80" spans="1:20" ht="13.5" customHeight="1" x14ac:dyDescent="0.2">
      <c r="A80" s="130" t="s">
        <v>149</v>
      </c>
      <c r="B80" s="271" t="str">
        <f>'Caja Chica'!B79</f>
        <v xml:space="preserve">compra de material de oficina </v>
      </c>
      <c r="C80" s="270"/>
      <c r="D80" s="270"/>
      <c r="E80" s="142">
        <f t="shared" si="29"/>
        <v>58</v>
      </c>
      <c r="F80" s="145">
        <f>'Caja Chica'!D79</f>
        <v>704</v>
      </c>
      <c r="G80" s="211"/>
      <c r="H80" s="144">
        <f>'Caja Chica'!F79</f>
        <v>122</v>
      </c>
      <c r="I80" s="134">
        <f t="shared" si="16"/>
        <v>8416.84</v>
      </c>
      <c r="J80" s="134" t="str">
        <f t="shared" si="17"/>
        <v/>
      </c>
      <c r="K80" s="134" t="str">
        <f t="shared" si="18"/>
        <v/>
      </c>
      <c r="L80" s="134" t="str">
        <f t="shared" si="19"/>
        <v/>
      </c>
      <c r="M80" s="134">
        <f t="shared" si="20"/>
        <v>122</v>
      </c>
      <c r="N80" s="134" t="str">
        <f t="shared" si="21"/>
        <v/>
      </c>
      <c r="O80" s="134" t="str">
        <f t="shared" si="22"/>
        <v/>
      </c>
      <c r="P80" s="134" t="str">
        <f t="shared" si="23"/>
        <v/>
      </c>
      <c r="Q80" s="134" t="str">
        <f t="shared" si="24"/>
        <v/>
      </c>
      <c r="R80" s="134" t="str">
        <f t="shared" si="25"/>
        <v/>
      </c>
      <c r="S80" s="134" t="str">
        <f t="shared" si="28"/>
        <v/>
      </c>
      <c r="T80" s="181" t="str">
        <f t="shared" si="27"/>
        <v/>
      </c>
    </row>
    <row r="81" spans="1:21" ht="13.5" customHeight="1" x14ac:dyDescent="0.2">
      <c r="A81" s="130" t="s">
        <v>149</v>
      </c>
      <c r="B81" s="271" t="str">
        <f>'Caja Chica'!B80</f>
        <v>movilidad a compras</v>
      </c>
      <c r="C81" s="270"/>
      <c r="D81" s="270"/>
      <c r="E81" s="142">
        <f t="shared" si="29"/>
        <v>59</v>
      </c>
      <c r="F81" s="145">
        <f>'Caja Chica'!D80</f>
        <v>703</v>
      </c>
      <c r="G81" s="211"/>
      <c r="H81" s="144">
        <f>'Caja Chica'!F80</f>
        <v>1.6</v>
      </c>
      <c r="I81" s="134">
        <f t="shared" si="16"/>
        <v>8415.24</v>
      </c>
      <c r="J81" s="134" t="str">
        <f t="shared" si="17"/>
        <v/>
      </c>
      <c r="K81" s="134" t="str">
        <f t="shared" si="18"/>
        <v/>
      </c>
      <c r="L81" s="134">
        <f t="shared" si="19"/>
        <v>1.6</v>
      </c>
      <c r="M81" s="134" t="str">
        <f t="shared" si="20"/>
        <v/>
      </c>
      <c r="N81" s="134" t="str">
        <f t="shared" si="21"/>
        <v/>
      </c>
      <c r="O81" s="134" t="str">
        <f t="shared" si="22"/>
        <v/>
      </c>
      <c r="P81" s="134" t="str">
        <f t="shared" si="23"/>
        <v/>
      </c>
      <c r="Q81" s="134" t="str">
        <f t="shared" si="24"/>
        <v/>
      </c>
      <c r="R81" s="134" t="str">
        <f t="shared" si="25"/>
        <v/>
      </c>
      <c r="S81" s="134" t="str">
        <f t="shared" si="28"/>
        <v/>
      </c>
      <c r="T81" s="181" t="str">
        <f t="shared" si="27"/>
        <v/>
      </c>
    </row>
    <row r="82" spans="1:21" ht="13.5" customHeight="1" x14ac:dyDescent="0.2">
      <c r="A82" s="130" t="s">
        <v>149</v>
      </c>
      <c r="B82" s="271" t="str">
        <f>'Caja Chica'!B81</f>
        <v>compra de alimentos menu</v>
      </c>
      <c r="C82" s="270"/>
      <c r="D82" s="270"/>
      <c r="E82" s="142">
        <f t="shared" si="29"/>
        <v>60</v>
      </c>
      <c r="F82" s="145">
        <f>'Caja Chica'!D81</f>
        <v>702</v>
      </c>
      <c r="G82" s="211"/>
      <c r="H82" s="144">
        <f>'Caja Chica'!F81</f>
        <v>267.10000000000002</v>
      </c>
      <c r="I82" s="134">
        <f t="shared" si="16"/>
        <v>8148.1399999999994</v>
      </c>
      <c r="J82" s="134" t="str">
        <f t="shared" si="17"/>
        <v/>
      </c>
      <c r="K82" s="134">
        <f t="shared" si="18"/>
        <v>267.10000000000002</v>
      </c>
      <c r="L82" s="134" t="str">
        <f t="shared" si="19"/>
        <v/>
      </c>
      <c r="M82" s="134" t="str">
        <f t="shared" si="20"/>
        <v/>
      </c>
      <c r="N82" s="134" t="str">
        <f t="shared" si="21"/>
        <v/>
      </c>
      <c r="O82" s="134" t="str">
        <f t="shared" si="22"/>
        <v/>
      </c>
      <c r="P82" s="134" t="str">
        <f t="shared" si="23"/>
        <v/>
      </c>
      <c r="Q82" s="134" t="str">
        <f t="shared" si="24"/>
        <v/>
      </c>
      <c r="R82" s="134" t="str">
        <f t="shared" si="25"/>
        <v/>
      </c>
      <c r="S82" s="134" t="str">
        <f t="shared" si="28"/>
        <v/>
      </c>
      <c r="T82" s="181" t="str">
        <f t="shared" si="27"/>
        <v/>
      </c>
    </row>
    <row r="83" spans="1:21" ht="13.5" customHeight="1" x14ac:dyDescent="0.2">
      <c r="A83" s="130" t="s">
        <v>149</v>
      </c>
      <c r="B83" s="271" t="str">
        <f>'Caja Chica'!B82</f>
        <v>cuota de padres</v>
      </c>
      <c r="C83" s="270"/>
      <c r="D83" s="270"/>
      <c r="E83" s="142"/>
      <c r="F83" s="145"/>
      <c r="G83" s="211">
        <v>333</v>
      </c>
      <c r="H83" s="144">
        <f>'Caja Chica'!F82</f>
        <v>0</v>
      </c>
      <c r="I83" s="134">
        <f t="shared" si="16"/>
        <v>8481.14</v>
      </c>
      <c r="J83" s="134" t="str">
        <f t="shared" si="17"/>
        <v/>
      </c>
      <c r="K83" s="134" t="str">
        <f t="shared" si="18"/>
        <v/>
      </c>
      <c r="L83" s="134" t="str">
        <f t="shared" si="19"/>
        <v/>
      </c>
      <c r="M83" s="134" t="str">
        <f t="shared" si="20"/>
        <v/>
      </c>
      <c r="N83" s="134" t="str">
        <f t="shared" si="21"/>
        <v/>
      </c>
      <c r="O83" s="134" t="str">
        <f t="shared" si="22"/>
        <v/>
      </c>
      <c r="P83" s="134" t="str">
        <f t="shared" si="23"/>
        <v/>
      </c>
      <c r="Q83" s="134" t="str">
        <f t="shared" si="24"/>
        <v/>
      </c>
      <c r="R83" s="134" t="str">
        <f t="shared" si="25"/>
        <v/>
      </c>
      <c r="S83" s="134" t="str">
        <f t="shared" si="28"/>
        <v/>
      </c>
      <c r="T83" s="181" t="str">
        <f t="shared" si="27"/>
        <v/>
      </c>
    </row>
    <row r="84" spans="1:21" ht="13.5" customHeight="1" x14ac:dyDescent="0.2">
      <c r="A84" s="130" t="s">
        <v>147</v>
      </c>
      <c r="B84" s="271" t="str">
        <f>'Caja Chica'!B83</f>
        <v>movilidad viaje a lima capacitacion de directoras</v>
      </c>
      <c r="C84" s="270"/>
      <c r="D84" s="270"/>
      <c r="E84" s="142">
        <v>61</v>
      </c>
      <c r="F84" s="145">
        <f>'Caja Chica'!D83</f>
        <v>703</v>
      </c>
      <c r="G84" s="211"/>
      <c r="H84" s="144">
        <f>'Caja Chica'!F83</f>
        <v>46.7</v>
      </c>
      <c r="I84" s="134">
        <f t="shared" si="16"/>
        <v>8434.4399999999987</v>
      </c>
      <c r="J84" s="134" t="str">
        <f t="shared" si="17"/>
        <v/>
      </c>
      <c r="K84" s="134" t="str">
        <f t="shared" si="18"/>
        <v/>
      </c>
      <c r="L84" s="134">
        <f t="shared" si="19"/>
        <v>46.7</v>
      </c>
      <c r="M84" s="134" t="str">
        <f t="shared" si="20"/>
        <v/>
      </c>
      <c r="N84" s="134" t="str">
        <f t="shared" si="21"/>
        <v/>
      </c>
      <c r="O84" s="134" t="str">
        <f t="shared" si="22"/>
        <v/>
      </c>
      <c r="P84" s="134" t="str">
        <f t="shared" si="23"/>
        <v/>
      </c>
      <c r="Q84" s="134" t="str">
        <f t="shared" si="24"/>
        <v/>
      </c>
      <c r="R84" s="134" t="str">
        <f t="shared" si="25"/>
        <v/>
      </c>
      <c r="S84" s="134" t="str">
        <f t="shared" si="28"/>
        <v/>
      </c>
      <c r="T84" s="181" t="str">
        <f t="shared" si="27"/>
        <v/>
      </c>
    </row>
    <row r="85" spans="1:21" ht="13.5" customHeight="1" x14ac:dyDescent="0.2">
      <c r="A85" s="130" t="s">
        <v>147</v>
      </c>
      <c r="B85" s="271" t="str">
        <f>'Caja Chica'!B84</f>
        <v>copias e impresiones</v>
      </c>
      <c r="C85" s="270"/>
      <c r="D85" s="270"/>
      <c r="E85" s="142">
        <f t="shared" si="29"/>
        <v>62</v>
      </c>
      <c r="F85" s="145">
        <f>'Caja Chica'!D84</f>
        <v>704</v>
      </c>
      <c r="G85" s="211"/>
      <c r="H85" s="144">
        <f>'Caja Chica'!F84</f>
        <v>8.1</v>
      </c>
      <c r="I85" s="134">
        <f t="shared" si="16"/>
        <v>8426.3399999999983</v>
      </c>
      <c r="J85" s="134" t="str">
        <f t="shared" si="17"/>
        <v/>
      </c>
      <c r="K85" s="134" t="str">
        <f t="shared" si="18"/>
        <v/>
      </c>
      <c r="L85" s="134" t="str">
        <f t="shared" si="19"/>
        <v/>
      </c>
      <c r="M85" s="134">
        <f t="shared" si="20"/>
        <v>8.1</v>
      </c>
      <c r="N85" s="134" t="str">
        <f t="shared" si="21"/>
        <v/>
      </c>
      <c r="O85" s="134" t="str">
        <f t="shared" si="22"/>
        <v/>
      </c>
      <c r="P85" s="134" t="str">
        <f t="shared" si="23"/>
        <v/>
      </c>
      <c r="Q85" s="134" t="str">
        <f t="shared" si="24"/>
        <v/>
      </c>
      <c r="R85" s="134" t="str">
        <f t="shared" si="25"/>
        <v/>
      </c>
      <c r="S85" s="134" t="str">
        <f t="shared" si="28"/>
        <v/>
      </c>
      <c r="T85" s="181" t="str">
        <f t="shared" si="27"/>
        <v/>
      </c>
    </row>
    <row r="86" spans="1:21" ht="13.5" customHeight="1" thickBot="1" x14ac:dyDescent="0.25">
      <c r="A86" s="130" t="s">
        <v>147</v>
      </c>
      <c r="B86" s="271" t="str">
        <f>'Caja Chica'!B85</f>
        <v>llamada telefonica pedir informes lima</v>
      </c>
      <c r="C86" s="270"/>
      <c r="D86" s="270"/>
      <c r="E86" s="142">
        <f t="shared" si="29"/>
        <v>63</v>
      </c>
      <c r="F86" s="145">
        <f>'Caja Chica'!D85</f>
        <v>710</v>
      </c>
      <c r="G86" s="215"/>
      <c r="H86" s="144">
        <f>'Caja Chica'!F85</f>
        <v>3</v>
      </c>
      <c r="I86" s="134">
        <f t="shared" si="16"/>
        <v>8423.3399999999983</v>
      </c>
      <c r="J86" s="136" t="str">
        <f t="shared" si="17"/>
        <v/>
      </c>
      <c r="K86" s="134" t="str">
        <f t="shared" si="18"/>
        <v/>
      </c>
      <c r="L86" s="134" t="str">
        <f t="shared" si="19"/>
        <v/>
      </c>
      <c r="M86" s="136" t="str">
        <f t="shared" si="20"/>
        <v/>
      </c>
      <c r="N86" s="134" t="str">
        <f t="shared" si="21"/>
        <v/>
      </c>
      <c r="O86" s="136" t="str">
        <f t="shared" si="22"/>
        <v/>
      </c>
      <c r="P86" s="136" t="str">
        <f t="shared" si="23"/>
        <v/>
      </c>
      <c r="Q86" s="136" t="str">
        <f t="shared" si="24"/>
        <v/>
      </c>
      <c r="R86" s="136" t="str">
        <f t="shared" si="25"/>
        <v/>
      </c>
      <c r="S86" s="136">
        <f t="shared" si="28"/>
        <v>3</v>
      </c>
      <c r="T86" s="182" t="str">
        <f t="shared" si="27"/>
        <v/>
      </c>
    </row>
    <row r="87" spans="1:21" ht="15" customHeight="1" thickBot="1" x14ac:dyDescent="0.25">
      <c r="A87" s="29"/>
      <c r="B87" s="273" t="s">
        <v>33</v>
      </c>
      <c r="C87" s="274"/>
      <c r="D87" s="275"/>
      <c r="E87" s="5"/>
      <c r="F87" s="19"/>
      <c r="G87" s="6">
        <f>SUM(G50:G86)</f>
        <v>25871.040000000001</v>
      </c>
      <c r="H87" s="6">
        <f>SUM(H50:H86)</f>
        <v>17447.699999999997</v>
      </c>
      <c r="I87" s="6">
        <f>(G87-H87)</f>
        <v>8423.3400000000038</v>
      </c>
      <c r="J87" s="6">
        <f t="shared" ref="J87:T87" si="30">SUM(J50:J86)</f>
        <v>0</v>
      </c>
      <c r="K87" s="6">
        <f t="shared" si="30"/>
        <v>1008.7</v>
      </c>
      <c r="L87" s="6">
        <f t="shared" si="30"/>
        <v>336.40000000000003</v>
      </c>
      <c r="M87" s="6">
        <f t="shared" si="30"/>
        <v>256.8</v>
      </c>
      <c r="N87" s="6">
        <f t="shared" si="30"/>
        <v>0</v>
      </c>
      <c r="O87" s="6">
        <f t="shared" si="30"/>
        <v>0</v>
      </c>
      <c r="P87" s="6">
        <f t="shared" si="30"/>
        <v>0</v>
      </c>
      <c r="Q87" s="6">
        <f t="shared" si="30"/>
        <v>500</v>
      </c>
      <c r="R87" s="6">
        <f t="shared" si="30"/>
        <v>0</v>
      </c>
      <c r="S87" s="6">
        <f t="shared" si="30"/>
        <v>15019.3</v>
      </c>
      <c r="T87" s="6">
        <f t="shared" si="30"/>
        <v>326.5</v>
      </c>
      <c r="U87" s="115">
        <f>SUM(J87:T87)</f>
        <v>17447.7</v>
      </c>
    </row>
    <row r="88" spans="1:21" ht="12.75" customHeight="1" x14ac:dyDescent="0.2">
      <c r="A88" s="138"/>
      <c r="B88" s="32"/>
      <c r="C88" s="32"/>
      <c r="D88" s="32"/>
      <c r="E88" s="148"/>
      <c r="F88" s="140"/>
      <c r="G88" s="141"/>
      <c r="H88" s="149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43"/>
    </row>
    <row r="89" spans="1:21" ht="12.75" customHeight="1" x14ac:dyDescent="0.2">
      <c r="A89" s="138"/>
      <c r="B89" s="32"/>
      <c r="C89" s="32"/>
      <c r="D89" s="32"/>
      <c r="E89" s="148"/>
      <c r="F89" s="140"/>
      <c r="G89" s="141"/>
      <c r="H89" s="149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43"/>
    </row>
    <row r="90" spans="1:21" ht="15" x14ac:dyDescent="0.25">
      <c r="A90" s="276" t="s">
        <v>14</v>
      </c>
      <c r="B90" s="277"/>
      <c r="C90" s="277"/>
      <c r="D90" s="277"/>
      <c r="E90" s="277"/>
      <c r="F90" s="277"/>
      <c r="G90" s="277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48"/>
    </row>
    <row r="91" spans="1:21" x14ac:dyDescent="0.2">
      <c r="A91" s="122">
        <v>3</v>
      </c>
      <c r="B91" s="123"/>
      <c r="C91" s="123"/>
      <c r="D91" s="123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8"/>
    </row>
    <row r="92" spans="1:21" ht="12.75" customHeight="1" thickBot="1" x14ac:dyDescent="0.25">
      <c r="A92" s="278" t="s">
        <v>30</v>
      </c>
      <c r="B92" s="278"/>
      <c r="C92" s="124"/>
      <c r="D92" s="123"/>
      <c r="E92" s="47"/>
      <c r="F92" s="47"/>
      <c r="G92" s="47"/>
      <c r="H92" s="296" t="s">
        <v>31</v>
      </c>
      <c r="I92" s="296"/>
      <c r="J92" s="296"/>
      <c r="K92" s="278"/>
      <c r="L92" s="278"/>
      <c r="M92" s="278"/>
      <c r="N92" s="125" t="s">
        <v>8</v>
      </c>
      <c r="O92" s="284"/>
      <c r="P92" s="284"/>
      <c r="Q92" s="47"/>
      <c r="R92" s="125" t="s">
        <v>0</v>
      </c>
      <c r="S92" s="55"/>
      <c r="T92" s="48"/>
    </row>
    <row r="93" spans="1:21" ht="15" customHeight="1" thickBot="1" x14ac:dyDescent="0.25">
      <c r="A93" s="126" t="s">
        <v>29</v>
      </c>
      <c r="B93" s="269" t="s">
        <v>15</v>
      </c>
      <c r="C93" s="269"/>
      <c r="D93" s="269"/>
      <c r="E93" s="56" t="s">
        <v>32</v>
      </c>
      <c r="F93" s="128" t="s">
        <v>36</v>
      </c>
      <c r="G93" s="129" t="s">
        <v>16</v>
      </c>
      <c r="H93" s="3" t="s">
        <v>17</v>
      </c>
      <c r="I93" s="3" t="s">
        <v>7</v>
      </c>
      <c r="J93" s="56" t="s">
        <v>18</v>
      </c>
      <c r="K93" s="56" t="s">
        <v>19</v>
      </c>
      <c r="L93" s="56" t="s">
        <v>20</v>
      </c>
      <c r="M93" s="56" t="s">
        <v>21</v>
      </c>
      <c r="N93" s="56">
        <v>7.05</v>
      </c>
      <c r="O93" s="56">
        <v>7.06</v>
      </c>
      <c r="P93" s="56" t="s">
        <v>24</v>
      </c>
      <c r="Q93" s="56" t="s">
        <v>25</v>
      </c>
      <c r="R93" s="56" t="s">
        <v>26</v>
      </c>
      <c r="S93" s="56" t="s">
        <v>27</v>
      </c>
      <c r="T93" s="56" t="s">
        <v>28</v>
      </c>
    </row>
    <row r="94" spans="1:21" ht="15" customHeight="1" x14ac:dyDescent="0.2">
      <c r="A94" s="28"/>
      <c r="B94" s="272"/>
      <c r="C94" s="272"/>
      <c r="D94" s="272"/>
      <c r="E94" s="21"/>
      <c r="F94" s="22"/>
      <c r="G94" s="15">
        <f>SUM(G50:G86)</f>
        <v>25871.040000000001</v>
      </c>
      <c r="H94" s="15">
        <f>SUM(H50:H86)</f>
        <v>17447.699999999997</v>
      </c>
      <c r="I94" s="15">
        <f>(G94-H94)</f>
        <v>8423.3400000000038</v>
      </c>
      <c r="J94" s="15">
        <f>SUM(J50:J86)</f>
        <v>0</v>
      </c>
      <c r="K94" s="15">
        <f t="shared" ref="K94:T94" si="31">SUM(K50:K86)</f>
        <v>1008.7</v>
      </c>
      <c r="L94" s="15">
        <f t="shared" si="31"/>
        <v>336.40000000000003</v>
      </c>
      <c r="M94" s="15">
        <f t="shared" si="31"/>
        <v>256.8</v>
      </c>
      <c r="N94" s="15">
        <f t="shared" si="31"/>
        <v>0</v>
      </c>
      <c r="O94" s="15">
        <f t="shared" si="31"/>
        <v>0</v>
      </c>
      <c r="P94" s="15">
        <f t="shared" si="31"/>
        <v>0</v>
      </c>
      <c r="Q94" s="15">
        <f t="shared" si="31"/>
        <v>500</v>
      </c>
      <c r="R94" s="15">
        <f t="shared" si="31"/>
        <v>0</v>
      </c>
      <c r="S94" s="15">
        <f t="shared" si="31"/>
        <v>15019.3</v>
      </c>
      <c r="T94" s="183">
        <f t="shared" si="31"/>
        <v>326.5</v>
      </c>
      <c r="U94" s="115">
        <f>SUM(J94:T94)</f>
        <v>17447.7</v>
      </c>
    </row>
    <row r="95" spans="1:21" ht="14.25" customHeight="1" x14ac:dyDescent="0.2">
      <c r="A95" s="130" t="s">
        <v>147</v>
      </c>
      <c r="B95" s="270" t="str">
        <f>'Caja Chica'!B86</f>
        <v>otros servicios</v>
      </c>
      <c r="C95" s="270"/>
      <c r="D95" s="270"/>
      <c r="E95" s="143">
        <v>64</v>
      </c>
      <c r="F95" s="143">
        <f>'Caja Chica'!D86</f>
        <v>710</v>
      </c>
      <c r="G95" s="147"/>
      <c r="H95" s="134">
        <f>'Caja Chica'!F86</f>
        <v>1</v>
      </c>
      <c r="I95" s="134">
        <f t="shared" ref="I95:I128" si="32">SUM(I94+G95)-H95</f>
        <v>8422.3400000000038</v>
      </c>
      <c r="J95" s="134" t="str">
        <f>IF(F95=701,H95,"")</f>
        <v/>
      </c>
      <c r="K95" s="134" t="str">
        <f>IF(F95=702,H95,"")</f>
        <v/>
      </c>
      <c r="L95" s="134" t="str">
        <f>IF(F95=703,H95,"")</f>
        <v/>
      </c>
      <c r="M95" s="134" t="str">
        <f>IF(F95=704,H95,"")</f>
        <v/>
      </c>
      <c r="N95" s="134" t="str">
        <f>IF(F95=705,H95,"")</f>
        <v/>
      </c>
      <c r="O95" s="134" t="str">
        <f>IF(F95=706,H95,"")</f>
        <v/>
      </c>
      <c r="P95" s="134" t="str">
        <f>IF(F95=707,H95,"")</f>
        <v/>
      </c>
      <c r="Q95" s="134" t="str">
        <f>IF(F95=708,H95,"")</f>
        <v/>
      </c>
      <c r="R95" s="134" t="str">
        <f>IF(F95=709,H95,"")</f>
        <v/>
      </c>
      <c r="S95" s="134">
        <f>IF(F95=710,H95,"")</f>
        <v>1</v>
      </c>
      <c r="T95" s="181" t="str">
        <f>IF(F95=711,H95,"")</f>
        <v/>
      </c>
    </row>
    <row r="96" spans="1:21" ht="14.25" customHeight="1" x14ac:dyDescent="0.2">
      <c r="A96" s="130" t="s">
        <v>147</v>
      </c>
      <c r="B96" s="270" t="str">
        <f>'Caja Chica'!B87</f>
        <v xml:space="preserve">compra de alimentos refrigerio en lima </v>
      </c>
      <c r="C96" s="270"/>
      <c r="D96" s="270"/>
      <c r="E96" s="145">
        <f>E95+1</f>
        <v>65</v>
      </c>
      <c r="F96" s="145">
        <f>'Caja Chica'!D87</f>
        <v>702</v>
      </c>
      <c r="G96" s="147"/>
      <c r="H96" s="150">
        <f>'Caja Chica'!F87</f>
        <v>31.9</v>
      </c>
      <c r="I96" s="134">
        <f t="shared" si="32"/>
        <v>8390.4400000000041</v>
      </c>
      <c r="J96" s="134" t="str">
        <f t="shared" ref="J96:J128" si="33">IF(F96=701,H96,"")</f>
        <v/>
      </c>
      <c r="K96" s="134">
        <f t="shared" ref="K96:K128" si="34">IF(F96=702,H96,"")</f>
        <v>31.9</v>
      </c>
      <c r="L96" s="134" t="str">
        <f t="shared" ref="L96:L128" si="35">IF(F96=703,H96,"")</f>
        <v/>
      </c>
      <c r="M96" s="134" t="str">
        <f t="shared" ref="M96:M128" si="36">IF(F96=704,H96,"")</f>
        <v/>
      </c>
      <c r="N96" s="134" t="str">
        <f t="shared" ref="N96:N128" si="37">IF(F96=705,H96,"")</f>
        <v/>
      </c>
      <c r="O96" s="134" t="str">
        <f t="shared" ref="O96:O127" si="38">IF(F96=706,H96,"")</f>
        <v/>
      </c>
      <c r="P96" s="134" t="str">
        <f t="shared" ref="P96:P128" si="39">IF(F96=707,H96,"")</f>
        <v/>
      </c>
      <c r="Q96" s="134" t="str">
        <f t="shared" ref="Q96:Q128" si="40">IF(F96=708,H96,"")</f>
        <v/>
      </c>
      <c r="R96" s="134" t="str">
        <f t="shared" ref="R96:R128" si="41">IF(F96=709,H96,"")</f>
        <v/>
      </c>
      <c r="S96" s="134" t="str">
        <f t="shared" ref="S96:S128" si="42">IF(F96=710,H96,"")</f>
        <v/>
      </c>
      <c r="T96" s="181" t="str">
        <f t="shared" ref="T96:T128" si="43">IF(F96=711,H96,"")</f>
        <v/>
      </c>
    </row>
    <row r="97" spans="1:20" ht="14.25" customHeight="1" x14ac:dyDescent="0.2">
      <c r="A97" s="130" t="s">
        <v>147</v>
      </c>
      <c r="B97" s="270" t="str">
        <f>'Caja Chica'!B88</f>
        <v>movilidad interna chincha</v>
      </c>
      <c r="C97" s="270"/>
      <c r="D97" s="270"/>
      <c r="E97" s="145">
        <f t="shared" ref="E97:E128" si="44">E96+1</f>
        <v>66</v>
      </c>
      <c r="F97" s="145">
        <f>'Caja Chica'!D88</f>
        <v>703</v>
      </c>
      <c r="G97" s="147"/>
      <c r="H97" s="150">
        <f>'Caja Chica'!F88</f>
        <v>17</v>
      </c>
      <c r="I97" s="134">
        <f t="shared" si="32"/>
        <v>8373.4400000000041</v>
      </c>
      <c r="J97" s="134" t="str">
        <f t="shared" si="33"/>
        <v/>
      </c>
      <c r="K97" s="134" t="str">
        <f t="shared" si="34"/>
        <v/>
      </c>
      <c r="L97" s="134">
        <f t="shared" si="35"/>
        <v>17</v>
      </c>
      <c r="M97" s="134" t="str">
        <f t="shared" si="36"/>
        <v/>
      </c>
      <c r="N97" s="134" t="str">
        <f t="shared" si="37"/>
        <v/>
      </c>
      <c r="O97" s="134" t="str">
        <f t="shared" si="38"/>
        <v/>
      </c>
      <c r="P97" s="134" t="str">
        <f t="shared" si="39"/>
        <v/>
      </c>
      <c r="Q97" s="134" t="str">
        <f t="shared" si="40"/>
        <v/>
      </c>
      <c r="R97" s="134" t="str">
        <f t="shared" si="41"/>
        <v/>
      </c>
      <c r="S97" s="134" t="str">
        <f t="shared" si="42"/>
        <v/>
      </c>
      <c r="T97" s="181" t="str">
        <f t="shared" si="43"/>
        <v/>
      </c>
    </row>
    <row r="98" spans="1:20" ht="14.25" customHeight="1" x14ac:dyDescent="0.2">
      <c r="A98" s="130" t="s">
        <v>147</v>
      </c>
      <c r="B98" s="270" t="str">
        <f>'Caja Chica'!B89</f>
        <v>compra de alimentos refrigerio</v>
      </c>
      <c r="C98" s="270"/>
      <c r="D98" s="270"/>
      <c r="E98" s="145">
        <f t="shared" si="44"/>
        <v>67</v>
      </c>
      <c r="F98" s="145">
        <f>'Caja Chica'!D89</f>
        <v>702</v>
      </c>
      <c r="G98" s="147"/>
      <c r="H98" s="150">
        <f>'Caja Chica'!F89</f>
        <v>20</v>
      </c>
      <c r="I98" s="134">
        <f t="shared" si="32"/>
        <v>8353.4400000000041</v>
      </c>
      <c r="J98" s="134" t="str">
        <f t="shared" si="33"/>
        <v/>
      </c>
      <c r="K98" s="134">
        <f t="shared" si="34"/>
        <v>20</v>
      </c>
      <c r="L98" s="134" t="str">
        <f t="shared" si="35"/>
        <v/>
      </c>
      <c r="M98" s="134" t="str">
        <f t="shared" si="36"/>
        <v/>
      </c>
      <c r="N98" s="134" t="str">
        <f t="shared" si="37"/>
        <v/>
      </c>
      <c r="O98" s="134" t="str">
        <f t="shared" si="38"/>
        <v/>
      </c>
      <c r="P98" s="134" t="str">
        <f t="shared" si="39"/>
        <v/>
      </c>
      <c r="Q98" s="134" t="str">
        <f t="shared" si="40"/>
        <v/>
      </c>
      <c r="R98" s="134" t="str">
        <f t="shared" si="41"/>
        <v/>
      </c>
      <c r="S98" s="134" t="str">
        <f t="shared" si="42"/>
        <v/>
      </c>
      <c r="T98" s="181" t="str">
        <f t="shared" si="43"/>
        <v/>
      </c>
    </row>
    <row r="99" spans="1:20" ht="14.25" customHeight="1" x14ac:dyDescent="0.2">
      <c r="A99" s="130" t="s">
        <v>147</v>
      </c>
      <c r="B99" s="270" t="str">
        <f>'Caja Chica'!B90</f>
        <v>llamada telefonica lima</v>
      </c>
      <c r="C99" s="270"/>
      <c r="D99" s="270"/>
      <c r="E99" s="145">
        <f t="shared" si="44"/>
        <v>68</v>
      </c>
      <c r="F99" s="145">
        <f>'Caja Chica'!D90</f>
        <v>710</v>
      </c>
      <c r="G99" s="213"/>
      <c r="H99" s="150">
        <f>'Caja Chica'!F90</f>
        <v>4</v>
      </c>
      <c r="I99" s="134">
        <f t="shared" si="32"/>
        <v>8349.4400000000041</v>
      </c>
      <c r="J99" s="134" t="str">
        <f>IF(F99=701,H99,"")</f>
        <v/>
      </c>
      <c r="K99" s="134" t="str">
        <f>IF(F99=702,H99,"")</f>
        <v/>
      </c>
      <c r="L99" s="134" t="str">
        <f>IF(F99=703,H99,"")</f>
        <v/>
      </c>
      <c r="M99" s="134" t="str">
        <f>IF(F99=704,H99,"")</f>
        <v/>
      </c>
      <c r="N99" s="134" t="str">
        <f>IF(F99=705,H99,"")</f>
        <v/>
      </c>
      <c r="O99" s="134" t="str">
        <f>IF(F99=706,H99,"")</f>
        <v/>
      </c>
      <c r="P99" s="134" t="str">
        <f>IF(F99=707,H99,"")</f>
        <v/>
      </c>
      <c r="Q99" s="134" t="str">
        <f>IF(F99=708,H99,"")</f>
        <v/>
      </c>
      <c r="R99" s="134" t="str">
        <f>IF(F99=709,H99,"")</f>
        <v/>
      </c>
      <c r="S99" s="134">
        <f>IF(F99=710,H99,"")</f>
        <v>4</v>
      </c>
      <c r="T99" s="181" t="str">
        <f>IF(F99=711,H99,"")</f>
        <v/>
      </c>
    </row>
    <row r="100" spans="1:20" ht="14.25" customHeight="1" x14ac:dyDescent="0.2">
      <c r="A100" s="130" t="s">
        <v>147</v>
      </c>
      <c r="B100" s="270" t="str">
        <f>'Caja Chica'!B91</f>
        <v>movilidad a traer encomienda de chincha</v>
      </c>
      <c r="C100" s="270"/>
      <c r="D100" s="270"/>
      <c r="E100" s="145">
        <f t="shared" si="44"/>
        <v>69</v>
      </c>
      <c r="F100" s="145">
        <f>'Caja Chica'!D91</f>
        <v>703</v>
      </c>
      <c r="G100" s="213"/>
      <c r="H100" s="150">
        <f>'Caja Chica'!F91</f>
        <v>50</v>
      </c>
      <c r="I100" s="134">
        <f t="shared" si="32"/>
        <v>8299.4400000000041</v>
      </c>
      <c r="J100" s="134" t="str">
        <f>IF(F100=701,H100,"")</f>
        <v/>
      </c>
      <c r="K100" s="134" t="str">
        <f>IF(F100=702,H100,"")</f>
        <v/>
      </c>
      <c r="L100" s="134">
        <f>IF(F100=703,H100,"")</f>
        <v>50</v>
      </c>
      <c r="M100" s="134" t="str">
        <f>IF(F100=704,H100,"")</f>
        <v/>
      </c>
      <c r="N100" s="134" t="str">
        <f>IF(F100=705,H100,"")</f>
        <v/>
      </c>
      <c r="O100" s="134" t="str">
        <f>IF(F100=706,H100,"")</f>
        <v/>
      </c>
      <c r="P100" s="134" t="str">
        <f>IF(F100=707,H100,"")</f>
        <v/>
      </c>
      <c r="Q100" s="134" t="str">
        <f>IF(F100=708,H100,"")</f>
        <v/>
      </c>
      <c r="R100" s="134" t="str">
        <f>IF(F100=709,H100,"")</f>
        <v/>
      </c>
      <c r="S100" s="134" t="str">
        <f>IF(F100=710,H100,"")</f>
        <v/>
      </c>
      <c r="T100" s="181" t="str">
        <f>IF(F100=711,H100,"")</f>
        <v/>
      </c>
    </row>
    <row r="101" spans="1:20" ht="14.25" customHeight="1" x14ac:dyDescent="0.2">
      <c r="A101" s="130" t="s">
        <v>147</v>
      </c>
      <c r="B101" s="270" t="str">
        <f>'Caja Chica'!B93</f>
        <v>llamada al 343 y otros</v>
      </c>
      <c r="C101" s="270"/>
      <c r="D101" s="270"/>
      <c r="E101" s="145">
        <f t="shared" si="44"/>
        <v>70</v>
      </c>
      <c r="F101" s="145">
        <f>'Caja Chica'!D93</f>
        <v>710</v>
      </c>
      <c r="G101" s="213"/>
      <c r="H101" s="150">
        <f>'Caja Chica'!F93</f>
        <v>1.5</v>
      </c>
      <c r="I101" s="134">
        <f t="shared" si="32"/>
        <v>8297.9400000000041</v>
      </c>
      <c r="J101" s="134" t="str">
        <f t="shared" si="33"/>
        <v/>
      </c>
      <c r="K101" s="134" t="str">
        <f t="shared" si="34"/>
        <v/>
      </c>
      <c r="L101" s="134" t="str">
        <f t="shared" si="35"/>
        <v/>
      </c>
      <c r="M101" s="134" t="str">
        <f t="shared" si="36"/>
        <v/>
      </c>
      <c r="N101" s="134" t="str">
        <f t="shared" si="37"/>
        <v/>
      </c>
      <c r="O101" s="134" t="str">
        <f t="shared" si="38"/>
        <v/>
      </c>
      <c r="P101" s="134" t="str">
        <f t="shared" si="39"/>
        <v/>
      </c>
      <c r="Q101" s="134" t="str">
        <f t="shared" si="40"/>
        <v/>
      </c>
      <c r="R101" s="134" t="str">
        <f t="shared" si="41"/>
        <v/>
      </c>
      <c r="S101" s="134">
        <f t="shared" si="42"/>
        <v>1.5</v>
      </c>
      <c r="T101" s="181" t="str">
        <f t="shared" si="43"/>
        <v/>
      </c>
    </row>
    <row r="102" spans="1:20" ht="14.25" customHeight="1" x14ac:dyDescent="0.2">
      <c r="A102" s="130" t="s">
        <v>147</v>
      </c>
      <c r="B102" s="270" t="str">
        <f>'Caja Chica'!B94</f>
        <v>cuota de padres</v>
      </c>
      <c r="C102" s="270"/>
      <c r="D102" s="270"/>
      <c r="E102" s="145"/>
      <c r="F102" s="145"/>
      <c r="G102" s="213">
        <v>78</v>
      </c>
      <c r="H102" s="150"/>
      <c r="I102" s="134">
        <f t="shared" si="32"/>
        <v>8375.9400000000041</v>
      </c>
      <c r="J102" s="134" t="str">
        <f t="shared" si="33"/>
        <v/>
      </c>
      <c r="K102" s="134" t="str">
        <f t="shared" si="34"/>
        <v/>
      </c>
      <c r="L102" s="134" t="str">
        <f t="shared" si="35"/>
        <v/>
      </c>
      <c r="M102" s="134" t="str">
        <f t="shared" si="36"/>
        <v/>
      </c>
      <c r="N102" s="134" t="str">
        <f t="shared" si="37"/>
        <v/>
      </c>
      <c r="O102" s="134" t="str">
        <f t="shared" si="38"/>
        <v/>
      </c>
      <c r="P102" s="134" t="str">
        <f t="shared" si="39"/>
        <v/>
      </c>
      <c r="Q102" s="134" t="str">
        <f t="shared" si="40"/>
        <v/>
      </c>
      <c r="R102" s="134" t="str">
        <f t="shared" si="41"/>
        <v/>
      </c>
      <c r="S102" s="134" t="str">
        <f t="shared" si="42"/>
        <v/>
      </c>
      <c r="T102" s="181" t="str">
        <f t="shared" si="43"/>
        <v/>
      </c>
    </row>
    <row r="103" spans="1:20" ht="14.25" customHeight="1" x14ac:dyDescent="0.2">
      <c r="A103" s="130" t="s">
        <v>147</v>
      </c>
      <c r="B103" s="270" t="s">
        <v>148</v>
      </c>
      <c r="C103" s="270"/>
      <c r="D103" s="270"/>
      <c r="E103" s="145"/>
      <c r="F103" s="145"/>
      <c r="G103" s="213">
        <v>9829.64</v>
      </c>
      <c r="H103" s="150"/>
      <c r="I103" s="134">
        <f t="shared" si="32"/>
        <v>18205.580000000002</v>
      </c>
      <c r="J103" s="134" t="str">
        <f t="shared" si="33"/>
        <v/>
      </c>
      <c r="K103" s="134" t="str">
        <f t="shared" si="34"/>
        <v/>
      </c>
      <c r="L103" s="134" t="str">
        <f t="shared" si="35"/>
        <v/>
      </c>
      <c r="M103" s="134" t="str">
        <f t="shared" si="36"/>
        <v/>
      </c>
      <c r="N103" s="134" t="str">
        <f t="shared" si="37"/>
        <v/>
      </c>
      <c r="O103" s="134" t="str">
        <f t="shared" si="38"/>
        <v/>
      </c>
      <c r="P103" s="134" t="str">
        <f t="shared" si="39"/>
        <v/>
      </c>
      <c r="Q103" s="134" t="str">
        <f t="shared" si="40"/>
        <v/>
      </c>
      <c r="R103" s="134" t="str">
        <f t="shared" si="41"/>
        <v/>
      </c>
      <c r="S103" s="134" t="str">
        <f t="shared" si="42"/>
        <v/>
      </c>
      <c r="T103" s="181" t="str">
        <f t="shared" si="43"/>
        <v/>
      </c>
    </row>
    <row r="104" spans="1:20" ht="14.25" customHeight="1" x14ac:dyDescent="0.2">
      <c r="A104" s="130" t="s">
        <v>158</v>
      </c>
      <c r="B104" s="270" t="str">
        <f>'Caja Chica'!B95</f>
        <v>movilidad y transporte de compras</v>
      </c>
      <c r="C104" s="270"/>
      <c r="D104" s="270"/>
      <c r="E104" s="145">
        <v>71</v>
      </c>
      <c r="F104" s="143">
        <f>'Caja Chica'!D95</f>
        <v>703</v>
      </c>
      <c r="G104" s="213"/>
      <c r="H104" s="134">
        <f>'Caja Chica'!F95</f>
        <v>16.5</v>
      </c>
      <c r="I104" s="134">
        <f t="shared" si="32"/>
        <v>18189.080000000002</v>
      </c>
      <c r="J104" s="134" t="str">
        <f t="shared" si="33"/>
        <v/>
      </c>
      <c r="K104" s="134" t="str">
        <f t="shared" si="34"/>
        <v/>
      </c>
      <c r="L104" s="134">
        <f t="shared" si="35"/>
        <v>16.5</v>
      </c>
      <c r="M104" s="134" t="str">
        <f t="shared" si="36"/>
        <v/>
      </c>
      <c r="N104" s="134" t="str">
        <f t="shared" si="37"/>
        <v/>
      </c>
      <c r="O104" s="134" t="str">
        <f t="shared" si="38"/>
        <v/>
      </c>
      <c r="P104" s="134" t="str">
        <f t="shared" si="39"/>
        <v/>
      </c>
      <c r="Q104" s="134" t="str">
        <f t="shared" si="40"/>
        <v/>
      </c>
      <c r="R104" s="134" t="str">
        <f t="shared" si="41"/>
        <v/>
      </c>
      <c r="S104" s="134" t="str">
        <f t="shared" si="42"/>
        <v/>
      </c>
      <c r="T104" s="181" t="str">
        <f t="shared" si="43"/>
        <v/>
      </c>
    </row>
    <row r="105" spans="1:20" ht="14.25" customHeight="1" x14ac:dyDescent="0.2">
      <c r="A105" s="130" t="s">
        <v>158</v>
      </c>
      <c r="B105" s="270" t="str">
        <f>'Caja Chica'!B96</f>
        <v>compra de alimentos menu</v>
      </c>
      <c r="C105" s="270"/>
      <c r="D105" s="270"/>
      <c r="E105" s="145">
        <f t="shared" si="44"/>
        <v>72</v>
      </c>
      <c r="F105" s="143">
        <f>'Caja Chica'!D96</f>
        <v>702</v>
      </c>
      <c r="G105" s="213"/>
      <c r="H105" s="134">
        <f>'Caja Chica'!F96</f>
        <v>90.1</v>
      </c>
      <c r="I105" s="134">
        <f t="shared" si="32"/>
        <v>18098.980000000003</v>
      </c>
      <c r="J105" s="134" t="str">
        <f t="shared" si="33"/>
        <v/>
      </c>
      <c r="K105" s="134">
        <f t="shared" si="34"/>
        <v>90.1</v>
      </c>
      <c r="L105" s="134" t="str">
        <f t="shared" si="35"/>
        <v/>
      </c>
      <c r="M105" s="134" t="str">
        <f t="shared" si="36"/>
        <v/>
      </c>
      <c r="N105" s="134" t="str">
        <f t="shared" si="37"/>
        <v/>
      </c>
      <c r="O105" s="134" t="str">
        <f t="shared" si="38"/>
        <v/>
      </c>
      <c r="P105" s="134" t="str">
        <f t="shared" si="39"/>
        <v/>
      </c>
      <c r="Q105" s="134" t="str">
        <f t="shared" si="40"/>
        <v/>
      </c>
      <c r="R105" s="134" t="str">
        <f t="shared" si="41"/>
        <v/>
      </c>
      <c r="S105" s="134" t="str">
        <f t="shared" si="42"/>
        <v/>
      </c>
      <c r="T105" s="181" t="str">
        <f t="shared" si="43"/>
        <v/>
      </c>
    </row>
    <row r="106" spans="1:20" ht="14.25" customHeight="1" x14ac:dyDescent="0.2">
      <c r="A106" s="130" t="s">
        <v>158</v>
      </c>
      <c r="B106" s="270" t="str">
        <f>'Caja Chica'!B97</f>
        <v>ofrenda por apoyo</v>
      </c>
      <c r="C106" s="270"/>
      <c r="D106" s="270"/>
      <c r="E106" s="145">
        <f t="shared" si="44"/>
        <v>73</v>
      </c>
      <c r="F106" s="143">
        <f>'Caja Chica'!D97</f>
        <v>711</v>
      </c>
      <c r="G106" s="213"/>
      <c r="H106" s="134">
        <f>'Caja Chica'!F97</f>
        <v>25</v>
      </c>
      <c r="I106" s="134">
        <f t="shared" si="32"/>
        <v>18073.980000000003</v>
      </c>
      <c r="J106" s="134" t="str">
        <f t="shared" si="33"/>
        <v/>
      </c>
      <c r="K106" s="134" t="str">
        <f t="shared" si="34"/>
        <v/>
      </c>
      <c r="L106" s="134" t="str">
        <f t="shared" si="35"/>
        <v/>
      </c>
      <c r="M106" s="134" t="str">
        <f t="shared" si="36"/>
        <v/>
      </c>
      <c r="N106" s="134" t="str">
        <f t="shared" si="37"/>
        <v/>
      </c>
      <c r="O106" s="134" t="str">
        <f t="shared" si="38"/>
        <v/>
      </c>
      <c r="P106" s="134" t="str">
        <f t="shared" si="39"/>
        <v/>
      </c>
      <c r="Q106" s="134" t="str">
        <f t="shared" si="40"/>
        <v/>
      </c>
      <c r="R106" s="134" t="str">
        <f t="shared" si="41"/>
        <v/>
      </c>
      <c r="S106" s="134" t="str">
        <f t="shared" si="42"/>
        <v/>
      </c>
      <c r="T106" s="181">
        <f t="shared" si="43"/>
        <v>25</v>
      </c>
    </row>
    <row r="107" spans="1:20" ht="14.25" customHeight="1" x14ac:dyDescent="0.2">
      <c r="A107" s="130" t="s">
        <v>158</v>
      </c>
      <c r="B107" s="270" t="str">
        <f>'Caja Chica'!B98</f>
        <v>compra de utensilios en lima</v>
      </c>
      <c r="C107" s="270"/>
      <c r="D107" s="270"/>
      <c r="E107" s="145">
        <f t="shared" si="44"/>
        <v>74</v>
      </c>
      <c r="F107" s="143">
        <f>'Caja Chica'!D98</f>
        <v>708</v>
      </c>
      <c r="G107" s="213"/>
      <c r="H107" s="134">
        <f>'Caja Chica'!F98</f>
        <v>946.5</v>
      </c>
      <c r="I107" s="134">
        <f t="shared" si="32"/>
        <v>17127.480000000003</v>
      </c>
      <c r="J107" s="134" t="str">
        <f t="shared" si="33"/>
        <v/>
      </c>
      <c r="K107" s="134" t="str">
        <f t="shared" si="34"/>
        <v/>
      </c>
      <c r="L107" s="134" t="str">
        <f t="shared" si="35"/>
        <v/>
      </c>
      <c r="M107" s="134" t="str">
        <f t="shared" si="36"/>
        <v/>
      </c>
      <c r="N107" s="134" t="str">
        <f t="shared" si="37"/>
        <v/>
      </c>
      <c r="O107" s="134" t="str">
        <f t="shared" si="38"/>
        <v/>
      </c>
      <c r="P107" s="134" t="str">
        <f t="shared" si="39"/>
        <v/>
      </c>
      <c r="Q107" s="134">
        <f t="shared" si="40"/>
        <v>946.5</v>
      </c>
      <c r="R107" s="134" t="str">
        <f t="shared" si="41"/>
        <v/>
      </c>
      <c r="S107" s="134" t="str">
        <f t="shared" si="42"/>
        <v/>
      </c>
      <c r="T107" s="181" t="str">
        <f t="shared" si="43"/>
        <v/>
      </c>
    </row>
    <row r="108" spans="1:20" ht="14.25" customHeight="1" x14ac:dyDescent="0.2">
      <c r="A108" s="130" t="s">
        <v>158</v>
      </c>
      <c r="B108" s="270" t="str">
        <f>'Caja Chica'!B99</f>
        <v>movilidada recoger compra de lima al 343</v>
      </c>
      <c r="C108" s="270"/>
      <c r="D108" s="270"/>
      <c r="E108" s="145">
        <f t="shared" si="44"/>
        <v>75</v>
      </c>
      <c r="F108" s="143">
        <f>'Caja Chica'!D99</f>
        <v>703</v>
      </c>
      <c r="G108" s="213"/>
      <c r="H108" s="134">
        <f>'Caja Chica'!F99</f>
        <v>8</v>
      </c>
      <c r="I108" s="134">
        <f t="shared" si="32"/>
        <v>17119.480000000003</v>
      </c>
      <c r="J108" s="134" t="str">
        <f t="shared" si="33"/>
        <v/>
      </c>
      <c r="K108" s="134" t="str">
        <f t="shared" si="34"/>
        <v/>
      </c>
      <c r="L108" s="134">
        <f t="shared" si="35"/>
        <v>8</v>
      </c>
      <c r="M108" s="134" t="str">
        <f t="shared" si="36"/>
        <v/>
      </c>
      <c r="N108" s="134" t="str">
        <f t="shared" si="37"/>
        <v/>
      </c>
      <c r="O108" s="134" t="str">
        <f t="shared" si="38"/>
        <v/>
      </c>
      <c r="P108" s="134" t="str">
        <f t="shared" si="39"/>
        <v/>
      </c>
      <c r="Q108" s="134" t="str">
        <f t="shared" si="40"/>
        <v/>
      </c>
      <c r="R108" s="134" t="str">
        <f t="shared" si="41"/>
        <v/>
      </c>
      <c r="S108" s="134" t="str">
        <f t="shared" si="42"/>
        <v/>
      </c>
      <c r="T108" s="181" t="str">
        <f t="shared" si="43"/>
        <v/>
      </c>
    </row>
    <row r="109" spans="1:20" ht="14.25" customHeight="1" x14ac:dyDescent="0.2">
      <c r="A109" s="130" t="s">
        <v>158</v>
      </c>
      <c r="B109" s="270" t="str">
        <f>'Caja Chica'!B100</f>
        <v>refrigerio menu compra en lima</v>
      </c>
      <c r="C109" s="270"/>
      <c r="D109" s="270"/>
      <c r="E109" s="145">
        <f t="shared" si="44"/>
        <v>76</v>
      </c>
      <c r="F109" s="143">
        <f>'Caja Chica'!D100</f>
        <v>702</v>
      </c>
      <c r="G109" s="213"/>
      <c r="H109" s="134">
        <f>'Caja Chica'!F100</f>
        <v>9</v>
      </c>
      <c r="I109" s="134">
        <f t="shared" si="32"/>
        <v>17110.480000000003</v>
      </c>
      <c r="J109" s="134" t="str">
        <f t="shared" si="33"/>
        <v/>
      </c>
      <c r="K109" s="134">
        <f t="shared" si="34"/>
        <v>9</v>
      </c>
      <c r="L109" s="134" t="str">
        <f t="shared" si="35"/>
        <v/>
      </c>
      <c r="M109" s="134" t="str">
        <f t="shared" si="36"/>
        <v/>
      </c>
      <c r="N109" s="134" t="str">
        <f t="shared" si="37"/>
        <v/>
      </c>
      <c r="O109" s="134" t="str">
        <f t="shared" si="38"/>
        <v/>
      </c>
      <c r="P109" s="134" t="str">
        <f t="shared" si="39"/>
        <v/>
      </c>
      <c r="Q109" s="134" t="str">
        <f t="shared" si="40"/>
        <v/>
      </c>
      <c r="R109" s="134" t="str">
        <f t="shared" si="41"/>
        <v/>
      </c>
      <c r="S109" s="134" t="str">
        <f t="shared" si="42"/>
        <v/>
      </c>
      <c r="T109" s="181" t="str">
        <f t="shared" si="43"/>
        <v/>
      </c>
    </row>
    <row r="110" spans="1:20" ht="14.25" customHeight="1" x14ac:dyDescent="0.2">
      <c r="A110" s="130" t="s">
        <v>158</v>
      </c>
      <c r="B110" s="270" t="str">
        <f>'Caja Chica'!B101</f>
        <v xml:space="preserve">movilidad a recoger boletas  del 343 </v>
      </c>
      <c r="C110" s="270"/>
      <c r="D110" s="270"/>
      <c r="E110" s="145">
        <f t="shared" si="44"/>
        <v>77</v>
      </c>
      <c r="F110" s="143">
        <f>'Caja Chica'!D101</f>
        <v>703</v>
      </c>
      <c r="G110" s="213"/>
      <c r="H110" s="134">
        <f>'Caja Chica'!F101</f>
        <v>4.5999999999999996</v>
      </c>
      <c r="I110" s="134">
        <f t="shared" si="32"/>
        <v>17105.880000000005</v>
      </c>
      <c r="J110" s="134" t="str">
        <f t="shared" si="33"/>
        <v/>
      </c>
      <c r="K110" s="134" t="str">
        <f t="shared" si="34"/>
        <v/>
      </c>
      <c r="L110" s="134">
        <f t="shared" si="35"/>
        <v>4.5999999999999996</v>
      </c>
      <c r="M110" s="134" t="str">
        <f t="shared" si="36"/>
        <v/>
      </c>
      <c r="N110" s="134" t="str">
        <f t="shared" si="37"/>
        <v/>
      </c>
      <c r="O110" s="134" t="str">
        <f t="shared" si="38"/>
        <v/>
      </c>
      <c r="P110" s="134" t="str">
        <f t="shared" si="39"/>
        <v/>
      </c>
      <c r="Q110" s="134" t="str">
        <f t="shared" si="40"/>
        <v/>
      </c>
      <c r="R110" s="134" t="str">
        <f t="shared" si="41"/>
        <v/>
      </c>
      <c r="S110" s="134" t="str">
        <f t="shared" si="42"/>
        <v/>
      </c>
      <c r="T110" s="181" t="str">
        <f t="shared" si="43"/>
        <v/>
      </c>
    </row>
    <row r="111" spans="1:20" ht="14.25" customHeight="1" x14ac:dyDescent="0.2">
      <c r="A111" s="130" t="s">
        <v>158</v>
      </c>
      <c r="B111" s="270" t="str">
        <f>'Caja Chica'!B102</f>
        <v>compra de alimentos menu</v>
      </c>
      <c r="C111" s="270"/>
      <c r="D111" s="270"/>
      <c r="E111" s="145">
        <f t="shared" si="44"/>
        <v>78</v>
      </c>
      <c r="F111" s="143">
        <f>'Caja Chica'!D102</f>
        <v>702</v>
      </c>
      <c r="G111" s="214"/>
      <c r="H111" s="134">
        <f>'Caja Chica'!F102</f>
        <v>259.39999999999998</v>
      </c>
      <c r="I111" s="134">
        <f t="shared" si="32"/>
        <v>16846.480000000003</v>
      </c>
      <c r="J111" s="134" t="str">
        <f t="shared" si="33"/>
        <v/>
      </c>
      <c r="K111" s="134">
        <f t="shared" si="34"/>
        <v>259.39999999999998</v>
      </c>
      <c r="L111" s="134" t="str">
        <f t="shared" si="35"/>
        <v/>
      </c>
      <c r="M111" s="134" t="str">
        <f t="shared" si="36"/>
        <v/>
      </c>
      <c r="N111" s="134" t="str">
        <f t="shared" si="37"/>
        <v/>
      </c>
      <c r="O111" s="134" t="str">
        <f t="shared" si="38"/>
        <v/>
      </c>
      <c r="P111" s="134" t="str">
        <f t="shared" si="39"/>
        <v/>
      </c>
      <c r="Q111" s="134" t="str">
        <f t="shared" si="40"/>
        <v/>
      </c>
      <c r="R111" s="134" t="str">
        <f t="shared" si="41"/>
        <v/>
      </c>
      <c r="S111" s="134" t="str">
        <f t="shared" si="42"/>
        <v/>
      </c>
      <c r="T111" s="181" t="str">
        <f t="shared" si="43"/>
        <v/>
      </c>
    </row>
    <row r="112" spans="1:20" ht="14.25" customHeight="1" x14ac:dyDescent="0.2">
      <c r="A112" s="130" t="s">
        <v>158</v>
      </c>
      <c r="B112" s="270" t="str">
        <f>'Caja Chica'!B103</f>
        <v>cuota de padres</v>
      </c>
      <c r="C112" s="270"/>
      <c r="D112" s="270"/>
      <c r="E112" s="145"/>
      <c r="F112" s="143"/>
      <c r="G112" s="214">
        <v>93</v>
      </c>
      <c r="H112" s="134"/>
      <c r="I112" s="134">
        <f t="shared" si="32"/>
        <v>16939.480000000003</v>
      </c>
      <c r="J112" s="134" t="str">
        <f t="shared" si="33"/>
        <v/>
      </c>
      <c r="K112" s="134" t="str">
        <f t="shared" si="34"/>
        <v/>
      </c>
      <c r="L112" s="134" t="str">
        <f t="shared" si="35"/>
        <v/>
      </c>
      <c r="M112" s="134" t="str">
        <f t="shared" si="36"/>
        <v/>
      </c>
      <c r="N112" s="134" t="str">
        <f t="shared" si="37"/>
        <v/>
      </c>
      <c r="O112" s="134" t="str">
        <f t="shared" si="38"/>
        <v/>
      </c>
      <c r="P112" s="134" t="str">
        <f t="shared" si="39"/>
        <v/>
      </c>
      <c r="Q112" s="134" t="str">
        <f t="shared" si="40"/>
        <v/>
      </c>
      <c r="R112" s="134" t="str">
        <f t="shared" si="41"/>
        <v/>
      </c>
      <c r="S112" s="134" t="str">
        <f t="shared" si="42"/>
        <v/>
      </c>
      <c r="T112" s="181" t="str">
        <f t="shared" si="43"/>
        <v/>
      </c>
    </row>
    <row r="113" spans="1:20" ht="14.25" customHeight="1" x14ac:dyDescent="0.2">
      <c r="A113" s="130" t="s">
        <v>158</v>
      </c>
      <c r="B113" s="270" t="str">
        <f>'Caja Chica'!B104</f>
        <v>compra de combustible gas</v>
      </c>
      <c r="C113" s="270"/>
      <c r="D113" s="270"/>
      <c r="E113" s="145">
        <v>79</v>
      </c>
      <c r="F113" s="143">
        <f>'Caja Chica'!D104</f>
        <v>703</v>
      </c>
      <c r="G113" s="214"/>
      <c r="H113" s="134">
        <f>'Caja Chica'!F104</f>
        <v>30</v>
      </c>
      <c r="I113" s="134">
        <f t="shared" si="32"/>
        <v>16909.480000000003</v>
      </c>
      <c r="J113" s="134" t="str">
        <f t="shared" si="33"/>
        <v/>
      </c>
      <c r="K113" s="134" t="str">
        <f t="shared" si="34"/>
        <v/>
      </c>
      <c r="L113" s="134">
        <f t="shared" si="35"/>
        <v>30</v>
      </c>
      <c r="M113" s="134" t="str">
        <f t="shared" si="36"/>
        <v/>
      </c>
      <c r="N113" s="134" t="str">
        <f t="shared" si="37"/>
        <v/>
      </c>
      <c r="O113" s="134" t="str">
        <f t="shared" si="38"/>
        <v/>
      </c>
      <c r="P113" s="134" t="str">
        <f t="shared" si="39"/>
        <v/>
      </c>
      <c r="Q113" s="134" t="str">
        <f t="shared" si="40"/>
        <v/>
      </c>
      <c r="R113" s="134" t="str">
        <f t="shared" si="41"/>
        <v/>
      </c>
      <c r="S113" s="134" t="str">
        <f t="shared" si="42"/>
        <v/>
      </c>
      <c r="T113" s="181" t="str">
        <f t="shared" si="43"/>
        <v/>
      </c>
    </row>
    <row r="114" spans="1:20" ht="14.25" customHeight="1" x14ac:dyDescent="0.2">
      <c r="A114" s="130" t="s">
        <v>162</v>
      </c>
      <c r="B114" s="270" t="str">
        <f>'Caja Chica'!B105</f>
        <v>movilidad a chinha traer encomienda de oficina lima</v>
      </c>
      <c r="C114" s="270"/>
      <c r="D114" s="270"/>
      <c r="E114" s="145">
        <f t="shared" si="44"/>
        <v>80</v>
      </c>
      <c r="F114" s="143">
        <f>'Caja Chica'!D105</f>
        <v>703</v>
      </c>
      <c r="G114" s="214"/>
      <c r="H114" s="134">
        <f>'Caja Chica'!F105</f>
        <v>4.8</v>
      </c>
      <c r="I114" s="134">
        <f t="shared" si="32"/>
        <v>16904.680000000004</v>
      </c>
      <c r="J114" s="134" t="str">
        <f t="shared" si="33"/>
        <v/>
      </c>
      <c r="K114" s="134" t="str">
        <f t="shared" si="34"/>
        <v/>
      </c>
      <c r="L114" s="134">
        <f t="shared" si="35"/>
        <v>4.8</v>
      </c>
      <c r="M114" s="134" t="str">
        <f t="shared" si="36"/>
        <v/>
      </c>
      <c r="N114" s="134" t="str">
        <f t="shared" si="37"/>
        <v/>
      </c>
      <c r="O114" s="134" t="str">
        <f t="shared" si="38"/>
        <v/>
      </c>
      <c r="P114" s="134" t="str">
        <f t="shared" si="39"/>
        <v/>
      </c>
      <c r="Q114" s="134" t="str">
        <f t="shared" si="40"/>
        <v/>
      </c>
      <c r="R114" s="134" t="str">
        <f t="shared" si="41"/>
        <v/>
      </c>
      <c r="S114" s="134" t="str">
        <f t="shared" si="42"/>
        <v/>
      </c>
      <c r="T114" s="181" t="str">
        <f t="shared" si="43"/>
        <v/>
      </c>
    </row>
    <row r="115" spans="1:20" ht="14.25" customHeight="1" x14ac:dyDescent="0.2">
      <c r="A115" s="130" t="s">
        <v>162</v>
      </c>
      <c r="B115" s="270" t="str">
        <f>'Caja Chica'!B106</f>
        <v>movilidad a compra de patrocinados 346</v>
      </c>
      <c r="C115" s="270"/>
      <c r="D115" s="270"/>
      <c r="E115" s="145">
        <f t="shared" si="44"/>
        <v>81</v>
      </c>
      <c r="F115" s="143">
        <f>'Caja Chica'!D106</f>
        <v>703</v>
      </c>
      <c r="G115" s="214"/>
      <c r="H115" s="134">
        <f>'Caja Chica'!F106</f>
        <v>6.4</v>
      </c>
      <c r="I115" s="134">
        <f t="shared" si="32"/>
        <v>16898.280000000002</v>
      </c>
      <c r="J115" s="134" t="str">
        <f t="shared" si="33"/>
        <v/>
      </c>
      <c r="K115" s="134" t="str">
        <f t="shared" si="34"/>
        <v/>
      </c>
      <c r="L115" s="134">
        <f t="shared" si="35"/>
        <v>6.4</v>
      </c>
      <c r="M115" s="134" t="str">
        <f t="shared" si="36"/>
        <v/>
      </c>
      <c r="N115" s="134" t="str">
        <f t="shared" si="37"/>
        <v/>
      </c>
      <c r="O115" s="134" t="str">
        <f t="shared" si="38"/>
        <v/>
      </c>
      <c r="P115" s="134" t="str">
        <f t="shared" si="39"/>
        <v/>
      </c>
      <c r="Q115" s="134" t="str">
        <f t="shared" si="40"/>
        <v/>
      </c>
      <c r="R115" s="134" t="str">
        <f t="shared" si="41"/>
        <v/>
      </c>
      <c r="S115" s="134" t="str">
        <f t="shared" si="42"/>
        <v/>
      </c>
      <c r="T115" s="181" t="str">
        <f t="shared" si="43"/>
        <v/>
      </c>
    </row>
    <row r="116" spans="1:20" ht="14.25" customHeight="1" x14ac:dyDescent="0.2">
      <c r="A116" s="130" t="s">
        <v>162</v>
      </c>
      <c r="B116" s="270" t="str">
        <f>'Caja Chica'!B107</f>
        <v>Compra de beneficios cod: 25-26-30-36-55-85-98-115-142-146</v>
      </c>
      <c r="C116" s="270"/>
      <c r="D116" s="270"/>
      <c r="E116" s="145">
        <f t="shared" si="44"/>
        <v>82</v>
      </c>
      <c r="F116" s="143">
        <f>'Caja Chica'!D107</f>
        <v>701</v>
      </c>
      <c r="G116" s="214"/>
      <c r="H116" s="134">
        <f>'Caja Chica'!F107</f>
        <v>765.3</v>
      </c>
      <c r="I116" s="134">
        <f t="shared" si="32"/>
        <v>16132.980000000003</v>
      </c>
      <c r="J116" s="134">
        <f t="shared" si="33"/>
        <v>765.3</v>
      </c>
      <c r="K116" s="134" t="str">
        <f t="shared" si="34"/>
        <v/>
      </c>
      <c r="L116" s="134" t="str">
        <f t="shared" si="35"/>
        <v/>
      </c>
      <c r="M116" s="134" t="str">
        <f t="shared" si="36"/>
        <v/>
      </c>
      <c r="N116" s="134" t="str">
        <f t="shared" si="37"/>
        <v/>
      </c>
      <c r="O116" s="134" t="str">
        <f t="shared" si="38"/>
        <v/>
      </c>
      <c r="P116" s="134" t="str">
        <f t="shared" si="39"/>
        <v/>
      </c>
      <c r="Q116" s="134" t="str">
        <f t="shared" si="40"/>
        <v/>
      </c>
      <c r="R116" s="134" t="str">
        <f t="shared" si="41"/>
        <v/>
      </c>
      <c r="S116" s="134" t="str">
        <f t="shared" si="42"/>
        <v/>
      </c>
      <c r="T116" s="181" t="str">
        <f t="shared" si="43"/>
        <v/>
      </c>
    </row>
    <row r="117" spans="1:20" ht="14.25" customHeight="1" x14ac:dyDescent="0.2">
      <c r="A117" s="130" t="s">
        <v>162</v>
      </c>
      <c r="B117" s="270" t="str">
        <f>'Caja Chica'!B108</f>
        <v>movilidad de revelados de  fotos</v>
      </c>
      <c r="C117" s="270"/>
      <c r="D117" s="270"/>
      <c r="E117" s="145">
        <f t="shared" si="44"/>
        <v>83</v>
      </c>
      <c r="F117" s="143">
        <f>'Caja Chica'!D108</f>
        <v>703</v>
      </c>
      <c r="G117" s="214"/>
      <c r="H117" s="134">
        <f>'Caja Chica'!F108</f>
        <v>1.6</v>
      </c>
      <c r="I117" s="134">
        <f t="shared" si="32"/>
        <v>16131.380000000003</v>
      </c>
      <c r="J117" s="134" t="str">
        <f t="shared" si="33"/>
        <v/>
      </c>
      <c r="K117" s="134" t="str">
        <f t="shared" si="34"/>
        <v/>
      </c>
      <c r="L117" s="134">
        <f t="shared" si="35"/>
        <v>1.6</v>
      </c>
      <c r="M117" s="134" t="str">
        <f t="shared" si="36"/>
        <v/>
      </c>
      <c r="N117" s="134" t="str">
        <f t="shared" si="37"/>
        <v/>
      </c>
      <c r="O117" s="134" t="str">
        <f t="shared" si="38"/>
        <v/>
      </c>
      <c r="P117" s="134" t="str">
        <f t="shared" si="39"/>
        <v/>
      </c>
      <c r="Q117" s="134" t="str">
        <f t="shared" si="40"/>
        <v/>
      </c>
      <c r="R117" s="134" t="str">
        <f t="shared" si="41"/>
        <v/>
      </c>
      <c r="S117" s="134" t="str">
        <f t="shared" si="42"/>
        <v/>
      </c>
      <c r="T117" s="181" t="str">
        <f t="shared" si="43"/>
        <v/>
      </c>
    </row>
    <row r="118" spans="1:20" ht="14.25" customHeight="1" x14ac:dyDescent="0.2">
      <c r="A118" s="130" t="s">
        <v>168</v>
      </c>
      <c r="B118" s="270" t="str">
        <f>'Caja Chica'!B109</f>
        <v>revelados de fotos</v>
      </c>
      <c r="C118" s="270"/>
      <c r="D118" s="270"/>
      <c r="E118" s="145">
        <f t="shared" si="44"/>
        <v>84</v>
      </c>
      <c r="F118" s="143">
        <f>'Caja Chica'!D109</f>
        <v>710</v>
      </c>
      <c r="G118" s="214"/>
      <c r="H118" s="134">
        <f>'Caja Chica'!F109</f>
        <v>40.6</v>
      </c>
      <c r="I118" s="134">
        <f t="shared" si="32"/>
        <v>16090.780000000002</v>
      </c>
      <c r="J118" s="134" t="str">
        <f t="shared" si="33"/>
        <v/>
      </c>
      <c r="K118" s="134" t="str">
        <f t="shared" si="34"/>
        <v/>
      </c>
      <c r="L118" s="134" t="str">
        <f t="shared" si="35"/>
        <v/>
      </c>
      <c r="M118" s="134" t="str">
        <f t="shared" si="36"/>
        <v/>
      </c>
      <c r="N118" s="134" t="str">
        <f t="shared" si="37"/>
        <v/>
      </c>
      <c r="O118" s="134" t="str">
        <f t="shared" si="38"/>
        <v/>
      </c>
      <c r="P118" s="134" t="str">
        <f t="shared" si="39"/>
        <v/>
      </c>
      <c r="Q118" s="134" t="str">
        <f t="shared" si="40"/>
        <v/>
      </c>
      <c r="R118" s="134" t="str">
        <f t="shared" si="41"/>
        <v/>
      </c>
      <c r="S118" s="134">
        <f t="shared" si="42"/>
        <v>40.6</v>
      </c>
      <c r="T118" s="181" t="str">
        <f t="shared" si="43"/>
        <v/>
      </c>
    </row>
    <row r="119" spans="1:20" ht="14.25" customHeight="1" x14ac:dyDescent="0.2">
      <c r="A119" s="130" t="s">
        <v>168</v>
      </c>
      <c r="B119" s="270" t="str">
        <f>'Caja Chica'!B110</f>
        <v>trabajo en internet</v>
      </c>
      <c r="C119" s="270"/>
      <c r="D119" s="270"/>
      <c r="E119" s="145">
        <f t="shared" si="44"/>
        <v>85</v>
      </c>
      <c r="F119" s="143">
        <f>'Caja Chica'!D110</f>
        <v>710</v>
      </c>
      <c r="G119" s="214"/>
      <c r="H119" s="134">
        <f>'Caja Chica'!F110</f>
        <v>1</v>
      </c>
      <c r="I119" s="134">
        <f t="shared" si="32"/>
        <v>16089.780000000002</v>
      </c>
      <c r="J119" s="134" t="str">
        <f t="shared" si="33"/>
        <v/>
      </c>
      <c r="K119" s="134" t="str">
        <f t="shared" si="34"/>
        <v/>
      </c>
      <c r="L119" s="134" t="str">
        <f t="shared" si="35"/>
        <v/>
      </c>
      <c r="M119" s="134" t="str">
        <f t="shared" si="36"/>
        <v/>
      </c>
      <c r="N119" s="134" t="str">
        <f t="shared" si="37"/>
        <v/>
      </c>
      <c r="O119" s="134" t="str">
        <f t="shared" si="38"/>
        <v/>
      </c>
      <c r="P119" s="134" t="str">
        <f t="shared" si="39"/>
        <v/>
      </c>
      <c r="Q119" s="134" t="str">
        <f t="shared" si="40"/>
        <v/>
      </c>
      <c r="R119" s="134" t="str">
        <f t="shared" si="41"/>
        <v/>
      </c>
      <c r="S119" s="134">
        <f t="shared" si="42"/>
        <v>1</v>
      </c>
      <c r="T119" s="181" t="str">
        <f t="shared" si="43"/>
        <v/>
      </c>
    </row>
    <row r="120" spans="1:20" ht="14.25" customHeight="1" x14ac:dyDescent="0.2">
      <c r="A120" s="130" t="s">
        <v>168</v>
      </c>
      <c r="B120" s="270" t="str">
        <f>'Caja Chica'!B111</f>
        <v>movilidad a compras</v>
      </c>
      <c r="C120" s="270"/>
      <c r="D120" s="270"/>
      <c r="E120" s="145">
        <f t="shared" si="44"/>
        <v>86</v>
      </c>
      <c r="F120" s="143">
        <f>'Caja Chica'!D111</f>
        <v>703</v>
      </c>
      <c r="G120" s="214"/>
      <c r="H120" s="134">
        <f>'Caja Chica'!F111</f>
        <v>6.5</v>
      </c>
      <c r="I120" s="134">
        <f t="shared" si="32"/>
        <v>16083.280000000002</v>
      </c>
      <c r="J120" s="134" t="str">
        <f t="shared" si="33"/>
        <v/>
      </c>
      <c r="K120" s="134" t="str">
        <f t="shared" si="34"/>
        <v/>
      </c>
      <c r="L120" s="134">
        <f t="shared" si="35"/>
        <v>6.5</v>
      </c>
      <c r="M120" s="134" t="str">
        <f t="shared" si="36"/>
        <v/>
      </c>
      <c r="N120" s="134" t="str">
        <f t="shared" si="37"/>
        <v/>
      </c>
      <c r="O120" s="134" t="str">
        <f t="shared" si="38"/>
        <v/>
      </c>
      <c r="P120" s="134" t="str">
        <f t="shared" si="39"/>
        <v/>
      </c>
      <c r="Q120" s="134" t="str">
        <f t="shared" si="40"/>
        <v/>
      </c>
      <c r="R120" s="134" t="str">
        <f t="shared" si="41"/>
        <v/>
      </c>
      <c r="S120" s="134" t="str">
        <f t="shared" si="42"/>
        <v/>
      </c>
      <c r="T120" s="181" t="str">
        <f t="shared" si="43"/>
        <v/>
      </c>
    </row>
    <row r="121" spans="1:20" ht="14.25" customHeight="1" x14ac:dyDescent="0.2">
      <c r="A121" s="130" t="s">
        <v>168</v>
      </c>
      <c r="B121" s="270" t="str">
        <f>'Caja Chica'!B112</f>
        <v>compra de alimentos menu</v>
      </c>
      <c r="C121" s="270"/>
      <c r="D121" s="270"/>
      <c r="E121" s="145">
        <f t="shared" si="44"/>
        <v>87</v>
      </c>
      <c r="F121" s="143">
        <f>'Caja Chica'!D112</f>
        <v>702</v>
      </c>
      <c r="G121" s="214"/>
      <c r="H121" s="134">
        <f>'Caja Chica'!F112</f>
        <v>207</v>
      </c>
      <c r="I121" s="134">
        <f t="shared" si="32"/>
        <v>15876.280000000002</v>
      </c>
      <c r="J121" s="134" t="str">
        <f t="shared" si="33"/>
        <v/>
      </c>
      <c r="K121" s="134">
        <f t="shared" si="34"/>
        <v>207</v>
      </c>
      <c r="L121" s="134" t="str">
        <f t="shared" si="35"/>
        <v/>
      </c>
      <c r="M121" s="134" t="str">
        <f t="shared" si="36"/>
        <v/>
      </c>
      <c r="N121" s="134" t="str">
        <f t="shared" si="37"/>
        <v/>
      </c>
      <c r="O121" s="134" t="str">
        <f t="shared" si="38"/>
        <v/>
      </c>
      <c r="P121" s="134" t="str">
        <f t="shared" si="39"/>
        <v/>
      </c>
      <c r="Q121" s="134" t="str">
        <f t="shared" si="40"/>
        <v/>
      </c>
      <c r="R121" s="134" t="str">
        <f t="shared" si="41"/>
        <v/>
      </c>
      <c r="S121" s="134" t="str">
        <f t="shared" si="42"/>
        <v/>
      </c>
      <c r="T121" s="181" t="str">
        <f t="shared" si="43"/>
        <v/>
      </c>
    </row>
    <row r="122" spans="1:20" ht="14.25" customHeight="1" x14ac:dyDescent="0.2">
      <c r="A122" s="130" t="s">
        <v>168</v>
      </c>
      <c r="B122" s="270" t="str">
        <f>'Caja Chica'!B114</f>
        <v>cuota de padres</v>
      </c>
      <c r="C122" s="270"/>
      <c r="D122" s="270"/>
      <c r="E122" s="145"/>
      <c r="F122" s="143"/>
      <c r="G122" s="213">
        <v>58</v>
      </c>
      <c r="H122" s="134"/>
      <c r="I122" s="134">
        <f t="shared" si="32"/>
        <v>15934.280000000002</v>
      </c>
      <c r="J122" s="134" t="str">
        <f t="shared" si="33"/>
        <v/>
      </c>
      <c r="K122" s="134" t="str">
        <f t="shared" si="34"/>
        <v/>
      </c>
      <c r="L122" s="134" t="str">
        <f t="shared" si="35"/>
        <v/>
      </c>
      <c r="M122" s="134" t="str">
        <f t="shared" si="36"/>
        <v/>
      </c>
      <c r="N122" s="134" t="str">
        <f t="shared" si="37"/>
        <v/>
      </c>
      <c r="O122" s="134" t="str">
        <f t="shared" si="38"/>
        <v/>
      </c>
      <c r="P122" s="134" t="str">
        <f t="shared" si="39"/>
        <v/>
      </c>
      <c r="Q122" s="134" t="str">
        <f t="shared" si="40"/>
        <v/>
      </c>
      <c r="R122" s="134" t="str">
        <f t="shared" si="41"/>
        <v/>
      </c>
      <c r="S122" s="134" t="str">
        <f t="shared" si="42"/>
        <v/>
      </c>
      <c r="T122" s="181" t="str">
        <f t="shared" si="43"/>
        <v/>
      </c>
    </row>
    <row r="123" spans="1:20" ht="14.25" customHeight="1" x14ac:dyDescent="0.2">
      <c r="A123" s="130" t="s">
        <v>168</v>
      </c>
      <c r="B123" s="270" t="str">
        <f>'Caja Chica'!B115</f>
        <v>compra de alimentos menu</v>
      </c>
      <c r="C123" s="270"/>
      <c r="D123" s="270"/>
      <c r="E123" s="145">
        <v>88</v>
      </c>
      <c r="F123" s="143">
        <f>'Caja Chica'!D115</f>
        <v>702</v>
      </c>
      <c r="G123" s="213"/>
      <c r="H123" s="134">
        <f>'Caja Chica'!F115</f>
        <v>85.3</v>
      </c>
      <c r="I123" s="134">
        <f t="shared" si="32"/>
        <v>15848.980000000003</v>
      </c>
      <c r="J123" s="134" t="str">
        <f t="shared" si="33"/>
        <v/>
      </c>
      <c r="K123" s="134">
        <f t="shared" si="34"/>
        <v>85.3</v>
      </c>
      <c r="L123" s="134" t="str">
        <f t="shared" si="35"/>
        <v/>
      </c>
      <c r="M123" s="134" t="str">
        <f t="shared" si="36"/>
        <v/>
      </c>
      <c r="N123" s="134" t="str">
        <f t="shared" si="37"/>
        <v/>
      </c>
      <c r="O123" s="134" t="str">
        <f t="shared" si="38"/>
        <v/>
      </c>
      <c r="P123" s="134" t="str">
        <f t="shared" si="39"/>
        <v/>
      </c>
      <c r="Q123" s="134" t="str">
        <f t="shared" si="40"/>
        <v/>
      </c>
      <c r="R123" s="134" t="str">
        <f t="shared" si="41"/>
        <v/>
      </c>
      <c r="S123" s="134" t="str">
        <f t="shared" si="42"/>
        <v/>
      </c>
      <c r="T123" s="181" t="str">
        <f t="shared" si="43"/>
        <v/>
      </c>
    </row>
    <row r="124" spans="1:20" ht="14.25" customHeight="1" x14ac:dyDescent="0.2">
      <c r="A124" s="130" t="s">
        <v>170</v>
      </c>
      <c r="B124" s="264" t="str">
        <f>'Caja Chica'!B122</f>
        <v>Pago de ofrenda al personal</v>
      </c>
      <c r="C124" s="265"/>
      <c r="D124" s="266"/>
      <c r="E124" s="145">
        <f t="shared" si="44"/>
        <v>89</v>
      </c>
      <c r="F124" s="143">
        <f>'Caja Chica'!D122</f>
        <v>707</v>
      </c>
      <c r="G124" s="213"/>
      <c r="H124" s="134">
        <f>'Caja Chica'!F122</f>
        <v>2350</v>
      </c>
      <c r="I124" s="134">
        <f t="shared" si="32"/>
        <v>13498.980000000003</v>
      </c>
      <c r="J124" s="134" t="str">
        <f t="shared" si="33"/>
        <v/>
      </c>
      <c r="K124" s="134" t="str">
        <f t="shared" si="34"/>
        <v/>
      </c>
      <c r="L124" s="134" t="str">
        <f t="shared" si="35"/>
        <v/>
      </c>
      <c r="M124" s="134" t="str">
        <f t="shared" si="36"/>
        <v/>
      </c>
      <c r="N124" s="134" t="str">
        <f t="shared" si="37"/>
        <v/>
      </c>
      <c r="O124" s="134" t="str">
        <f t="shared" si="38"/>
        <v/>
      </c>
      <c r="P124" s="134">
        <f t="shared" si="39"/>
        <v>2350</v>
      </c>
      <c r="Q124" s="134" t="str">
        <f t="shared" si="40"/>
        <v/>
      </c>
      <c r="R124" s="134" t="str">
        <f t="shared" si="41"/>
        <v/>
      </c>
      <c r="S124" s="134" t="str">
        <f t="shared" si="42"/>
        <v/>
      </c>
      <c r="T124" s="181" t="str">
        <f t="shared" si="43"/>
        <v/>
      </c>
    </row>
    <row r="125" spans="1:20" ht="14.25" customHeight="1" x14ac:dyDescent="0.2">
      <c r="A125" s="130" t="s">
        <v>170</v>
      </c>
      <c r="B125" s="264" t="str">
        <f>'Caja Chica'!B123</f>
        <v>movilidada a envio de documentos</v>
      </c>
      <c r="C125" s="265"/>
      <c r="D125" s="266"/>
      <c r="E125" s="145">
        <f t="shared" si="44"/>
        <v>90</v>
      </c>
      <c r="F125" s="143">
        <f>'Caja Chica'!D123</f>
        <v>703</v>
      </c>
      <c r="G125" s="213"/>
      <c r="H125" s="134">
        <f>'Caja Chica'!F123</f>
        <v>3.4</v>
      </c>
      <c r="I125" s="134">
        <f t="shared" si="32"/>
        <v>13495.580000000004</v>
      </c>
      <c r="J125" s="134" t="str">
        <f t="shared" si="33"/>
        <v/>
      </c>
      <c r="K125" s="134" t="str">
        <f t="shared" si="34"/>
        <v/>
      </c>
      <c r="L125" s="134">
        <f t="shared" si="35"/>
        <v>3.4</v>
      </c>
      <c r="M125" s="134" t="str">
        <f t="shared" si="36"/>
        <v/>
      </c>
      <c r="N125" s="134" t="str">
        <f t="shared" si="37"/>
        <v/>
      </c>
      <c r="O125" s="134" t="str">
        <f t="shared" si="38"/>
        <v/>
      </c>
      <c r="P125" s="134" t="str">
        <f t="shared" si="39"/>
        <v/>
      </c>
      <c r="Q125" s="134" t="str">
        <f t="shared" si="40"/>
        <v/>
      </c>
      <c r="R125" s="134" t="str">
        <f t="shared" si="41"/>
        <v/>
      </c>
      <c r="S125" s="134" t="str">
        <f t="shared" si="42"/>
        <v/>
      </c>
      <c r="T125" s="181" t="str">
        <f t="shared" si="43"/>
        <v/>
      </c>
    </row>
    <row r="126" spans="1:20" ht="14.25" customHeight="1" x14ac:dyDescent="0.2">
      <c r="A126" s="130" t="s">
        <v>170</v>
      </c>
      <c r="B126" s="264" t="str">
        <f>'Caja Chica'!B124</f>
        <v>envio de documentos</v>
      </c>
      <c r="C126" s="265"/>
      <c r="D126" s="266"/>
      <c r="E126" s="145">
        <f t="shared" si="44"/>
        <v>91</v>
      </c>
      <c r="F126" s="143">
        <f>'Caja Chica'!D124</f>
        <v>710</v>
      </c>
      <c r="G126" s="213"/>
      <c r="H126" s="134">
        <f>'Caja Chica'!F124</f>
        <v>13</v>
      </c>
      <c r="I126" s="134">
        <f t="shared" si="32"/>
        <v>13482.580000000004</v>
      </c>
      <c r="J126" s="134" t="str">
        <f t="shared" si="33"/>
        <v/>
      </c>
      <c r="K126" s="134" t="str">
        <f t="shared" si="34"/>
        <v/>
      </c>
      <c r="L126" s="134" t="str">
        <f t="shared" si="35"/>
        <v/>
      </c>
      <c r="M126" s="134" t="str">
        <f t="shared" si="36"/>
        <v/>
      </c>
      <c r="N126" s="134" t="str">
        <f t="shared" si="37"/>
        <v/>
      </c>
      <c r="O126" s="134" t="str">
        <f t="shared" si="38"/>
        <v/>
      </c>
      <c r="P126" s="134" t="str">
        <f t="shared" si="39"/>
        <v/>
      </c>
      <c r="Q126" s="134" t="str">
        <f t="shared" si="40"/>
        <v/>
      </c>
      <c r="R126" s="134" t="str">
        <f t="shared" si="41"/>
        <v/>
      </c>
      <c r="S126" s="134">
        <f t="shared" si="42"/>
        <v>13</v>
      </c>
      <c r="T126" s="181" t="str">
        <f t="shared" si="43"/>
        <v/>
      </c>
    </row>
    <row r="127" spans="1:20" ht="14.25" customHeight="1" x14ac:dyDescent="0.2">
      <c r="A127" s="130" t="s">
        <v>170</v>
      </c>
      <c r="B127" s="264" t="str">
        <f>'Caja Chica'!B125</f>
        <v>movilidad pago de telefono</v>
      </c>
      <c r="C127" s="265"/>
      <c r="D127" s="266"/>
      <c r="E127" s="145">
        <f t="shared" si="44"/>
        <v>92</v>
      </c>
      <c r="F127" s="143">
        <f>'Caja Chica'!D125</f>
        <v>703</v>
      </c>
      <c r="G127" s="213"/>
      <c r="H127" s="134">
        <f>'Caja Chica'!F125</f>
        <v>1.6</v>
      </c>
      <c r="I127" s="134">
        <f t="shared" si="32"/>
        <v>13480.980000000003</v>
      </c>
      <c r="J127" s="134" t="str">
        <f t="shared" si="33"/>
        <v/>
      </c>
      <c r="K127" s="134" t="str">
        <f t="shared" si="34"/>
        <v/>
      </c>
      <c r="L127" s="134">
        <f t="shared" si="35"/>
        <v>1.6</v>
      </c>
      <c r="M127" s="134" t="str">
        <f t="shared" si="36"/>
        <v/>
      </c>
      <c r="N127" s="134" t="str">
        <f t="shared" si="37"/>
        <v/>
      </c>
      <c r="O127" s="134" t="str">
        <f t="shared" si="38"/>
        <v/>
      </c>
      <c r="P127" s="134" t="str">
        <f t="shared" si="39"/>
        <v/>
      </c>
      <c r="Q127" s="134" t="str">
        <f t="shared" si="40"/>
        <v/>
      </c>
      <c r="R127" s="134" t="str">
        <f t="shared" si="41"/>
        <v/>
      </c>
      <c r="S127" s="134" t="str">
        <f t="shared" si="42"/>
        <v/>
      </c>
      <c r="T127" s="181" t="str">
        <f t="shared" si="43"/>
        <v/>
      </c>
    </row>
    <row r="128" spans="1:20" ht="14.25" customHeight="1" thickBot="1" x14ac:dyDescent="0.25">
      <c r="A128" s="130" t="s">
        <v>170</v>
      </c>
      <c r="B128" s="264" t="str">
        <f>'Caja Chica'!B126</f>
        <v>pago de servicios - telefono</v>
      </c>
      <c r="C128" s="265"/>
      <c r="D128" s="266"/>
      <c r="E128" s="145">
        <f t="shared" si="44"/>
        <v>93</v>
      </c>
      <c r="F128" s="143">
        <f>'Caja Chica'!D126</f>
        <v>710</v>
      </c>
      <c r="G128" s="151"/>
      <c r="H128" s="134">
        <f>'Caja Chica'!F126</f>
        <v>46</v>
      </c>
      <c r="I128" s="134">
        <f t="shared" si="32"/>
        <v>13434.980000000003</v>
      </c>
      <c r="J128" s="136" t="str">
        <f t="shared" si="33"/>
        <v/>
      </c>
      <c r="K128" s="136" t="str">
        <f t="shared" si="34"/>
        <v/>
      </c>
      <c r="L128" s="136" t="str">
        <f t="shared" si="35"/>
        <v/>
      </c>
      <c r="M128" s="136" t="str">
        <f t="shared" si="36"/>
        <v/>
      </c>
      <c r="N128" s="136" t="str">
        <f t="shared" si="37"/>
        <v/>
      </c>
      <c r="O128" s="136" t="str">
        <f>IF(F128=706,H128,"")</f>
        <v/>
      </c>
      <c r="P128" s="136" t="str">
        <f t="shared" si="39"/>
        <v/>
      </c>
      <c r="Q128" s="136" t="str">
        <f t="shared" si="40"/>
        <v/>
      </c>
      <c r="R128" s="136" t="str">
        <f t="shared" si="41"/>
        <v/>
      </c>
      <c r="S128" s="136">
        <f t="shared" si="42"/>
        <v>46</v>
      </c>
      <c r="T128" s="182" t="str">
        <f t="shared" si="43"/>
        <v/>
      </c>
    </row>
    <row r="129" spans="1:21" ht="15" customHeight="1" thickBot="1" x14ac:dyDescent="0.25">
      <c r="A129" s="29"/>
      <c r="B129" s="301"/>
      <c r="C129" s="302"/>
      <c r="D129" s="303"/>
      <c r="E129" s="5"/>
      <c r="F129" s="19"/>
      <c r="G129" s="6">
        <f>SUM(G94:G128)</f>
        <v>35929.68</v>
      </c>
      <c r="H129" s="6">
        <f>SUM(H94:H128)</f>
        <v>22494.699999999993</v>
      </c>
      <c r="I129" s="6">
        <f>(G129-H129)</f>
        <v>13434.980000000007</v>
      </c>
      <c r="J129" s="6">
        <f t="shared" ref="J129:T129" si="45">SUM(J94:J128)</f>
        <v>765.3</v>
      </c>
      <c r="K129" s="6">
        <f t="shared" si="45"/>
        <v>1711.3999999999999</v>
      </c>
      <c r="L129" s="6">
        <f t="shared" si="45"/>
        <v>486.80000000000007</v>
      </c>
      <c r="M129" s="6">
        <f t="shared" si="45"/>
        <v>256.8</v>
      </c>
      <c r="N129" s="6">
        <f t="shared" si="45"/>
        <v>0</v>
      </c>
      <c r="O129" s="6">
        <f t="shared" si="45"/>
        <v>0</v>
      </c>
      <c r="P129" s="6">
        <f t="shared" si="45"/>
        <v>2350</v>
      </c>
      <c r="Q129" s="6">
        <f t="shared" si="45"/>
        <v>1446.5</v>
      </c>
      <c r="R129" s="6">
        <f t="shared" si="45"/>
        <v>0</v>
      </c>
      <c r="S129" s="6">
        <f t="shared" si="45"/>
        <v>15126.4</v>
      </c>
      <c r="T129" s="6">
        <f t="shared" si="45"/>
        <v>351.5</v>
      </c>
      <c r="U129" s="115">
        <f>SUM(J129:T129)</f>
        <v>22494.7</v>
      </c>
    </row>
    <row r="130" spans="1:21" ht="12.75" customHeight="1" x14ac:dyDescent="0.2">
      <c r="A130" s="138"/>
      <c r="B130" s="262"/>
      <c r="C130" s="262"/>
      <c r="D130" s="262"/>
      <c r="E130" s="9"/>
      <c r="F130" s="152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43"/>
    </row>
    <row r="131" spans="1:21" ht="12.75" customHeight="1" x14ac:dyDescent="0.2">
      <c r="A131" s="138"/>
      <c r="B131" s="32"/>
      <c r="C131" s="32"/>
      <c r="D131" s="32"/>
      <c r="E131" s="9"/>
      <c r="F131" s="152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43"/>
    </row>
    <row r="132" spans="1:21" ht="15" x14ac:dyDescent="0.25">
      <c r="A132" s="276" t="s">
        <v>14</v>
      </c>
      <c r="B132" s="277"/>
      <c r="C132" s="277"/>
      <c r="D132" s="277"/>
      <c r="E132" s="277"/>
      <c r="F132" s="277"/>
      <c r="G132" s="277"/>
      <c r="H132" s="277"/>
      <c r="I132" s="277"/>
      <c r="J132" s="277"/>
      <c r="K132" s="277"/>
      <c r="L132" s="277"/>
      <c r="M132" s="277"/>
      <c r="N132" s="277"/>
      <c r="O132" s="277"/>
      <c r="P132" s="277"/>
      <c r="Q132" s="277"/>
      <c r="R132" s="277"/>
      <c r="S132" s="277"/>
      <c r="T132" s="184"/>
    </row>
    <row r="133" spans="1:21" x14ac:dyDescent="0.2">
      <c r="A133" s="122">
        <v>4</v>
      </c>
      <c r="B133" s="123"/>
      <c r="C133" s="123"/>
      <c r="D133" s="123"/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84"/>
    </row>
    <row r="134" spans="1:21" ht="12.75" customHeight="1" thickBot="1" x14ac:dyDescent="0.25">
      <c r="A134" s="278" t="s">
        <v>30</v>
      </c>
      <c r="B134" s="278"/>
      <c r="C134" s="124"/>
      <c r="D134" s="123"/>
      <c r="E134" s="154"/>
      <c r="F134" s="154"/>
      <c r="G134" s="154"/>
      <c r="H134" s="304" t="s">
        <v>31</v>
      </c>
      <c r="I134" s="304"/>
      <c r="J134" s="304"/>
      <c r="K134" s="278"/>
      <c r="L134" s="278"/>
      <c r="M134" s="278"/>
      <c r="N134" s="125" t="s">
        <v>8</v>
      </c>
      <c r="O134" s="284"/>
      <c r="P134" s="284"/>
      <c r="Q134" s="154"/>
      <c r="R134" s="155" t="s">
        <v>0</v>
      </c>
      <c r="S134" s="155"/>
      <c r="T134" s="184"/>
    </row>
    <row r="135" spans="1:21" ht="15" customHeight="1" thickBot="1" x14ac:dyDescent="0.25">
      <c r="A135" s="126" t="s">
        <v>29</v>
      </c>
      <c r="B135" s="269" t="s">
        <v>15</v>
      </c>
      <c r="C135" s="269"/>
      <c r="D135" s="269"/>
      <c r="E135" s="19" t="s">
        <v>32</v>
      </c>
      <c r="F135" s="128" t="s">
        <v>36</v>
      </c>
      <c r="G135" s="156" t="s">
        <v>16</v>
      </c>
      <c r="H135" s="156" t="s">
        <v>17</v>
      </c>
      <c r="I135" s="156" t="s">
        <v>7</v>
      </c>
      <c r="J135" s="56" t="s">
        <v>18</v>
      </c>
      <c r="K135" s="56" t="s">
        <v>19</v>
      </c>
      <c r="L135" s="56" t="s">
        <v>20</v>
      </c>
      <c r="M135" s="56" t="s">
        <v>21</v>
      </c>
      <c r="N135" s="56">
        <v>7.05</v>
      </c>
      <c r="O135" s="56">
        <v>7.06</v>
      </c>
      <c r="P135" s="56" t="s">
        <v>24</v>
      </c>
      <c r="Q135" s="56" t="s">
        <v>25</v>
      </c>
      <c r="R135" s="56" t="s">
        <v>26</v>
      </c>
      <c r="S135" s="56" t="s">
        <v>27</v>
      </c>
      <c r="T135" s="56" t="s">
        <v>28</v>
      </c>
    </row>
    <row r="136" spans="1:21" s="116" customFormat="1" ht="15" customHeight="1" x14ac:dyDescent="0.2">
      <c r="A136" s="28"/>
      <c r="B136" s="267"/>
      <c r="C136" s="268"/>
      <c r="D136" s="268"/>
      <c r="E136" s="21"/>
      <c r="F136" s="22"/>
      <c r="G136" s="15">
        <f>SUM(G94:G128)</f>
        <v>35929.68</v>
      </c>
      <c r="H136" s="15">
        <f>SUM(H94:H128)</f>
        <v>22494.699999999993</v>
      </c>
      <c r="I136" s="15">
        <f>(G136-H136)</f>
        <v>13434.980000000007</v>
      </c>
      <c r="J136" s="15">
        <f t="shared" ref="J136:T136" si="46">SUM(J94:J128)</f>
        <v>765.3</v>
      </c>
      <c r="K136" s="15">
        <f t="shared" si="46"/>
        <v>1711.3999999999999</v>
      </c>
      <c r="L136" s="15">
        <f t="shared" si="46"/>
        <v>486.80000000000007</v>
      </c>
      <c r="M136" s="15">
        <f t="shared" si="46"/>
        <v>256.8</v>
      </c>
      <c r="N136" s="15">
        <f t="shared" si="46"/>
        <v>0</v>
      </c>
      <c r="O136" s="15">
        <f t="shared" si="46"/>
        <v>0</v>
      </c>
      <c r="P136" s="15">
        <f t="shared" si="46"/>
        <v>2350</v>
      </c>
      <c r="Q136" s="15">
        <f t="shared" si="46"/>
        <v>1446.5</v>
      </c>
      <c r="R136" s="15">
        <f t="shared" si="46"/>
        <v>0</v>
      </c>
      <c r="S136" s="15">
        <f t="shared" si="46"/>
        <v>15126.4</v>
      </c>
      <c r="T136" s="183">
        <f t="shared" si="46"/>
        <v>351.5</v>
      </c>
      <c r="U136" s="115">
        <f>SUM(J136:T136)</f>
        <v>22494.7</v>
      </c>
    </row>
    <row r="137" spans="1:21" ht="13.5" customHeight="1" x14ac:dyDescent="0.2">
      <c r="A137" s="130" t="s">
        <v>170</v>
      </c>
      <c r="B137" s="263" t="str">
        <f>'Caja Chica'!B127</f>
        <v>compra de aliementos menu</v>
      </c>
      <c r="C137" s="263"/>
      <c r="D137" s="263"/>
      <c r="E137" s="143">
        <f>E128+1</f>
        <v>94</v>
      </c>
      <c r="F137" s="143">
        <f>'Caja Chica'!D127</f>
        <v>702</v>
      </c>
      <c r="G137" s="134"/>
      <c r="H137" s="134">
        <f>'Caja Chica'!F127</f>
        <v>131.6</v>
      </c>
      <c r="I137" s="134">
        <f>SUM(I136+G137)-H137</f>
        <v>13303.380000000006</v>
      </c>
      <c r="J137" s="134" t="str">
        <f>IF(F137=701,H137,"")</f>
        <v/>
      </c>
      <c r="K137" s="134">
        <f>IF(F137=702,H137,"")</f>
        <v>131.6</v>
      </c>
      <c r="L137" s="134" t="str">
        <f>IF(F137=703,H137,"")</f>
        <v/>
      </c>
      <c r="M137" s="134" t="str">
        <f>IF(F137=704,H137,"")</f>
        <v/>
      </c>
      <c r="N137" s="134" t="str">
        <f>IF(F137=705,H137,"")</f>
        <v/>
      </c>
      <c r="O137" s="134" t="str">
        <f>IF(F137=706,H137,"")</f>
        <v/>
      </c>
      <c r="P137" s="134" t="str">
        <f>IF(F137=707,H137,"")</f>
        <v/>
      </c>
      <c r="Q137" s="134" t="str">
        <f>IF(F137=708,H137,"")</f>
        <v/>
      </c>
      <c r="R137" s="134" t="str">
        <f>IF(F137=709,H137,"")</f>
        <v/>
      </c>
      <c r="S137" s="134" t="str">
        <f>IF(F137=710,H137,"")</f>
        <v/>
      </c>
      <c r="T137" s="181" t="str">
        <f>IF(F137=711,H137,"")</f>
        <v/>
      </c>
    </row>
    <row r="138" spans="1:21" ht="13.5" customHeight="1" x14ac:dyDescent="0.2">
      <c r="A138" s="130" t="s">
        <v>170</v>
      </c>
      <c r="B138" s="263" t="str">
        <f>'Caja Chica'!B128</f>
        <v>compra de software para pc</v>
      </c>
      <c r="C138" s="263"/>
      <c r="D138" s="263"/>
      <c r="E138" s="143">
        <v>95</v>
      </c>
      <c r="F138" s="143">
        <f>'Caja Chica'!D128</f>
        <v>711</v>
      </c>
      <c r="G138" s="134"/>
      <c r="H138" s="134">
        <f>'Caja Chica'!F128</f>
        <v>9.5</v>
      </c>
      <c r="I138" s="134">
        <f t="shared" ref="I138:I158" si="47">SUM(I137+G138)-H138</f>
        <v>13293.880000000006</v>
      </c>
      <c r="J138" s="134" t="str">
        <f t="shared" ref="J138:J148" si="48">IF(F138=701,H138,"")</f>
        <v/>
      </c>
      <c r="K138" s="134" t="str">
        <f t="shared" ref="K138:K148" si="49">IF(F138=702,H138,"")</f>
        <v/>
      </c>
      <c r="L138" s="134" t="str">
        <f t="shared" ref="L138:L147" si="50">IF(F138=703,H138,"")</f>
        <v/>
      </c>
      <c r="M138" s="134" t="str">
        <f t="shared" ref="M138:M148" si="51">IF(F138=704,H138,"")</f>
        <v/>
      </c>
      <c r="N138" s="134" t="str">
        <f t="shared" ref="N138:N173" si="52">IF(F138=705,H138,"")</f>
        <v/>
      </c>
      <c r="O138" s="134" t="str">
        <f t="shared" ref="O138:O173" si="53">IF(F138=706,H138,"")</f>
        <v/>
      </c>
      <c r="P138" s="134" t="str">
        <f t="shared" ref="P138:P173" si="54">IF(F138=707,H138,"")</f>
        <v/>
      </c>
      <c r="Q138" s="134" t="str">
        <f t="shared" ref="Q138:Q173" si="55">IF(F138=708,H138,"")</f>
        <v/>
      </c>
      <c r="R138" s="134" t="str">
        <f t="shared" ref="R138:R173" si="56">IF(F138=709,H138,"")</f>
        <v/>
      </c>
      <c r="S138" s="134" t="str">
        <f t="shared" ref="S138:S173" si="57">IF(F138=710,H138,"")</f>
        <v/>
      </c>
      <c r="T138" s="181">
        <f t="shared" ref="T138:T173" si="58">IF(F138=711,H138,"")</f>
        <v>9.5</v>
      </c>
    </row>
    <row r="139" spans="1:21" ht="13.5" customHeight="1" x14ac:dyDescent="0.2">
      <c r="A139" s="130" t="s">
        <v>170</v>
      </c>
      <c r="B139" s="263" t="str">
        <f>'Caja Chica'!B129</f>
        <v>movilidad a revisar boleta con ACP</v>
      </c>
      <c r="C139" s="263"/>
      <c r="D139" s="263"/>
      <c r="E139" s="143">
        <f>E138+1</f>
        <v>96</v>
      </c>
      <c r="F139" s="143">
        <f>'Caja Chica'!D129</f>
        <v>703</v>
      </c>
      <c r="G139" s="174"/>
      <c r="H139" s="134">
        <f>'Caja Chica'!F129</f>
        <v>3.2</v>
      </c>
      <c r="I139" s="134">
        <f t="shared" si="47"/>
        <v>13290.680000000006</v>
      </c>
      <c r="J139" s="134" t="str">
        <f t="shared" si="48"/>
        <v/>
      </c>
      <c r="K139" s="134" t="str">
        <f t="shared" si="49"/>
        <v/>
      </c>
      <c r="L139" s="134">
        <f t="shared" si="50"/>
        <v>3.2</v>
      </c>
      <c r="M139" s="134" t="str">
        <f t="shared" si="51"/>
        <v/>
      </c>
      <c r="N139" s="134" t="str">
        <f t="shared" si="52"/>
        <v/>
      </c>
      <c r="O139" s="134" t="str">
        <f t="shared" si="53"/>
        <v/>
      </c>
      <c r="P139" s="134" t="str">
        <f t="shared" si="54"/>
        <v/>
      </c>
      <c r="Q139" s="134" t="str">
        <f t="shared" si="55"/>
        <v/>
      </c>
      <c r="R139" s="134" t="str">
        <f t="shared" si="56"/>
        <v/>
      </c>
      <c r="S139" s="134" t="str">
        <f t="shared" si="57"/>
        <v/>
      </c>
      <c r="T139" s="181" t="str">
        <f t="shared" si="58"/>
        <v/>
      </c>
    </row>
    <row r="140" spans="1:21" ht="13.5" customHeight="1" x14ac:dyDescent="0.2">
      <c r="A140" s="130" t="s">
        <v>170</v>
      </c>
      <c r="B140" s="263" t="str">
        <f>'Caja Chica'!B130</f>
        <v>pago especialista nivel jardin y nivel 1</v>
      </c>
      <c r="C140" s="263"/>
      <c r="D140" s="263"/>
      <c r="E140" s="143">
        <f t="shared" ref="E140:E155" si="59">E139+1</f>
        <v>97</v>
      </c>
      <c r="F140" s="143">
        <f>'Caja Chica'!D130</f>
        <v>706</v>
      </c>
      <c r="G140" s="134"/>
      <c r="H140" s="134">
        <f>'Caja Chica'!F130</f>
        <v>35</v>
      </c>
      <c r="I140" s="134">
        <f t="shared" si="47"/>
        <v>13255.680000000006</v>
      </c>
      <c r="J140" s="134" t="str">
        <f t="shared" si="48"/>
        <v/>
      </c>
      <c r="K140" s="134" t="str">
        <f t="shared" si="49"/>
        <v/>
      </c>
      <c r="L140" s="134" t="str">
        <f t="shared" si="50"/>
        <v/>
      </c>
      <c r="M140" s="134" t="str">
        <f t="shared" si="51"/>
        <v/>
      </c>
      <c r="N140" s="134" t="str">
        <f t="shared" si="52"/>
        <v/>
      </c>
      <c r="O140" s="134">
        <f t="shared" si="53"/>
        <v>35</v>
      </c>
      <c r="P140" s="134" t="str">
        <f t="shared" si="54"/>
        <v/>
      </c>
      <c r="Q140" s="134" t="str">
        <f t="shared" si="55"/>
        <v/>
      </c>
      <c r="R140" s="134" t="str">
        <f t="shared" si="56"/>
        <v/>
      </c>
      <c r="S140" s="134" t="str">
        <f t="shared" si="57"/>
        <v/>
      </c>
      <c r="T140" s="181" t="str">
        <f t="shared" si="58"/>
        <v/>
      </c>
    </row>
    <row r="141" spans="1:21" ht="13.5" customHeight="1" x14ac:dyDescent="0.2">
      <c r="A141" s="130" t="s">
        <v>170</v>
      </c>
      <c r="B141" s="263" t="str">
        <f>'Caja Chica'!B131</f>
        <v>compra de combustible gas</v>
      </c>
      <c r="C141" s="263"/>
      <c r="D141" s="263"/>
      <c r="E141" s="143">
        <f t="shared" si="59"/>
        <v>98</v>
      </c>
      <c r="F141" s="143">
        <f>'Caja Chica'!D131</f>
        <v>703</v>
      </c>
      <c r="G141" s="211"/>
      <c r="H141" s="134">
        <f>'Caja Chica'!F131</f>
        <v>30</v>
      </c>
      <c r="I141" s="134">
        <f t="shared" si="47"/>
        <v>13225.680000000006</v>
      </c>
      <c r="J141" s="134" t="str">
        <f t="shared" si="48"/>
        <v/>
      </c>
      <c r="K141" s="134" t="str">
        <f t="shared" si="49"/>
        <v/>
      </c>
      <c r="L141" s="134">
        <f t="shared" si="50"/>
        <v>30</v>
      </c>
      <c r="M141" s="134" t="str">
        <f t="shared" si="51"/>
        <v/>
      </c>
      <c r="N141" s="134" t="str">
        <f t="shared" si="52"/>
        <v/>
      </c>
      <c r="O141" s="134" t="str">
        <f t="shared" si="53"/>
        <v/>
      </c>
      <c r="P141" s="134" t="str">
        <f t="shared" si="54"/>
        <v/>
      </c>
      <c r="Q141" s="134" t="str">
        <f t="shared" si="55"/>
        <v/>
      </c>
      <c r="R141" s="134" t="str">
        <f t="shared" si="56"/>
        <v/>
      </c>
      <c r="S141" s="134" t="str">
        <f t="shared" si="57"/>
        <v/>
      </c>
      <c r="T141" s="181" t="str">
        <f t="shared" si="58"/>
        <v/>
      </c>
    </row>
    <row r="142" spans="1:21" ht="13.5" customHeight="1" x14ac:dyDescent="0.2">
      <c r="A142" s="130" t="s">
        <v>170</v>
      </c>
      <c r="B142" s="263" t="str">
        <f>'Caja Chica'!B132</f>
        <v>Reposicion de dinero de traslado de carpas</v>
      </c>
      <c r="C142" s="263"/>
      <c r="D142" s="263"/>
      <c r="E142" s="143">
        <f t="shared" si="59"/>
        <v>99</v>
      </c>
      <c r="F142" s="143"/>
      <c r="G142" s="211">
        <v>22</v>
      </c>
      <c r="H142" s="134"/>
      <c r="I142" s="134">
        <f t="shared" si="47"/>
        <v>13247.680000000006</v>
      </c>
      <c r="J142" s="134" t="str">
        <f t="shared" si="48"/>
        <v/>
      </c>
      <c r="K142" s="134" t="str">
        <f t="shared" si="49"/>
        <v/>
      </c>
      <c r="L142" s="134" t="str">
        <f t="shared" si="50"/>
        <v/>
      </c>
      <c r="M142" s="134" t="str">
        <f t="shared" si="51"/>
        <v/>
      </c>
      <c r="N142" s="134" t="str">
        <f t="shared" si="52"/>
        <v/>
      </c>
      <c r="O142" s="134" t="str">
        <f t="shared" si="53"/>
        <v/>
      </c>
      <c r="P142" s="134" t="str">
        <f t="shared" si="54"/>
        <v/>
      </c>
      <c r="Q142" s="134" t="str">
        <f t="shared" si="55"/>
        <v/>
      </c>
      <c r="R142" s="134" t="str">
        <f t="shared" si="56"/>
        <v/>
      </c>
      <c r="S142" s="134" t="str">
        <f t="shared" si="57"/>
        <v/>
      </c>
      <c r="T142" s="181" t="str">
        <f t="shared" si="58"/>
        <v/>
      </c>
    </row>
    <row r="143" spans="1:21" ht="13.5" customHeight="1" x14ac:dyDescent="0.2">
      <c r="A143" s="130" t="s">
        <v>170</v>
      </c>
      <c r="B143" s="263" t="str">
        <f>'Caja Chica'!B133</f>
        <v>pago por alimentos extra</v>
      </c>
      <c r="C143" s="263"/>
      <c r="D143" s="263"/>
      <c r="E143" s="143">
        <f t="shared" si="59"/>
        <v>100</v>
      </c>
      <c r="F143" s="143"/>
      <c r="G143" s="211">
        <v>1.8</v>
      </c>
      <c r="H143" s="134"/>
      <c r="I143" s="134">
        <f t="shared" si="47"/>
        <v>13249.480000000005</v>
      </c>
      <c r="J143" s="134" t="str">
        <f t="shared" si="48"/>
        <v/>
      </c>
      <c r="K143" s="134" t="str">
        <f t="shared" si="49"/>
        <v/>
      </c>
      <c r="L143" s="134" t="str">
        <f t="shared" si="50"/>
        <v/>
      </c>
      <c r="M143" s="134" t="str">
        <f t="shared" si="51"/>
        <v/>
      </c>
      <c r="N143" s="134" t="str">
        <f t="shared" si="52"/>
        <v/>
      </c>
      <c r="O143" s="134" t="str">
        <f t="shared" si="53"/>
        <v/>
      </c>
      <c r="P143" s="134" t="str">
        <f t="shared" si="54"/>
        <v/>
      </c>
      <c r="Q143" s="134" t="str">
        <f t="shared" si="55"/>
        <v/>
      </c>
      <c r="R143" s="134" t="str">
        <f t="shared" si="56"/>
        <v/>
      </c>
      <c r="S143" s="134" t="str">
        <f t="shared" si="57"/>
        <v/>
      </c>
      <c r="T143" s="181" t="str">
        <f t="shared" si="58"/>
        <v/>
      </c>
    </row>
    <row r="144" spans="1:21" ht="13.5" customHeight="1" x14ac:dyDescent="0.2">
      <c r="A144" s="130" t="s">
        <v>170</v>
      </c>
      <c r="B144" s="263" t="str">
        <f>'Caja Chica'!B134</f>
        <v>cuota de padres</v>
      </c>
      <c r="C144" s="263"/>
      <c r="D144" s="263"/>
      <c r="E144" s="143"/>
      <c r="F144" s="143"/>
      <c r="G144" s="211">
        <v>33</v>
      </c>
      <c r="H144" s="134"/>
      <c r="I144" s="134">
        <f t="shared" si="47"/>
        <v>13282.480000000005</v>
      </c>
      <c r="J144" s="134" t="str">
        <f t="shared" si="48"/>
        <v/>
      </c>
      <c r="K144" s="134" t="str">
        <f t="shared" si="49"/>
        <v/>
      </c>
      <c r="L144" s="134" t="str">
        <f t="shared" si="50"/>
        <v/>
      </c>
      <c r="M144" s="134" t="str">
        <f t="shared" si="51"/>
        <v/>
      </c>
      <c r="N144" s="134" t="str">
        <f t="shared" si="52"/>
        <v/>
      </c>
      <c r="O144" s="134" t="str">
        <f t="shared" si="53"/>
        <v/>
      </c>
      <c r="P144" s="134" t="str">
        <f t="shared" si="54"/>
        <v/>
      </c>
      <c r="Q144" s="134" t="str">
        <f t="shared" si="55"/>
        <v/>
      </c>
      <c r="R144" s="134" t="str">
        <f t="shared" si="56"/>
        <v/>
      </c>
      <c r="S144" s="134" t="str">
        <f t="shared" si="57"/>
        <v/>
      </c>
      <c r="T144" s="181" t="str">
        <f t="shared" si="58"/>
        <v/>
      </c>
    </row>
    <row r="145" spans="1:20" ht="13.5" customHeight="1" x14ac:dyDescent="0.2">
      <c r="A145" s="130" t="s">
        <v>184</v>
      </c>
      <c r="B145" s="263" t="str">
        <f>'Caja Chica'!B135</f>
        <v>Movilidad a compras de protector de escritorio</v>
      </c>
      <c r="C145" s="263"/>
      <c r="D145" s="263"/>
      <c r="E145" s="143">
        <v>101</v>
      </c>
      <c r="F145" s="143">
        <f>'Caja Chica'!D135</f>
        <v>703</v>
      </c>
      <c r="G145" s="211"/>
      <c r="H145" s="134">
        <f>'Caja Chica'!F135</f>
        <v>4.8</v>
      </c>
      <c r="I145" s="134">
        <f t="shared" si="47"/>
        <v>13277.680000000006</v>
      </c>
      <c r="J145" s="134" t="str">
        <f t="shared" si="48"/>
        <v/>
      </c>
      <c r="K145" s="134" t="str">
        <f t="shared" si="49"/>
        <v/>
      </c>
      <c r="L145" s="134">
        <f t="shared" si="50"/>
        <v>4.8</v>
      </c>
      <c r="M145" s="134" t="str">
        <f t="shared" si="51"/>
        <v/>
      </c>
      <c r="N145" s="134" t="str">
        <f t="shared" si="52"/>
        <v/>
      </c>
      <c r="O145" s="134" t="str">
        <f t="shared" si="53"/>
        <v/>
      </c>
      <c r="P145" s="134" t="str">
        <f t="shared" si="54"/>
        <v/>
      </c>
      <c r="Q145" s="134" t="str">
        <f t="shared" si="55"/>
        <v/>
      </c>
      <c r="R145" s="134" t="str">
        <f t="shared" si="56"/>
        <v/>
      </c>
      <c r="S145" s="134" t="str">
        <f t="shared" si="57"/>
        <v/>
      </c>
      <c r="T145" s="181" t="str">
        <f t="shared" si="58"/>
        <v/>
      </c>
    </row>
    <row r="146" spans="1:20" ht="13.5" customHeight="1" x14ac:dyDescent="0.2">
      <c r="A146" s="130" t="s">
        <v>184</v>
      </c>
      <c r="B146" s="263" t="str">
        <f>'Caja Chica'!B136</f>
        <v>Vidrio protector gris</v>
      </c>
      <c r="C146" s="263"/>
      <c r="D146" s="263"/>
      <c r="E146" s="143">
        <f t="shared" si="59"/>
        <v>102</v>
      </c>
      <c r="F146" s="143">
        <f>'Caja Chica'!D136</f>
        <v>708</v>
      </c>
      <c r="G146" s="211"/>
      <c r="H146" s="134">
        <f>'Caja Chica'!F136</f>
        <v>36</v>
      </c>
      <c r="I146" s="134">
        <f t="shared" si="47"/>
        <v>13241.680000000006</v>
      </c>
      <c r="J146" s="134" t="str">
        <f t="shared" si="48"/>
        <v/>
      </c>
      <c r="K146" s="134" t="str">
        <f t="shared" si="49"/>
        <v/>
      </c>
      <c r="L146" s="134" t="str">
        <f t="shared" si="50"/>
        <v/>
      </c>
      <c r="M146" s="134" t="str">
        <f t="shared" si="51"/>
        <v/>
      </c>
      <c r="N146" s="134" t="str">
        <f t="shared" si="52"/>
        <v/>
      </c>
      <c r="O146" s="134" t="str">
        <f t="shared" si="53"/>
        <v/>
      </c>
      <c r="P146" s="134" t="str">
        <f t="shared" si="54"/>
        <v/>
      </c>
      <c r="Q146" s="134">
        <f t="shared" si="55"/>
        <v>36</v>
      </c>
      <c r="R146" s="134" t="str">
        <f t="shared" si="56"/>
        <v/>
      </c>
      <c r="S146" s="134" t="str">
        <f t="shared" si="57"/>
        <v/>
      </c>
      <c r="T146" s="181" t="str">
        <f t="shared" si="58"/>
        <v/>
      </c>
    </row>
    <row r="147" spans="1:20" ht="13.5" customHeight="1" x14ac:dyDescent="0.2">
      <c r="A147" s="130" t="s">
        <v>184</v>
      </c>
      <c r="B147" s="263" t="str">
        <f>'Caja Chica'!B137</f>
        <v>compra de utiles de aseo</v>
      </c>
      <c r="C147" s="263"/>
      <c r="D147" s="263"/>
      <c r="E147" s="143">
        <f t="shared" si="59"/>
        <v>103</v>
      </c>
      <c r="F147" s="143">
        <f>'Caja Chica'!D137</f>
        <v>704</v>
      </c>
      <c r="G147" s="211"/>
      <c r="H147" s="134">
        <f>'Caja Chica'!F137</f>
        <v>10.5</v>
      </c>
      <c r="I147" s="134">
        <f t="shared" si="47"/>
        <v>13231.180000000006</v>
      </c>
      <c r="J147" s="134" t="str">
        <f t="shared" si="48"/>
        <v/>
      </c>
      <c r="K147" s="134" t="str">
        <f t="shared" si="49"/>
        <v/>
      </c>
      <c r="L147" s="134" t="str">
        <f t="shared" si="50"/>
        <v/>
      </c>
      <c r="M147" s="134">
        <f t="shared" si="51"/>
        <v>10.5</v>
      </c>
      <c r="N147" s="134" t="str">
        <f t="shared" si="52"/>
        <v/>
      </c>
      <c r="O147" s="134" t="str">
        <f t="shared" si="53"/>
        <v/>
      </c>
      <c r="P147" s="134" t="str">
        <f t="shared" si="54"/>
        <v/>
      </c>
      <c r="Q147" s="134" t="str">
        <f t="shared" si="55"/>
        <v/>
      </c>
      <c r="R147" s="134" t="str">
        <f t="shared" si="56"/>
        <v/>
      </c>
      <c r="S147" s="134" t="str">
        <f t="shared" si="57"/>
        <v/>
      </c>
      <c r="T147" s="181" t="str">
        <f t="shared" si="58"/>
        <v/>
      </c>
    </row>
    <row r="148" spans="1:20" ht="13.5" customHeight="1" x14ac:dyDescent="0.2">
      <c r="A148" s="130" t="s">
        <v>188</v>
      </c>
      <c r="B148" s="263" t="str">
        <f>'Caja Chica'!B138</f>
        <v>movilidad a compras y deposito de dinero</v>
      </c>
      <c r="C148" s="263"/>
      <c r="D148" s="263"/>
      <c r="E148" s="143">
        <f t="shared" si="59"/>
        <v>104</v>
      </c>
      <c r="F148" s="143">
        <f>'Caja Chica'!D138</f>
        <v>703</v>
      </c>
      <c r="G148" s="211"/>
      <c r="H148" s="134">
        <f>'Caja Chica'!F138</f>
        <v>3.2</v>
      </c>
      <c r="I148" s="134">
        <f t="shared" si="47"/>
        <v>13227.980000000005</v>
      </c>
      <c r="J148" s="134" t="str">
        <f t="shared" si="48"/>
        <v/>
      </c>
      <c r="K148" s="134" t="str">
        <f t="shared" si="49"/>
        <v/>
      </c>
      <c r="L148" s="134">
        <f t="shared" ref="L148:L173" si="60">IF(F148=703,H148,"")</f>
        <v>3.2</v>
      </c>
      <c r="M148" s="134" t="str">
        <f t="shared" si="51"/>
        <v/>
      </c>
      <c r="N148" s="134" t="str">
        <f t="shared" si="52"/>
        <v/>
      </c>
      <c r="O148" s="134" t="str">
        <f t="shared" si="53"/>
        <v/>
      </c>
      <c r="P148" s="134" t="str">
        <f t="shared" si="54"/>
        <v/>
      </c>
      <c r="Q148" s="134" t="str">
        <f t="shared" si="55"/>
        <v/>
      </c>
      <c r="R148" s="134" t="str">
        <f t="shared" si="56"/>
        <v/>
      </c>
      <c r="S148" s="134" t="str">
        <f t="shared" si="57"/>
        <v/>
      </c>
      <c r="T148" s="181" t="str">
        <f t="shared" si="58"/>
        <v/>
      </c>
    </row>
    <row r="149" spans="1:20" ht="13.5" customHeight="1" x14ac:dyDescent="0.2">
      <c r="A149" s="130" t="s">
        <v>188</v>
      </c>
      <c r="B149" s="263" t="str">
        <f>'Caja Chica'!B139</f>
        <v xml:space="preserve">compra de refrigerio </v>
      </c>
      <c r="C149" s="263"/>
      <c r="D149" s="263"/>
      <c r="E149" s="143">
        <f t="shared" si="59"/>
        <v>105</v>
      </c>
      <c r="F149" s="143">
        <f>'Caja Chica'!D139</f>
        <v>702</v>
      </c>
      <c r="G149" s="211"/>
      <c r="H149" s="134">
        <f>'Caja Chica'!F139</f>
        <v>6</v>
      </c>
      <c r="I149" s="134">
        <f t="shared" si="47"/>
        <v>13221.980000000005</v>
      </c>
      <c r="J149" s="134" t="str">
        <f t="shared" ref="J149:J173" si="61">IF(F149=701,H149,"")</f>
        <v/>
      </c>
      <c r="K149" s="134">
        <f t="shared" ref="K149:K173" si="62">IF(F149=702,H149,"")</f>
        <v>6</v>
      </c>
      <c r="L149" s="134" t="str">
        <f t="shared" si="60"/>
        <v/>
      </c>
      <c r="M149" s="134" t="str">
        <f t="shared" ref="M149:M173" si="63">IF(F149=704,H149,"")</f>
        <v/>
      </c>
      <c r="N149" s="134" t="str">
        <f t="shared" si="52"/>
        <v/>
      </c>
      <c r="O149" s="134" t="str">
        <f t="shared" si="53"/>
        <v/>
      </c>
      <c r="P149" s="134" t="str">
        <f t="shared" si="54"/>
        <v/>
      </c>
      <c r="Q149" s="134" t="str">
        <f t="shared" si="55"/>
        <v/>
      </c>
      <c r="R149" s="134" t="str">
        <f t="shared" si="56"/>
        <v/>
      </c>
      <c r="S149" s="134" t="str">
        <f t="shared" si="57"/>
        <v/>
      </c>
      <c r="T149" s="181" t="str">
        <f t="shared" si="58"/>
        <v/>
      </c>
    </row>
    <row r="150" spans="1:20" ht="13.5" customHeight="1" x14ac:dyDescent="0.2">
      <c r="A150" s="130" t="s">
        <v>188</v>
      </c>
      <c r="B150" s="263" t="str">
        <f>'Caja Chica'!B140</f>
        <v>compra de alimentos menu</v>
      </c>
      <c r="C150" s="263"/>
      <c r="D150" s="263"/>
      <c r="E150" s="143">
        <f t="shared" si="59"/>
        <v>106</v>
      </c>
      <c r="F150" s="143">
        <f>'Caja Chica'!D140</f>
        <v>702</v>
      </c>
      <c r="G150" s="211"/>
      <c r="H150" s="134">
        <f>'Caja Chica'!F140</f>
        <v>275.8</v>
      </c>
      <c r="I150" s="134">
        <f t="shared" si="47"/>
        <v>12946.180000000006</v>
      </c>
      <c r="J150" s="134" t="str">
        <f t="shared" si="61"/>
        <v/>
      </c>
      <c r="K150" s="134">
        <f t="shared" si="62"/>
        <v>275.8</v>
      </c>
      <c r="L150" s="134" t="str">
        <f t="shared" si="60"/>
        <v/>
      </c>
      <c r="M150" s="134" t="str">
        <f t="shared" si="63"/>
        <v/>
      </c>
      <c r="N150" s="134" t="str">
        <f t="shared" si="52"/>
        <v/>
      </c>
      <c r="O150" s="134" t="str">
        <f t="shared" si="53"/>
        <v/>
      </c>
      <c r="P150" s="134" t="str">
        <f t="shared" si="54"/>
        <v/>
      </c>
      <c r="Q150" s="134" t="str">
        <f t="shared" si="55"/>
        <v/>
      </c>
      <c r="R150" s="134" t="str">
        <f t="shared" si="56"/>
        <v/>
      </c>
      <c r="S150" s="134" t="str">
        <f t="shared" si="57"/>
        <v/>
      </c>
      <c r="T150" s="181" t="str">
        <f t="shared" si="58"/>
        <v/>
      </c>
    </row>
    <row r="151" spans="1:20" ht="13.5" customHeight="1" x14ac:dyDescent="0.2">
      <c r="A151" s="130" t="s">
        <v>188</v>
      </c>
      <c r="B151" s="263" t="str">
        <f>'Caja Chica'!B141</f>
        <v>cuota de padres</v>
      </c>
      <c r="C151" s="263"/>
      <c r="D151" s="263"/>
      <c r="E151" s="143"/>
      <c r="F151" s="143"/>
      <c r="G151" s="211">
        <v>22</v>
      </c>
      <c r="H151" s="134"/>
      <c r="I151" s="134">
        <f t="shared" si="47"/>
        <v>12968.180000000006</v>
      </c>
      <c r="J151" s="134" t="str">
        <f t="shared" si="61"/>
        <v/>
      </c>
      <c r="K151" s="134" t="str">
        <f t="shared" si="62"/>
        <v/>
      </c>
      <c r="L151" s="134" t="str">
        <f t="shared" si="60"/>
        <v/>
      </c>
      <c r="M151" s="134" t="str">
        <f t="shared" si="63"/>
        <v/>
      </c>
      <c r="N151" s="134" t="str">
        <f t="shared" si="52"/>
        <v/>
      </c>
      <c r="O151" s="134" t="str">
        <f t="shared" si="53"/>
        <v/>
      </c>
      <c r="P151" s="134" t="str">
        <f t="shared" si="54"/>
        <v/>
      </c>
      <c r="Q151" s="134" t="str">
        <f t="shared" si="55"/>
        <v/>
      </c>
      <c r="R151" s="134" t="str">
        <f t="shared" si="56"/>
        <v/>
      </c>
      <c r="S151" s="134" t="str">
        <f t="shared" si="57"/>
        <v/>
      </c>
      <c r="T151" s="181" t="str">
        <f t="shared" si="58"/>
        <v/>
      </c>
    </row>
    <row r="152" spans="1:20" ht="13.5" customHeight="1" x14ac:dyDescent="0.2">
      <c r="A152" s="130" t="s">
        <v>188</v>
      </c>
      <c r="B152" s="263" t="str">
        <f>'Caja Chica'!B142</f>
        <v>movilidad a recoger ropas del proyecto 343</v>
      </c>
      <c r="C152" s="263"/>
      <c r="D152" s="263"/>
      <c r="E152" s="143">
        <v>107</v>
      </c>
      <c r="F152" s="143">
        <f>'Caja Chica'!D142</f>
        <v>703</v>
      </c>
      <c r="G152" s="211"/>
      <c r="H152" s="134">
        <f>'Caja Chica'!F142</f>
        <v>10.6</v>
      </c>
      <c r="I152" s="134">
        <f t="shared" si="47"/>
        <v>12957.580000000005</v>
      </c>
      <c r="J152" s="134" t="str">
        <f t="shared" si="61"/>
        <v/>
      </c>
      <c r="K152" s="134" t="str">
        <f t="shared" si="62"/>
        <v/>
      </c>
      <c r="L152" s="134">
        <f t="shared" si="60"/>
        <v>10.6</v>
      </c>
      <c r="M152" s="134" t="str">
        <f t="shared" si="63"/>
        <v/>
      </c>
      <c r="N152" s="134" t="str">
        <f t="shared" si="52"/>
        <v/>
      </c>
      <c r="O152" s="134" t="str">
        <f t="shared" si="53"/>
        <v/>
      </c>
      <c r="P152" s="134" t="str">
        <f t="shared" si="54"/>
        <v/>
      </c>
      <c r="Q152" s="134" t="str">
        <f t="shared" si="55"/>
        <v/>
      </c>
      <c r="R152" s="134" t="str">
        <f t="shared" si="56"/>
        <v/>
      </c>
      <c r="S152" s="134" t="str">
        <f t="shared" si="57"/>
        <v/>
      </c>
      <c r="T152" s="181" t="str">
        <f t="shared" si="58"/>
        <v/>
      </c>
    </row>
    <row r="153" spans="1:20" ht="13.5" customHeight="1" x14ac:dyDescent="0.2">
      <c r="A153" s="130" t="s">
        <v>188</v>
      </c>
      <c r="B153" s="263" t="str">
        <f>'Caja Chica'!B143</f>
        <v>copias de formatos de salud</v>
      </c>
      <c r="C153" s="263"/>
      <c r="D153" s="263"/>
      <c r="E153" s="143">
        <f t="shared" si="59"/>
        <v>108</v>
      </c>
      <c r="F153" s="143">
        <f>'Caja Chica'!D143</f>
        <v>710</v>
      </c>
      <c r="G153" s="211"/>
      <c r="H153" s="134">
        <f>'Caja Chica'!F143</f>
        <v>2.2000000000000002</v>
      </c>
      <c r="I153" s="134">
        <f t="shared" si="47"/>
        <v>12955.380000000005</v>
      </c>
      <c r="J153" s="134" t="str">
        <f t="shared" si="61"/>
        <v/>
      </c>
      <c r="K153" s="134" t="str">
        <f t="shared" si="62"/>
        <v/>
      </c>
      <c r="L153" s="134" t="str">
        <f t="shared" si="60"/>
        <v/>
      </c>
      <c r="M153" s="134" t="str">
        <f t="shared" si="63"/>
        <v/>
      </c>
      <c r="N153" s="134" t="str">
        <f t="shared" si="52"/>
        <v/>
      </c>
      <c r="O153" s="134" t="str">
        <f t="shared" si="53"/>
        <v/>
      </c>
      <c r="P153" s="134" t="str">
        <f t="shared" si="54"/>
        <v/>
      </c>
      <c r="Q153" s="134" t="str">
        <f t="shared" si="55"/>
        <v/>
      </c>
      <c r="R153" s="134" t="str">
        <f t="shared" si="56"/>
        <v/>
      </c>
      <c r="S153" s="134">
        <f t="shared" si="57"/>
        <v>2.2000000000000002</v>
      </c>
      <c r="T153" s="181" t="str">
        <f t="shared" si="58"/>
        <v/>
      </c>
    </row>
    <row r="154" spans="1:20" ht="13.5" customHeight="1" x14ac:dyDescent="0.2">
      <c r="A154" s="130" t="s">
        <v>188</v>
      </c>
      <c r="B154" s="263" t="str">
        <f>'Caja Chica'!B145</f>
        <v>pago de servicios - luz</v>
      </c>
      <c r="C154" s="263"/>
      <c r="D154" s="263"/>
      <c r="E154" s="143">
        <f t="shared" si="59"/>
        <v>109</v>
      </c>
      <c r="F154" s="143">
        <f>'Caja Chica'!D145</f>
        <v>710</v>
      </c>
      <c r="G154" s="211"/>
      <c r="H154" s="134">
        <f>'Caja Chica'!F145</f>
        <v>35</v>
      </c>
      <c r="I154" s="134">
        <f t="shared" si="47"/>
        <v>12920.380000000005</v>
      </c>
      <c r="J154" s="134" t="str">
        <f t="shared" si="61"/>
        <v/>
      </c>
      <c r="K154" s="134" t="str">
        <f t="shared" si="62"/>
        <v/>
      </c>
      <c r="L154" s="134" t="str">
        <f t="shared" si="60"/>
        <v/>
      </c>
      <c r="M154" s="134" t="str">
        <f t="shared" si="63"/>
        <v/>
      </c>
      <c r="N154" s="134" t="str">
        <f t="shared" si="52"/>
        <v/>
      </c>
      <c r="O154" s="134" t="str">
        <f t="shared" si="53"/>
        <v/>
      </c>
      <c r="P154" s="134" t="str">
        <f t="shared" si="54"/>
        <v/>
      </c>
      <c r="Q154" s="134" t="str">
        <f t="shared" si="55"/>
        <v/>
      </c>
      <c r="R154" s="134" t="str">
        <f t="shared" si="56"/>
        <v/>
      </c>
      <c r="S154" s="134">
        <f t="shared" si="57"/>
        <v>35</v>
      </c>
      <c r="T154" s="181" t="str">
        <f t="shared" si="58"/>
        <v/>
      </c>
    </row>
    <row r="155" spans="1:20" ht="13.5" customHeight="1" x14ac:dyDescent="0.2">
      <c r="A155" s="130" t="s">
        <v>188</v>
      </c>
      <c r="B155" s="263" t="str">
        <f>'Caja Chica'!B146</f>
        <v>pago de servicios - Agua</v>
      </c>
      <c r="C155" s="263"/>
      <c r="D155" s="263"/>
      <c r="E155" s="143">
        <f t="shared" si="59"/>
        <v>110</v>
      </c>
      <c r="F155" s="143">
        <f>'Caja Chica'!D146</f>
        <v>710</v>
      </c>
      <c r="G155" s="211"/>
      <c r="H155" s="134">
        <f>'Caja Chica'!F146</f>
        <v>12</v>
      </c>
      <c r="I155" s="134">
        <f t="shared" si="47"/>
        <v>12908.380000000005</v>
      </c>
      <c r="J155" s="134" t="str">
        <f t="shared" si="61"/>
        <v/>
      </c>
      <c r="K155" s="134" t="str">
        <f t="shared" si="62"/>
        <v/>
      </c>
      <c r="L155" s="134" t="str">
        <f t="shared" si="60"/>
        <v/>
      </c>
      <c r="M155" s="134" t="str">
        <f t="shared" si="63"/>
        <v/>
      </c>
      <c r="N155" s="134" t="str">
        <f t="shared" si="52"/>
        <v/>
      </c>
      <c r="O155" s="134" t="str">
        <f t="shared" si="53"/>
        <v/>
      </c>
      <c r="P155" s="134" t="str">
        <f t="shared" si="54"/>
        <v/>
      </c>
      <c r="Q155" s="134" t="str">
        <f t="shared" si="55"/>
        <v/>
      </c>
      <c r="R155" s="134" t="str">
        <f t="shared" si="56"/>
        <v/>
      </c>
      <c r="S155" s="134">
        <f t="shared" si="57"/>
        <v>12</v>
      </c>
      <c r="T155" s="181" t="str">
        <f t="shared" si="58"/>
        <v/>
      </c>
    </row>
    <row r="156" spans="1:20" ht="13.5" customHeight="1" x14ac:dyDescent="0.2">
      <c r="A156" s="130" t="s">
        <v>195</v>
      </c>
      <c r="B156" s="263" t="s">
        <v>58</v>
      </c>
      <c r="C156" s="263"/>
      <c r="D156" s="263"/>
      <c r="E156" s="143"/>
      <c r="F156" s="143">
        <v>710</v>
      </c>
      <c r="G156" s="211"/>
      <c r="H156" s="134">
        <v>21.64</v>
      </c>
      <c r="I156" s="134">
        <f t="shared" si="47"/>
        <v>12886.740000000005</v>
      </c>
      <c r="J156" s="134" t="str">
        <f t="shared" si="61"/>
        <v/>
      </c>
      <c r="K156" s="134" t="str">
        <f t="shared" si="62"/>
        <v/>
      </c>
      <c r="L156" s="134" t="str">
        <f t="shared" si="60"/>
        <v/>
      </c>
      <c r="M156" s="134" t="str">
        <f t="shared" si="63"/>
        <v/>
      </c>
      <c r="N156" s="134" t="str">
        <f t="shared" si="52"/>
        <v/>
      </c>
      <c r="O156" s="134" t="str">
        <f t="shared" si="53"/>
        <v/>
      </c>
      <c r="P156" s="134" t="str">
        <f t="shared" si="54"/>
        <v/>
      </c>
      <c r="Q156" s="134" t="str">
        <f t="shared" si="55"/>
        <v/>
      </c>
      <c r="R156" s="134" t="str">
        <f t="shared" si="56"/>
        <v/>
      </c>
      <c r="S156" s="134">
        <f t="shared" si="57"/>
        <v>21.64</v>
      </c>
      <c r="T156" s="181" t="str">
        <f t="shared" si="58"/>
        <v/>
      </c>
    </row>
    <row r="157" spans="1:20" ht="13.5" customHeight="1" x14ac:dyDescent="0.2">
      <c r="A157" s="130" t="s">
        <v>195</v>
      </c>
      <c r="B157" s="263" t="s">
        <v>194</v>
      </c>
      <c r="C157" s="263"/>
      <c r="D157" s="263"/>
      <c r="E157" s="143"/>
      <c r="F157" s="143"/>
      <c r="G157" s="211">
        <v>7.87</v>
      </c>
      <c r="H157" s="134"/>
      <c r="I157" s="134">
        <f t="shared" si="47"/>
        <v>12894.610000000006</v>
      </c>
      <c r="J157" s="134" t="str">
        <f t="shared" si="61"/>
        <v/>
      </c>
      <c r="K157" s="134" t="str">
        <f t="shared" si="62"/>
        <v/>
      </c>
      <c r="L157" s="134" t="str">
        <f t="shared" si="60"/>
        <v/>
      </c>
      <c r="M157" s="134" t="str">
        <f t="shared" si="63"/>
        <v/>
      </c>
      <c r="N157" s="134" t="str">
        <f t="shared" si="52"/>
        <v/>
      </c>
      <c r="O157" s="134" t="str">
        <f t="shared" si="53"/>
        <v/>
      </c>
      <c r="P157" s="134" t="str">
        <f t="shared" si="54"/>
        <v/>
      </c>
      <c r="Q157" s="134" t="str">
        <f t="shared" si="55"/>
        <v/>
      </c>
      <c r="R157" s="134" t="str">
        <f t="shared" si="56"/>
        <v/>
      </c>
      <c r="S157" s="134" t="str">
        <f t="shared" si="57"/>
        <v/>
      </c>
      <c r="T157" s="181" t="str">
        <f t="shared" si="58"/>
        <v/>
      </c>
    </row>
    <row r="158" spans="1:20" ht="13.5" customHeight="1" x14ac:dyDescent="0.2">
      <c r="A158" s="204"/>
      <c r="B158" s="295"/>
      <c r="C158" s="295"/>
      <c r="D158" s="295"/>
      <c r="E158" s="205"/>
      <c r="F158" s="205"/>
      <c r="G158" s="212"/>
      <c r="H158" s="206"/>
      <c r="I158" s="134">
        <f t="shared" si="47"/>
        <v>12894.610000000006</v>
      </c>
      <c r="J158" s="134" t="str">
        <f t="shared" si="61"/>
        <v/>
      </c>
      <c r="K158" s="134" t="str">
        <f t="shared" si="62"/>
        <v/>
      </c>
      <c r="L158" s="134" t="str">
        <f t="shared" si="60"/>
        <v/>
      </c>
      <c r="M158" s="134" t="str">
        <f t="shared" si="63"/>
        <v/>
      </c>
      <c r="N158" s="134" t="str">
        <f t="shared" si="52"/>
        <v/>
      </c>
      <c r="O158" s="134" t="str">
        <f t="shared" si="53"/>
        <v/>
      </c>
      <c r="P158" s="134" t="str">
        <f t="shared" si="54"/>
        <v/>
      </c>
      <c r="Q158" s="134" t="str">
        <f t="shared" si="55"/>
        <v/>
      </c>
      <c r="R158" s="134" t="str">
        <f t="shared" si="56"/>
        <v/>
      </c>
      <c r="S158" s="134" t="str">
        <f t="shared" si="57"/>
        <v/>
      </c>
      <c r="T158" s="181" t="str">
        <f t="shared" si="58"/>
        <v/>
      </c>
    </row>
    <row r="159" spans="1:20" ht="13.5" customHeight="1" x14ac:dyDescent="0.2">
      <c r="A159" s="158"/>
      <c r="B159" s="263"/>
      <c r="C159" s="263"/>
      <c r="D159" s="263"/>
      <c r="E159" s="143"/>
      <c r="F159" s="143"/>
      <c r="G159" s="134"/>
      <c r="H159" s="134"/>
      <c r="I159" s="134"/>
      <c r="J159" s="134" t="str">
        <f t="shared" si="61"/>
        <v/>
      </c>
      <c r="K159" s="134" t="str">
        <f t="shared" si="62"/>
        <v/>
      </c>
      <c r="L159" s="134" t="str">
        <f t="shared" si="60"/>
        <v/>
      </c>
      <c r="M159" s="134" t="str">
        <f t="shared" si="63"/>
        <v/>
      </c>
      <c r="N159" s="134" t="str">
        <f t="shared" si="52"/>
        <v/>
      </c>
      <c r="O159" s="134" t="str">
        <f t="shared" si="53"/>
        <v/>
      </c>
      <c r="P159" s="134" t="str">
        <f t="shared" si="54"/>
        <v/>
      </c>
      <c r="Q159" s="134" t="str">
        <f t="shared" si="55"/>
        <v/>
      </c>
      <c r="R159" s="134" t="str">
        <f t="shared" si="56"/>
        <v/>
      </c>
      <c r="S159" s="134" t="str">
        <f t="shared" si="57"/>
        <v/>
      </c>
      <c r="T159" s="181" t="str">
        <f t="shared" si="58"/>
        <v/>
      </c>
    </row>
    <row r="160" spans="1:20" ht="13.5" customHeight="1" x14ac:dyDescent="0.2">
      <c r="A160" s="157"/>
      <c r="B160" s="263"/>
      <c r="C160" s="263"/>
      <c r="D160" s="263"/>
      <c r="E160" s="143"/>
      <c r="F160" s="143"/>
      <c r="G160" s="134"/>
      <c r="H160" s="134"/>
      <c r="I160" s="134"/>
      <c r="J160" s="134" t="str">
        <f t="shared" si="61"/>
        <v/>
      </c>
      <c r="K160" s="134" t="str">
        <f t="shared" si="62"/>
        <v/>
      </c>
      <c r="L160" s="134" t="str">
        <f t="shared" si="60"/>
        <v/>
      </c>
      <c r="M160" s="134" t="str">
        <f t="shared" si="63"/>
        <v/>
      </c>
      <c r="N160" s="134" t="str">
        <f t="shared" si="52"/>
        <v/>
      </c>
      <c r="O160" s="134" t="str">
        <f t="shared" si="53"/>
        <v/>
      </c>
      <c r="P160" s="134" t="str">
        <f t="shared" si="54"/>
        <v/>
      </c>
      <c r="Q160" s="134" t="str">
        <f t="shared" si="55"/>
        <v/>
      </c>
      <c r="R160" s="134" t="str">
        <f t="shared" si="56"/>
        <v/>
      </c>
      <c r="S160" s="134" t="str">
        <f t="shared" si="57"/>
        <v/>
      </c>
      <c r="T160" s="181" t="str">
        <f t="shared" si="58"/>
        <v/>
      </c>
    </row>
    <row r="161" spans="1:21" ht="13.5" customHeight="1" x14ac:dyDescent="0.2">
      <c r="A161" s="157"/>
      <c r="B161" s="263"/>
      <c r="C161" s="263"/>
      <c r="D161" s="263"/>
      <c r="E161" s="143"/>
      <c r="F161" s="143"/>
      <c r="G161" s="134"/>
      <c r="H161" s="134"/>
      <c r="I161" s="134"/>
      <c r="J161" s="134" t="str">
        <f t="shared" si="61"/>
        <v/>
      </c>
      <c r="K161" s="134" t="str">
        <f t="shared" si="62"/>
        <v/>
      </c>
      <c r="L161" s="134" t="str">
        <f t="shared" si="60"/>
        <v/>
      </c>
      <c r="M161" s="134" t="str">
        <f t="shared" si="63"/>
        <v/>
      </c>
      <c r="N161" s="134" t="str">
        <f t="shared" si="52"/>
        <v/>
      </c>
      <c r="O161" s="134" t="str">
        <f t="shared" si="53"/>
        <v/>
      </c>
      <c r="P161" s="134" t="str">
        <f t="shared" si="54"/>
        <v/>
      </c>
      <c r="Q161" s="134" t="str">
        <f t="shared" si="55"/>
        <v/>
      </c>
      <c r="R161" s="134" t="str">
        <f t="shared" si="56"/>
        <v/>
      </c>
      <c r="S161" s="134" t="str">
        <f t="shared" si="57"/>
        <v/>
      </c>
      <c r="T161" s="181" t="str">
        <f t="shared" si="58"/>
        <v/>
      </c>
    </row>
    <row r="162" spans="1:21" ht="13.5" customHeight="1" x14ac:dyDescent="0.2">
      <c r="A162" s="157"/>
      <c r="B162" s="263"/>
      <c r="C162" s="263"/>
      <c r="D162" s="263"/>
      <c r="E162" s="143"/>
      <c r="F162" s="143"/>
      <c r="G162" s="134"/>
      <c r="H162" s="134"/>
      <c r="I162" s="134"/>
      <c r="J162" s="134" t="str">
        <f t="shared" si="61"/>
        <v/>
      </c>
      <c r="K162" s="134" t="str">
        <f t="shared" si="62"/>
        <v/>
      </c>
      <c r="L162" s="134" t="str">
        <f t="shared" si="60"/>
        <v/>
      </c>
      <c r="M162" s="134" t="str">
        <f t="shared" si="63"/>
        <v/>
      </c>
      <c r="N162" s="134" t="str">
        <f t="shared" si="52"/>
        <v/>
      </c>
      <c r="O162" s="134" t="str">
        <f t="shared" si="53"/>
        <v/>
      </c>
      <c r="P162" s="134" t="str">
        <f t="shared" si="54"/>
        <v/>
      </c>
      <c r="Q162" s="134" t="str">
        <f t="shared" si="55"/>
        <v/>
      </c>
      <c r="R162" s="134" t="str">
        <f t="shared" si="56"/>
        <v/>
      </c>
      <c r="S162" s="134" t="str">
        <f t="shared" si="57"/>
        <v/>
      </c>
      <c r="T162" s="181" t="str">
        <f t="shared" si="58"/>
        <v/>
      </c>
    </row>
    <row r="163" spans="1:21" ht="13.5" customHeight="1" x14ac:dyDescent="0.2">
      <c r="A163" s="157"/>
      <c r="B163" s="263"/>
      <c r="C163" s="263"/>
      <c r="D163" s="263"/>
      <c r="E163" s="143"/>
      <c r="F163" s="143"/>
      <c r="G163" s="134"/>
      <c r="H163" s="134"/>
      <c r="I163" s="134"/>
      <c r="J163" s="134" t="str">
        <f t="shared" si="61"/>
        <v/>
      </c>
      <c r="K163" s="134" t="str">
        <f t="shared" si="62"/>
        <v/>
      </c>
      <c r="L163" s="134" t="str">
        <f t="shared" si="60"/>
        <v/>
      </c>
      <c r="M163" s="134" t="str">
        <f t="shared" si="63"/>
        <v/>
      </c>
      <c r="N163" s="134" t="str">
        <f t="shared" si="52"/>
        <v/>
      </c>
      <c r="O163" s="134" t="str">
        <f t="shared" si="53"/>
        <v/>
      </c>
      <c r="P163" s="134" t="str">
        <f t="shared" si="54"/>
        <v/>
      </c>
      <c r="Q163" s="134" t="str">
        <f t="shared" si="55"/>
        <v/>
      </c>
      <c r="R163" s="134" t="str">
        <f t="shared" si="56"/>
        <v/>
      </c>
      <c r="S163" s="134" t="str">
        <f t="shared" si="57"/>
        <v/>
      </c>
      <c r="T163" s="181" t="str">
        <f t="shared" si="58"/>
        <v/>
      </c>
    </row>
    <row r="164" spans="1:21" ht="13.5" customHeight="1" x14ac:dyDescent="0.2">
      <c r="A164" s="159"/>
      <c r="B164" s="263"/>
      <c r="C164" s="263"/>
      <c r="D164" s="263"/>
      <c r="E164" s="143"/>
      <c r="F164" s="143"/>
      <c r="G164" s="134"/>
      <c r="H164" s="134"/>
      <c r="I164" s="134"/>
      <c r="J164" s="134" t="str">
        <f t="shared" si="61"/>
        <v/>
      </c>
      <c r="K164" s="134" t="str">
        <f t="shared" si="62"/>
        <v/>
      </c>
      <c r="L164" s="134" t="str">
        <f t="shared" si="60"/>
        <v/>
      </c>
      <c r="M164" s="134" t="str">
        <f t="shared" si="63"/>
        <v/>
      </c>
      <c r="N164" s="134" t="str">
        <f t="shared" si="52"/>
        <v/>
      </c>
      <c r="O164" s="134" t="str">
        <f t="shared" si="53"/>
        <v/>
      </c>
      <c r="P164" s="134" t="str">
        <f t="shared" si="54"/>
        <v/>
      </c>
      <c r="Q164" s="134" t="str">
        <f t="shared" si="55"/>
        <v/>
      </c>
      <c r="R164" s="134" t="str">
        <f t="shared" si="56"/>
        <v/>
      </c>
      <c r="S164" s="134" t="str">
        <f t="shared" si="57"/>
        <v/>
      </c>
      <c r="T164" s="181" t="str">
        <f t="shared" si="58"/>
        <v/>
      </c>
    </row>
    <row r="165" spans="1:21" ht="13.5" customHeight="1" x14ac:dyDescent="0.2">
      <c r="A165" s="159"/>
      <c r="B165" s="263"/>
      <c r="C165" s="263"/>
      <c r="D165" s="263"/>
      <c r="E165" s="143"/>
      <c r="F165" s="143"/>
      <c r="G165" s="134"/>
      <c r="H165" s="160"/>
      <c r="I165" s="134"/>
      <c r="J165" s="134" t="str">
        <f t="shared" si="61"/>
        <v/>
      </c>
      <c r="K165" s="134" t="str">
        <f t="shared" si="62"/>
        <v/>
      </c>
      <c r="L165" s="134" t="str">
        <f t="shared" si="60"/>
        <v/>
      </c>
      <c r="M165" s="134" t="str">
        <f t="shared" si="63"/>
        <v/>
      </c>
      <c r="N165" s="134" t="str">
        <f t="shared" si="52"/>
        <v/>
      </c>
      <c r="O165" s="134" t="str">
        <f t="shared" si="53"/>
        <v/>
      </c>
      <c r="P165" s="134" t="str">
        <f t="shared" si="54"/>
        <v/>
      </c>
      <c r="Q165" s="134" t="str">
        <f t="shared" si="55"/>
        <v/>
      </c>
      <c r="R165" s="134" t="str">
        <f t="shared" si="56"/>
        <v/>
      </c>
      <c r="S165" s="134" t="str">
        <f t="shared" si="57"/>
        <v/>
      </c>
      <c r="T165" s="181" t="str">
        <f t="shared" si="58"/>
        <v/>
      </c>
    </row>
    <row r="166" spans="1:21" ht="13.5" customHeight="1" x14ac:dyDescent="0.2">
      <c r="A166" s="159"/>
      <c r="B166" s="263"/>
      <c r="C166" s="263"/>
      <c r="D166" s="263"/>
      <c r="E166" s="143"/>
      <c r="F166" s="143"/>
      <c r="G166" s="134"/>
      <c r="H166" s="160"/>
      <c r="I166" s="134"/>
      <c r="J166" s="134" t="str">
        <f t="shared" si="61"/>
        <v/>
      </c>
      <c r="K166" s="134" t="str">
        <f t="shared" si="62"/>
        <v/>
      </c>
      <c r="L166" s="134" t="str">
        <f t="shared" si="60"/>
        <v/>
      </c>
      <c r="M166" s="134" t="str">
        <f t="shared" si="63"/>
        <v/>
      </c>
      <c r="N166" s="134" t="str">
        <f t="shared" si="52"/>
        <v/>
      </c>
      <c r="O166" s="134" t="str">
        <f t="shared" si="53"/>
        <v/>
      </c>
      <c r="P166" s="134" t="str">
        <f t="shared" si="54"/>
        <v/>
      </c>
      <c r="Q166" s="134" t="str">
        <f t="shared" si="55"/>
        <v/>
      </c>
      <c r="R166" s="134" t="str">
        <f t="shared" si="56"/>
        <v/>
      </c>
      <c r="S166" s="134" t="str">
        <f t="shared" si="57"/>
        <v/>
      </c>
      <c r="T166" s="181" t="str">
        <f t="shared" si="58"/>
        <v/>
      </c>
    </row>
    <row r="167" spans="1:21" ht="13.5" customHeight="1" x14ac:dyDescent="0.2">
      <c r="A167" s="159"/>
      <c r="B167" s="263"/>
      <c r="C167" s="263"/>
      <c r="D167" s="263"/>
      <c r="E167" s="143"/>
      <c r="F167" s="143"/>
      <c r="G167" s="134"/>
      <c r="H167" s="160"/>
      <c r="I167" s="134"/>
      <c r="J167" s="134" t="str">
        <f t="shared" si="61"/>
        <v/>
      </c>
      <c r="K167" s="134" t="str">
        <f t="shared" si="62"/>
        <v/>
      </c>
      <c r="L167" s="134" t="str">
        <f t="shared" si="60"/>
        <v/>
      </c>
      <c r="M167" s="134" t="str">
        <f t="shared" si="63"/>
        <v/>
      </c>
      <c r="N167" s="134" t="str">
        <f t="shared" si="52"/>
        <v/>
      </c>
      <c r="O167" s="134" t="str">
        <f t="shared" si="53"/>
        <v/>
      </c>
      <c r="P167" s="134" t="str">
        <f t="shared" si="54"/>
        <v/>
      </c>
      <c r="Q167" s="134" t="str">
        <f t="shared" si="55"/>
        <v/>
      </c>
      <c r="R167" s="134" t="str">
        <f t="shared" si="56"/>
        <v/>
      </c>
      <c r="S167" s="134" t="str">
        <f t="shared" si="57"/>
        <v/>
      </c>
      <c r="T167" s="181" t="str">
        <f t="shared" si="58"/>
        <v/>
      </c>
    </row>
    <row r="168" spans="1:21" ht="13.5" customHeight="1" x14ac:dyDescent="0.2">
      <c r="A168" s="159"/>
      <c r="B168" s="263"/>
      <c r="C168" s="263"/>
      <c r="D168" s="263"/>
      <c r="E168" s="143"/>
      <c r="F168" s="143"/>
      <c r="G168" s="134"/>
      <c r="H168" s="160"/>
      <c r="I168" s="134"/>
      <c r="J168" s="134" t="str">
        <f t="shared" si="61"/>
        <v/>
      </c>
      <c r="K168" s="134" t="str">
        <f t="shared" si="62"/>
        <v/>
      </c>
      <c r="L168" s="134" t="str">
        <f t="shared" si="60"/>
        <v/>
      </c>
      <c r="M168" s="134" t="str">
        <f t="shared" si="63"/>
        <v/>
      </c>
      <c r="N168" s="134" t="str">
        <f t="shared" si="52"/>
        <v/>
      </c>
      <c r="O168" s="134" t="str">
        <f t="shared" si="53"/>
        <v/>
      </c>
      <c r="P168" s="134" t="str">
        <f t="shared" si="54"/>
        <v/>
      </c>
      <c r="Q168" s="134" t="str">
        <f t="shared" si="55"/>
        <v/>
      </c>
      <c r="R168" s="134" t="str">
        <f t="shared" si="56"/>
        <v/>
      </c>
      <c r="S168" s="134" t="str">
        <f t="shared" si="57"/>
        <v/>
      </c>
      <c r="T168" s="181" t="str">
        <f t="shared" si="58"/>
        <v/>
      </c>
    </row>
    <row r="169" spans="1:21" ht="13.5" customHeight="1" x14ac:dyDescent="0.2">
      <c r="A169" s="159"/>
      <c r="B169" s="263"/>
      <c r="C169" s="263"/>
      <c r="D169" s="263"/>
      <c r="E169" s="143"/>
      <c r="F169" s="143"/>
      <c r="G169" s="134"/>
      <c r="H169" s="160"/>
      <c r="I169" s="134"/>
      <c r="J169" s="134" t="str">
        <f t="shared" si="61"/>
        <v/>
      </c>
      <c r="K169" s="134" t="str">
        <f t="shared" si="62"/>
        <v/>
      </c>
      <c r="L169" s="134" t="str">
        <f t="shared" si="60"/>
        <v/>
      </c>
      <c r="M169" s="134" t="str">
        <f t="shared" si="63"/>
        <v/>
      </c>
      <c r="N169" s="134" t="str">
        <f t="shared" si="52"/>
        <v/>
      </c>
      <c r="O169" s="134" t="str">
        <f t="shared" si="53"/>
        <v/>
      </c>
      <c r="P169" s="134" t="str">
        <f t="shared" si="54"/>
        <v/>
      </c>
      <c r="Q169" s="134" t="str">
        <f t="shared" si="55"/>
        <v/>
      </c>
      <c r="R169" s="134" t="str">
        <f t="shared" si="56"/>
        <v/>
      </c>
      <c r="S169" s="134" t="str">
        <f t="shared" si="57"/>
        <v/>
      </c>
      <c r="T169" s="181" t="str">
        <f t="shared" si="58"/>
        <v/>
      </c>
    </row>
    <row r="170" spans="1:21" ht="13.5" customHeight="1" x14ac:dyDescent="0.2">
      <c r="A170" s="159"/>
      <c r="B170" s="293"/>
      <c r="C170" s="293"/>
      <c r="D170" s="293"/>
      <c r="E170" s="143"/>
      <c r="F170" s="143"/>
      <c r="G170" s="134"/>
      <c r="H170" s="160"/>
      <c r="I170" s="134"/>
      <c r="J170" s="134" t="str">
        <f t="shared" si="61"/>
        <v/>
      </c>
      <c r="K170" s="134" t="str">
        <f t="shared" si="62"/>
        <v/>
      </c>
      <c r="L170" s="134" t="str">
        <f t="shared" si="60"/>
        <v/>
      </c>
      <c r="M170" s="134" t="str">
        <f t="shared" si="63"/>
        <v/>
      </c>
      <c r="N170" s="134" t="str">
        <f t="shared" si="52"/>
        <v/>
      </c>
      <c r="O170" s="134" t="str">
        <f t="shared" si="53"/>
        <v/>
      </c>
      <c r="P170" s="134" t="str">
        <f t="shared" si="54"/>
        <v/>
      </c>
      <c r="Q170" s="134" t="str">
        <f t="shared" si="55"/>
        <v/>
      </c>
      <c r="R170" s="134" t="str">
        <f t="shared" si="56"/>
        <v/>
      </c>
      <c r="S170" s="134" t="str">
        <f t="shared" si="57"/>
        <v/>
      </c>
      <c r="T170" s="181" t="str">
        <f t="shared" si="58"/>
        <v/>
      </c>
    </row>
    <row r="171" spans="1:21" ht="13.5" customHeight="1" x14ac:dyDescent="0.2">
      <c r="A171" s="159"/>
      <c r="B171" s="263"/>
      <c r="C171" s="263"/>
      <c r="D171" s="263"/>
      <c r="E171" s="143"/>
      <c r="F171" s="143"/>
      <c r="G171" s="134"/>
      <c r="H171" s="160"/>
      <c r="I171" s="134"/>
      <c r="J171" s="134" t="str">
        <f t="shared" si="61"/>
        <v/>
      </c>
      <c r="K171" s="134" t="str">
        <f t="shared" si="62"/>
        <v/>
      </c>
      <c r="L171" s="134" t="str">
        <f t="shared" si="60"/>
        <v/>
      </c>
      <c r="M171" s="134" t="str">
        <f t="shared" si="63"/>
        <v/>
      </c>
      <c r="N171" s="134" t="str">
        <f t="shared" si="52"/>
        <v/>
      </c>
      <c r="O171" s="134" t="str">
        <f t="shared" si="53"/>
        <v/>
      </c>
      <c r="P171" s="134" t="str">
        <f t="shared" si="54"/>
        <v/>
      </c>
      <c r="Q171" s="134" t="str">
        <f t="shared" si="55"/>
        <v/>
      </c>
      <c r="R171" s="134" t="str">
        <f t="shared" si="56"/>
        <v/>
      </c>
      <c r="S171" s="134" t="str">
        <f t="shared" si="57"/>
        <v/>
      </c>
      <c r="T171" s="181" t="str">
        <f t="shared" si="58"/>
        <v/>
      </c>
    </row>
    <row r="172" spans="1:21" ht="13.5" customHeight="1" x14ac:dyDescent="0.2">
      <c r="A172" s="159"/>
      <c r="B172" s="263"/>
      <c r="C172" s="263"/>
      <c r="D172" s="263"/>
      <c r="E172" s="143"/>
      <c r="F172" s="143"/>
      <c r="G172" s="134"/>
      <c r="H172" s="160"/>
      <c r="I172" s="134"/>
      <c r="J172" s="134" t="str">
        <f t="shared" si="61"/>
        <v/>
      </c>
      <c r="K172" s="134" t="str">
        <f t="shared" si="62"/>
        <v/>
      </c>
      <c r="L172" s="134" t="str">
        <f t="shared" si="60"/>
        <v/>
      </c>
      <c r="M172" s="134" t="str">
        <f t="shared" si="63"/>
        <v/>
      </c>
      <c r="N172" s="134" t="str">
        <f t="shared" si="52"/>
        <v/>
      </c>
      <c r="O172" s="134" t="str">
        <f t="shared" si="53"/>
        <v/>
      </c>
      <c r="P172" s="134" t="str">
        <f t="shared" si="54"/>
        <v/>
      </c>
      <c r="Q172" s="134" t="str">
        <f t="shared" si="55"/>
        <v/>
      </c>
      <c r="R172" s="134" t="str">
        <f t="shared" si="56"/>
        <v/>
      </c>
      <c r="S172" s="134" t="str">
        <f t="shared" si="57"/>
        <v/>
      </c>
      <c r="T172" s="181" t="str">
        <f t="shared" si="58"/>
        <v/>
      </c>
    </row>
    <row r="173" spans="1:21" ht="13.5" customHeight="1" thickBot="1" x14ac:dyDescent="0.25">
      <c r="A173" s="161"/>
      <c r="B173" s="294"/>
      <c r="C173" s="294"/>
      <c r="D173" s="294"/>
      <c r="E173" s="143"/>
      <c r="F173" s="162"/>
      <c r="G173" s="136"/>
      <c r="H173" s="163"/>
      <c r="I173" s="136"/>
      <c r="J173" s="136" t="str">
        <f t="shared" si="61"/>
        <v/>
      </c>
      <c r="K173" s="136" t="str">
        <f t="shared" si="62"/>
        <v/>
      </c>
      <c r="L173" s="136" t="str">
        <f t="shared" si="60"/>
        <v/>
      </c>
      <c r="M173" s="136" t="str">
        <f t="shared" si="63"/>
        <v/>
      </c>
      <c r="N173" s="136" t="str">
        <f t="shared" si="52"/>
        <v/>
      </c>
      <c r="O173" s="136" t="str">
        <f t="shared" si="53"/>
        <v/>
      </c>
      <c r="P173" s="136" t="str">
        <f t="shared" si="54"/>
        <v/>
      </c>
      <c r="Q173" s="136" t="str">
        <f t="shared" si="55"/>
        <v/>
      </c>
      <c r="R173" s="136" t="str">
        <f t="shared" si="56"/>
        <v/>
      </c>
      <c r="S173" s="136" t="str">
        <f t="shared" si="57"/>
        <v/>
      </c>
      <c r="T173" s="182" t="str">
        <f t="shared" si="58"/>
        <v/>
      </c>
    </row>
    <row r="174" spans="1:21" s="118" customFormat="1" ht="15" customHeight="1" thickBot="1" x14ac:dyDescent="0.25">
      <c r="A174" s="29"/>
      <c r="B174" s="286" t="s">
        <v>33</v>
      </c>
      <c r="C174" s="286"/>
      <c r="D174" s="286"/>
      <c r="E174" s="5"/>
      <c r="F174" s="19"/>
      <c r="G174" s="6">
        <f>SUM(G136:G173)</f>
        <v>36016.350000000006</v>
      </c>
      <c r="H174" s="6">
        <f>SUM(H136:H173)</f>
        <v>23121.739999999991</v>
      </c>
      <c r="I174" s="6">
        <f>(G174-H174)</f>
        <v>12894.610000000015</v>
      </c>
      <c r="J174" s="6">
        <f t="shared" ref="J174:T174" si="64">SUM(J136:J173)</f>
        <v>765.3</v>
      </c>
      <c r="K174" s="6">
        <f t="shared" si="64"/>
        <v>2124.7999999999997</v>
      </c>
      <c r="L174" s="6">
        <f t="shared" si="64"/>
        <v>538.6</v>
      </c>
      <c r="M174" s="6">
        <f t="shared" si="64"/>
        <v>267.3</v>
      </c>
      <c r="N174" s="6">
        <f t="shared" si="64"/>
        <v>0</v>
      </c>
      <c r="O174" s="6">
        <f t="shared" si="64"/>
        <v>35</v>
      </c>
      <c r="P174" s="6">
        <f t="shared" si="64"/>
        <v>2350</v>
      </c>
      <c r="Q174" s="6">
        <f t="shared" si="64"/>
        <v>1482.5</v>
      </c>
      <c r="R174" s="6">
        <f t="shared" si="64"/>
        <v>0</v>
      </c>
      <c r="S174" s="6">
        <f t="shared" si="64"/>
        <v>15197.24</v>
      </c>
      <c r="T174" s="6">
        <f t="shared" si="64"/>
        <v>361</v>
      </c>
      <c r="U174" s="117">
        <f>SUM(J174:T174)</f>
        <v>23121.739999999998</v>
      </c>
    </row>
    <row r="175" spans="1:21" ht="15" customHeight="1" x14ac:dyDescent="0.2">
      <c r="A175" s="138"/>
      <c r="B175" s="32"/>
      <c r="C175" s="32"/>
      <c r="D175" s="32"/>
      <c r="E175" s="148"/>
      <c r="F175" s="140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43"/>
    </row>
    <row r="176" spans="1:21" ht="15" x14ac:dyDescent="0.25">
      <c r="A176" s="276" t="s">
        <v>14</v>
      </c>
      <c r="B176" s="277"/>
      <c r="C176" s="277"/>
      <c r="D176" s="277"/>
      <c r="E176" s="277"/>
      <c r="F176" s="277"/>
      <c r="G176" s="277"/>
      <c r="H176" s="277"/>
      <c r="I176" s="277"/>
      <c r="J176" s="277"/>
      <c r="K176" s="277"/>
      <c r="L176" s="277"/>
      <c r="M176" s="277"/>
      <c r="N176" s="277"/>
      <c r="O176" s="277"/>
      <c r="P176" s="277"/>
      <c r="Q176" s="277"/>
      <c r="R176" s="277"/>
      <c r="S176" s="277"/>
      <c r="T176" s="48"/>
    </row>
    <row r="177" spans="1:21" x14ac:dyDescent="0.2">
      <c r="A177" s="122">
        <v>5</v>
      </c>
      <c r="B177" s="123"/>
      <c r="C177" s="123"/>
      <c r="D177" s="123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8"/>
    </row>
    <row r="178" spans="1:21" ht="12.75" customHeight="1" thickBot="1" x14ac:dyDescent="0.25">
      <c r="A178" s="278" t="s">
        <v>30</v>
      </c>
      <c r="B178" s="278"/>
      <c r="C178" s="124" t="e">
        <f>#REF!</f>
        <v>#REF!</v>
      </c>
      <c r="D178" s="124"/>
      <c r="E178" s="55"/>
      <c r="F178" s="55"/>
      <c r="G178" s="55"/>
      <c r="H178" s="283" t="s">
        <v>31</v>
      </c>
      <c r="I178" s="283"/>
      <c r="J178" s="283"/>
      <c r="K178" s="283" t="e">
        <f>#REF!</f>
        <v>#REF!</v>
      </c>
      <c r="L178" s="283"/>
      <c r="M178" s="283"/>
      <c r="N178" s="55" t="s">
        <v>8</v>
      </c>
      <c r="O178" s="283" t="e">
        <f>#REF!</f>
        <v>#REF!</v>
      </c>
      <c r="P178" s="283"/>
      <c r="Q178" s="55"/>
      <c r="R178" s="55" t="s">
        <v>0</v>
      </c>
      <c r="S178" s="55" t="e">
        <f>#REF!</f>
        <v>#REF!</v>
      </c>
      <c r="T178" s="48"/>
    </row>
    <row r="179" spans="1:21" ht="15" customHeight="1" thickBot="1" x14ac:dyDescent="0.25">
      <c r="A179" s="164" t="s">
        <v>29</v>
      </c>
      <c r="B179" s="291" t="s">
        <v>15</v>
      </c>
      <c r="C179" s="291"/>
      <c r="D179" s="291"/>
      <c r="E179" s="165" t="s">
        <v>32</v>
      </c>
      <c r="F179" s="166" t="s">
        <v>36</v>
      </c>
      <c r="G179" s="167" t="s">
        <v>16</v>
      </c>
      <c r="H179" s="167" t="s">
        <v>17</v>
      </c>
      <c r="I179" s="167" t="s">
        <v>7</v>
      </c>
      <c r="J179" s="165" t="s">
        <v>18</v>
      </c>
      <c r="K179" s="165" t="s">
        <v>19</v>
      </c>
      <c r="L179" s="165" t="s">
        <v>20</v>
      </c>
      <c r="M179" s="165" t="s">
        <v>21</v>
      </c>
      <c r="N179" s="165">
        <v>7.05</v>
      </c>
      <c r="O179" s="165">
        <v>7.06</v>
      </c>
      <c r="P179" s="165" t="s">
        <v>24</v>
      </c>
      <c r="Q179" s="165" t="s">
        <v>25</v>
      </c>
      <c r="R179" s="165" t="s">
        <v>26</v>
      </c>
      <c r="S179" s="165" t="s">
        <v>27</v>
      </c>
      <c r="T179" s="185" t="s">
        <v>28</v>
      </c>
    </row>
    <row r="180" spans="1:21" s="118" customFormat="1" ht="15" customHeight="1" x14ac:dyDescent="0.2">
      <c r="A180" s="30"/>
      <c r="B180" s="267"/>
      <c r="C180" s="268"/>
      <c r="D180" s="268"/>
      <c r="E180" s="21"/>
      <c r="F180" s="22"/>
      <c r="G180" s="15">
        <f>SUM(G136:G173)</f>
        <v>36016.350000000006</v>
      </c>
      <c r="H180" s="15">
        <f>SUM(H136:H173)</f>
        <v>23121.739999999991</v>
      </c>
      <c r="I180" s="15">
        <f>(G180-H180)</f>
        <v>12894.610000000015</v>
      </c>
      <c r="J180" s="15">
        <f t="shared" ref="J180:T180" si="65">SUM(J136:J173)</f>
        <v>765.3</v>
      </c>
      <c r="K180" s="15">
        <f t="shared" si="65"/>
        <v>2124.7999999999997</v>
      </c>
      <c r="L180" s="15">
        <f t="shared" si="65"/>
        <v>538.6</v>
      </c>
      <c r="M180" s="15">
        <f t="shared" si="65"/>
        <v>267.3</v>
      </c>
      <c r="N180" s="15">
        <f t="shared" si="65"/>
        <v>0</v>
      </c>
      <c r="O180" s="15">
        <f t="shared" si="65"/>
        <v>35</v>
      </c>
      <c r="P180" s="15">
        <f t="shared" si="65"/>
        <v>2350</v>
      </c>
      <c r="Q180" s="15">
        <f t="shared" si="65"/>
        <v>1482.5</v>
      </c>
      <c r="R180" s="15">
        <f t="shared" si="65"/>
        <v>0</v>
      </c>
      <c r="S180" s="15">
        <f t="shared" si="65"/>
        <v>15197.24</v>
      </c>
      <c r="T180" s="183">
        <f t="shared" si="65"/>
        <v>361</v>
      </c>
      <c r="U180" s="117">
        <f>SUM(J180:T180)</f>
        <v>23121.739999999998</v>
      </c>
    </row>
    <row r="181" spans="1:21" ht="13.5" customHeight="1" x14ac:dyDescent="0.2">
      <c r="A181" s="168"/>
      <c r="B181" s="292"/>
      <c r="C181" s="292"/>
      <c r="D181" s="292"/>
      <c r="E181" s="169"/>
      <c r="F181" s="169"/>
      <c r="G181" s="170"/>
      <c r="H181" s="170"/>
      <c r="I181" s="171">
        <f t="shared" ref="I181:I216" si="66">SUM(I180+G181)-H181</f>
        <v>12894.610000000015</v>
      </c>
      <c r="J181" s="172" t="str">
        <f>IF(F181=701,H181,"")</f>
        <v/>
      </c>
      <c r="K181" s="172" t="str">
        <f>IF(F181=702,H181,"")</f>
        <v/>
      </c>
      <c r="L181" s="172" t="str">
        <f>IF(F181=703,H181,"")</f>
        <v/>
      </c>
      <c r="M181" s="172" t="str">
        <f>IF(F181=704,H181,"")</f>
        <v/>
      </c>
      <c r="N181" s="172" t="str">
        <f>IF(F181=705,H181,"")</f>
        <v/>
      </c>
      <c r="O181" s="172" t="str">
        <f>IF(F181=706,H181,"")</f>
        <v/>
      </c>
      <c r="P181" s="172" t="str">
        <f>IF(F181=707,H181,"")</f>
        <v/>
      </c>
      <c r="Q181" s="172" t="str">
        <f>IF(F181=708,H181,"")</f>
        <v/>
      </c>
      <c r="R181" s="172" t="str">
        <f>IF(F181=709,H181,"")</f>
        <v/>
      </c>
      <c r="S181" s="172" t="str">
        <f>IF(F181=710,H181,"")</f>
        <v/>
      </c>
      <c r="T181" s="186" t="str">
        <f>IF(F181=711,H181,"")</f>
        <v/>
      </c>
    </row>
    <row r="182" spans="1:21" ht="13.5" customHeight="1" x14ac:dyDescent="0.2">
      <c r="A182" s="173"/>
      <c r="B182" s="287"/>
      <c r="C182" s="287"/>
      <c r="D182" s="287"/>
      <c r="E182" s="143"/>
      <c r="F182" s="143"/>
      <c r="G182" s="160"/>
      <c r="H182" s="160"/>
      <c r="I182" s="134">
        <f t="shared" si="66"/>
        <v>12894.610000000015</v>
      </c>
      <c r="J182" s="174" t="str">
        <f t="shared" ref="J182:J216" si="67">IF(F182=701,H182,"")</f>
        <v/>
      </c>
      <c r="K182" s="174" t="str">
        <f t="shared" ref="K182:K216" si="68">IF(F182=702,H182,"")</f>
        <v/>
      </c>
      <c r="L182" s="174" t="str">
        <f t="shared" ref="L182:L216" si="69">IF(F182=703,H182,"")</f>
        <v/>
      </c>
      <c r="M182" s="174" t="str">
        <f t="shared" ref="M182:M216" si="70">IF(F182=704,H182,"")</f>
        <v/>
      </c>
      <c r="N182" s="174" t="str">
        <f t="shared" ref="N182:N216" si="71">IF(F182=705,H182,"")</f>
        <v/>
      </c>
      <c r="O182" s="174" t="str">
        <f t="shared" ref="O182:O216" si="72">IF(F182=706,H182,"")</f>
        <v/>
      </c>
      <c r="P182" s="174" t="str">
        <f t="shared" ref="P182:P216" si="73">IF(F182=707,H182,"")</f>
        <v/>
      </c>
      <c r="Q182" s="174" t="str">
        <f t="shared" ref="Q182:Q216" si="74">IF(F182=708,H182,"")</f>
        <v/>
      </c>
      <c r="R182" s="174" t="str">
        <f t="shared" ref="R182:R216" si="75">IF(F182=709,H182,"")</f>
        <v/>
      </c>
      <c r="S182" s="174" t="str">
        <f t="shared" ref="S182:S216" si="76">IF(F182=710,H182,"")</f>
        <v/>
      </c>
      <c r="T182" s="187" t="str">
        <f t="shared" ref="T182:T216" si="77">IF(F182=711,H182,"")</f>
        <v/>
      </c>
    </row>
    <row r="183" spans="1:21" ht="13.5" customHeight="1" x14ac:dyDescent="0.2">
      <c r="A183" s="173"/>
      <c r="B183" s="287"/>
      <c r="C183" s="287"/>
      <c r="D183" s="287"/>
      <c r="E183" s="143"/>
      <c r="F183" s="143"/>
      <c r="G183" s="160"/>
      <c r="H183" s="160"/>
      <c r="I183" s="134">
        <f t="shared" si="66"/>
        <v>12894.610000000015</v>
      </c>
      <c r="J183" s="174" t="str">
        <f t="shared" si="67"/>
        <v/>
      </c>
      <c r="K183" s="174" t="str">
        <f t="shared" si="68"/>
        <v/>
      </c>
      <c r="L183" s="174" t="str">
        <f t="shared" si="69"/>
        <v/>
      </c>
      <c r="M183" s="174" t="str">
        <f t="shared" si="70"/>
        <v/>
      </c>
      <c r="N183" s="174" t="str">
        <f t="shared" si="71"/>
        <v/>
      </c>
      <c r="O183" s="174" t="str">
        <f t="shared" si="72"/>
        <v/>
      </c>
      <c r="P183" s="174" t="str">
        <f t="shared" si="73"/>
        <v/>
      </c>
      <c r="Q183" s="174" t="str">
        <f t="shared" si="74"/>
        <v/>
      </c>
      <c r="R183" s="174" t="str">
        <f t="shared" si="75"/>
        <v/>
      </c>
      <c r="S183" s="174" t="str">
        <f t="shared" si="76"/>
        <v/>
      </c>
      <c r="T183" s="187" t="str">
        <f t="shared" si="77"/>
        <v/>
      </c>
    </row>
    <row r="184" spans="1:21" ht="13.5" customHeight="1" x14ac:dyDescent="0.2">
      <c r="A184" s="173"/>
      <c r="B184" s="287"/>
      <c r="C184" s="287"/>
      <c r="D184" s="287"/>
      <c r="E184" s="143"/>
      <c r="F184" s="143"/>
      <c r="G184" s="160"/>
      <c r="H184" s="160"/>
      <c r="I184" s="134">
        <f t="shared" si="66"/>
        <v>12894.610000000015</v>
      </c>
      <c r="J184" s="174" t="str">
        <f t="shared" si="67"/>
        <v/>
      </c>
      <c r="K184" s="174" t="str">
        <f t="shared" si="68"/>
        <v/>
      </c>
      <c r="L184" s="174" t="str">
        <f t="shared" si="69"/>
        <v/>
      </c>
      <c r="M184" s="174" t="str">
        <f t="shared" si="70"/>
        <v/>
      </c>
      <c r="N184" s="174" t="str">
        <f t="shared" si="71"/>
        <v/>
      </c>
      <c r="O184" s="174" t="str">
        <f t="shared" si="72"/>
        <v/>
      </c>
      <c r="P184" s="174" t="str">
        <f t="shared" si="73"/>
        <v/>
      </c>
      <c r="Q184" s="174" t="str">
        <f t="shared" si="74"/>
        <v/>
      </c>
      <c r="R184" s="174" t="str">
        <f t="shared" si="75"/>
        <v/>
      </c>
      <c r="S184" s="174" t="str">
        <f t="shared" si="76"/>
        <v/>
      </c>
      <c r="T184" s="187" t="str">
        <f t="shared" si="77"/>
        <v/>
      </c>
    </row>
    <row r="185" spans="1:21" ht="13.5" customHeight="1" x14ac:dyDescent="0.2">
      <c r="A185" s="173"/>
      <c r="B185" s="287"/>
      <c r="C185" s="287"/>
      <c r="D185" s="287"/>
      <c r="E185" s="143"/>
      <c r="F185" s="143"/>
      <c r="G185" s="160"/>
      <c r="H185" s="160"/>
      <c r="I185" s="134">
        <f t="shared" si="66"/>
        <v>12894.610000000015</v>
      </c>
      <c r="J185" s="174" t="str">
        <f t="shared" si="67"/>
        <v/>
      </c>
      <c r="K185" s="174" t="str">
        <f t="shared" si="68"/>
        <v/>
      </c>
      <c r="L185" s="174" t="str">
        <f t="shared" si="69"/>
        <v/>
      </c>
      <c r="M185" s="174" t="str">
        <f t="shared" si="70"/>
        <v/>
      </c>
      <c r="N185" s="174" t="str">
        <f t="shared" si="71"/>
        <v/>
      </c>
      <c r="O185" s="174" t="str">
        <f t="shared" si="72"/>
        <v/>
      </c>
      <c r="P185" s="174" t="str">
        <f t="shared" si="73"/>
        <v/>
      </c>
      <c r="Q185" s="174" t="str">
        <f t="shared" si="74"/>
        <v/>
      </c>
      <c r="R185" s="174" t="str">
        <f t="shared" si="75"/>
        <v/>
      </c>
      <c r="S185" s="174" t="str">
        <f t="shared" si="76"/>
        <v/>
      </c>
      <c r="T185" s="187" t="str">
        <f t="shared" si="77"/>
        <v/>
      </c>
    </row>
    <row r="186" spans="1:21" ht="14.25" customHeight="1" x14ac:dyDescent="0.2">
      <c r="A186" s="173"/>
      <c r="B186" s="287"/>
      <c r="C186" s="287"/>
      <c r="D186" s="287"/>
      <c r="E186" s="143"/>
      <c r="F186" s="143"/>
      <c r="G186" s="160"/>
      <c r="H186" s="160"/>
      <c r="I186" s="134">
        <f t="shared" si="66"/>
        <v>12894.610000000015</v>
      </c>
      <c r="J186" s="174" t="str">
        <f t="shared" si="67"/>
        <v/>
      </c>
      <c r="K186" s="174" t="str">
        <f t="shared" si="68"/>
        <v/>
      </c>
      <c r="L186" s="174" t="str">
        <f t="shared" si="69"/>
        <v/>
      </c>
      <c r="M186" s="174" t="str">
        <f t="shared" si="70"/>
        <v/>
      </c>
      <c r="N186" s="174" t="str">
        <f t="shared" si="71"/>
        <v/>
      </c>
      <c r="O186" s="174" t="str">
        <f t="shared" si="72"/>
        <v/>
      </c>
      <c r="P186" s="174" t="str">
        <f t="shared" si="73"/>
        <v/>
      </c>
      <c r="Q186" s="174" t="str">
        <f t="shared" si="74"/>
        <v/>
      </c>
      <c r="R186" s="174" t="str">
        <f t="shared" si="75"/>
        <v/>
      </c>
      <c r="S186" s="174" t="str">
        <f t="shared" si="76"/>
        <v/>
      </c>
      <c r="T186" s="187" t="str">
        <f t="shared" si="77"/>
        <v/>
      </c>
    </row>
    <row r="187" spans="1:21" ht="13.5" customHeight="1" x14ac:dyDescent="0.2">
      <c r="A187" s="173"/>
      <c r="B187" s="287"/>
      <c r="C187" s="287"/>
      <c r="D187" s="287"/>
      <c r="E187" s="143"/>
      <c r="F187" s="143"/>
      <c r="G187" s="160"/>
      <c r="H187" s="160"/>
      <c r="I187" s="134">
        <f t="shared" si="66"/>
        <v>12894.610000000015</v>
      </c>
      <c r="J187" s="174" t="str">
        <f t="shared" si="67"/>
        <v/>
      </c>
      <c r="K187" s="174" t="str">
        <f t="shared" si="68"/>
        <v/>
      </c>
      <c r="L187" s="174" t="str">
        <f t="shared" si="69"/>
        <v/>
      </c>
      <c r="M187" s="174" t="str">
        <f t="shared" si="70"/>
        <v/>
      </c>
      <c r="N187" s="174" t="str">
        <f t="shared" si="71"/>
        <v/>
      </c>
      <c r="O187" s="174" t="str">
        <f t="shared" si="72"/>
        <v/>
      </c>
      <c r="P187" s="174" t="str">
        <f t="shared" si="73"/>
        <v/>
      </c>
      <c r="Q187" s="174" t="str">
        <f t="shared" si="74"/>
        <v/>
      </c>
      <c r="R187" s="174" t="str">
        <f t="shared" si="75"/>
        <v/>
      </c>
      <c r="S187" s="174" t="str">
        <f t="shared" si="76"/>
        <v/>
      </c>
      <c r="T187" s="187" t="str">
        <f t="shared" si="77"/>
        <v/>
      </c>
    </row>
    <row r="188" spans="1:21" ht="13.5" customHeight="1" x14ac:dyDescent="0.2">
      <c r="A188" s="173"/>
      <c r="B188" s="287"/>
      <c r="C188" s="287"/>
      <c r="D188" s="287"/>
      <c r="E188" s="143"/>
      <c r="F188" s="143"/>
      <c r="G188" s="160"/>
      <c r="H188" s="160"/>
      <c r="I188" s="134">
        <f t="shared" si="66"/>
        <v>12894.610000000015</v>
      </c>
      <c r="J188" s="174" t="str">
        <f t="shared" si="67"/>
        <v/>
      </c>
      <c r="K188" s="174" t="str">
        <f t="shared" si="68"/>
        <v/>
      </c>
      <c r="L188" s="174" t="str">
        <f t="shared" si="69"/>
        <v/>
      </c>
      <c r="M188" s="174" t="str">
        <f t="shared" si="70"/>
        <v/>
      </c>
      <c r="N188" s="174" t="str">
        <f t="shared" si="71"/>
        <v/>
      </c>
      <c r="O188" s="174" t="str">
        <f t="shared" si="72"/>
        <v/>
      </c>
      <c r="P188" s="174" t="str">
        <f t="shared" si="73"/>
        <v/>
      </c>
      <c r="Q188" s="174" t="str">
        <f t="shared" si="74"/>
        <v/>
      </c>
      <c r="R188" s="174" t="str">
        <f t="shared" si="75"/>
        <v/>
      </c>
      <c r="S188" s="174" t="str">
        <f t="shared" si="76"/>
        <v/>
      </c>
      <c r="T188" s="187" t="str">
        <f t="shared" si="77"/>
        <v/>
      </c>
    </row>
    <row r="189" spans="1:21" ht="13.5" customHeight="1" x14ac:dyDescent="0.2">
      <c r="A189" s="173"/>
      <c r="B189" s="287"/>
      <c r="C189" s="287"/>
      <c r="D189" s="287"/>
      <c r="E189" s="143"/>
      <c r="F189" s="143"/>
      <c r="G189" s="160"/>
      <c r="H189" s="160"/>
      <c r="I189" s="134">
        <f t="shared" si="66"/>
        <v>12894.610000000015</v>
      </c>
      <c r="J189" s="174" t="str">
        <f t="shared" si="67"/>
        <v/>
      </c>
      <c r="K189" s="174" t="str">
        <f t="shared" si="68"/>
        <v/>
      </c>
      <c r="L189" s="174" t="str">
        <f t="shared" si="69"/>
        <v/>
      </c>
      <c r="M189" s="174" t="str">
        <f t="shared" si="70"/>
        <v/>
      </c>
      <c r="N189" s="174" t="str">
        <f t="shared" si="71"/>
        <v/>
      </c>
      <c r="O189" s="174" t="str">
        <f t="shared" si="72"/>
        <v/>
      </c>
      <c r="P189" s="174" t="str">
        <f t="shared" si="73"/>
        <v/>
      </c>
      <c r="Q189" s="174" t="str">
        <f t="shared" si="74"/>
        <v/>
      </c>
      <c r="R189" s="174" t="str">
        <f t="shared" si="75"/>
        <v/>
      </c>
      <c r="S189" s="174" t="str">
        <f t="shared" si="76"/>
        <v/>
      </c>
      <c r="T189" s="187" t="str">
        <f t="shared" si="77"/>
        <v/>
      </c>
    </row>
    <row r="190" spans="1:21" ht="13.5" customHeight="1" x14ac:dyDescent="0.2">
      <c r="A190" s="173"/>
      <c r="B190" s="287"/>
      <c r="C190" s="287"/>
      <c r="D190" s="287"/>
      <c r="E190" s="143"/>
      <c r="F190" s="143"/>
      <c r="G190" s="160"/>
      <c r="H190" s="160"/>
      <c r="I190" s="134">
        <f t="shared" si="66"/>
        <v>12894.610000000015</v>
      </c>
      <c r="J190" s="174" t="str">
        <f t="shared" si="67"/>
        <v/>
      </c>
      <c r="K190" s="174" t="str">
        <f t="shared" si="68"/>
        <v/>
      </c>
      <c r="L190" s="174" t="str">
        <f t="shared" si="69"/>
        <v/>
      </c>
      <c r="M190" s="174" t="str">
        <f t="shared" si="70"/>
        <v/>
      </c>
      <c r="N190" s="174" t="str">
        <f t="shared" si="71"/>
        <v/>
      </c>
      <c r="O190" s="174" t="str">
        <f t="shared" si="72"/>
        <v/>
      </c>
      <c r="P190" s="174" t="str">
        <f t="shared" si="73"/>
        <v/>
      </c>
      <c r="Q190" s="174" t="str">
        <f t="shared" si="74"/>
        <v/>
      </c>
      <c r="R190" s="174" t="str">
        <f t="shared" si="75"/>
        <v/>
      </c>
      <c r="S190" s="174" t="str">
        <f t="shared" si="76"/>
        <v/>
      </c>
      <c r="T190" s="187" t="str">
        <f t="shared" si="77"/>
        <v/>
      </c>
    </row>
    <row r="191" spans="1:21" ht="13.5" customHeight="1" x14ac:dyDescent="0.2">
      <c r="A191" s="173"/>
      <c r="B191" s="287"/>
      <c r="C191" s="287"/>
      <c r="D191" s="287"/>
      <c r="E191" s="143"/>
      <c r="F191" s="143"/>
      <c r="G191" s="160"/>
      <c r="H191" s="160"/>
      <c r="I191" s="134">
        <f t="shared" si="66"/>
        <v>12894.610000000015</v>
      </c>
      <c r="J191" s="174" t="str">
        <f t="shared" si="67"/>
        <v/>
      </c>
      <c r="K191" s="174" t="str">
        <f t="shared" si="68"/>
        <v/>
      </c>
      <c r="L191" s="174" t="str">
        <f t="shared" si="69"/>
        <v/>
      </c>
      <c r="M191" s="174" t="str">
        <f t="shared" si="70"/>
        <v/>
      </c>
      <c r="N191" s="174" t="str">
        <f t="shared" si="71"/>
        <v/>
      </c>
      <c r="O191" s="174" t="str">
        <f t="shared" si="72"/>
        <v/>
      </c>
      <c r="P191" s="174" t="str">
        <f t="shared" si="73"/>
        <v/>
      </c>
      <c r="Q191" s="174" t="str">
        <f t="shared" si="74"/>
        <v/>
      </c>
      <c r="R191" s="174" t="str">
        <f t="shared" si="75"/>
        <v/>
      </c>
      <c r="S191" s="174" t="str">
        <f t="shared" si="76"/>
        <v/>
      </c>
      <c r="T191" s="187" t="str">
        <f t="shared" si="77"/>
        <v/>
      </c>
    </row>
    <row r="192" spans="1:21" ht="13.5" customHeight="1" x14ac:dyDescent="0.2">
      <c r="A192" s="173"/>
      <c r="B192" s="287"/>
      <c r="C192" s="287"/>
      <c r="D192" s="287"/>
      <c r="E192" s="143"/>
      <c r="F192" s="143"/>
      <c r="G192" s="160"/>
      <c r="H192" s="160"/>
      <c r="I192" s="134">
        <f t="shared" si="66"/>
        <v>12894.610000000015</v>
      </c>
      <c r="J192" s="174" t="str">
        <f t="shared" si="67"/>
        <v/>
      </c>
      <c r="K192" s="174" t="str">
        <f t="shared" si="68"/>
        <v/>
      </c>
      <c r="L192" s="174" t="str">
        <f t="shared" si="69"/>
        <v/>
      </c>
      <c r="M192" s="174" t="str">
        <f t="shared" si="70"/>
        <v/>
      </c>
      <c r="N192" s="174" t="str">
        <f t="shared" si="71"/>
        <v/>
      </c>
      <c r="O192" s="174" t="str">
        <f t="shared" si="72"/>
        <v/>
      </c>
      <c r="P192" s="174" t="str">
        <f t="shared" si="73"/>
        <v/>
      </c>
      <c r="Q192" s="174" t="str">
        <f t="shared" si="74"/>
        <v/>
      </c>
      <c r="R192" s="174" t="str">
        <f t="shared" si="75"/>
        <v/>
      </c>
      <c r="S192" s="174" t="str">
        <f t="shared" si="76"/>
        <v/>
      </c>
      <c r="T192" s="187" t="str">
        <f t="shared" si="77"/>
        <v/>
      </c>
    </row>
    <row r="193" spans="1:20" ht="13.5" customHeight="1" x14ac:dyDescent="0.2">
      <c r="A193" s="173"/>
      <c r="B193" s="287"/>
      <c r="C193" s="287"/>
      <c r="D193" s="287"/>
      <c r="E193" s="143"/>
      <c r="F193" s="143"/>
      <c r="G193" s="160"/>
      <c r="H193" s="160"/>
      <c r="I193" s="134">
        <f t="shared" si="66"/>
        <v>12894.610000000015</v>
      </c>
      <c r="J193" s="174" t="str">
        <f t="shared" si="67"/>
        <v/>
      </c>
      <c r="K193" s="174" t="str">
        <f t="shared" si="68"/>
        <v/>
      </c>
      <c r="L193" s="174" t="str">
        <f t="shared" si="69"/>
        <v/>
      </c>
      <c r="M193" s="174" t="str">
        <f t="shared" si="70"/>
        <v/>
      </c>
      <c r="N193" s="174" t="str">
        <f t="shared" si="71"/>
        <v/>
      </c>
      <c r="O193" s="174" t="str">
        <f t="shared" si="72"/>
        <v/>
      </c>
      <c r="P193" s="174" t="str">
        <f t="shared" si="73"/>
        <v/>
      </c>
      <c r="Q193" s="174" t="str">
        <f t="shared" si="74"/>
        <v/>
      </c>
      <c r="R193" s="174" t="str">
        <f t="shared" si="75"/>
        <v/>
      </c>
      <c r="S193" s="174" t="str">
        <f t="shared" si="76"/>
        <v/>
      </c>
      <c r="T193" s="187" t="str">
        <f t="shared" si="77"/>
        <v/>
      </c>
    </row>
    <row r="194" spans="1:20" ht="13.5" customHeight="1" x14ac:dyDescent="0.2">
      <c r="A194" s="173"/>
      <c r="B194" s="287"/>
      <c r="C194" s="287"/>
      <c r="D194" s="287"/>
      <c r="E194" s="143"/>
      <c r="F194" s="143"/>
      <c r="G194" s="160"/>
      <c r="H194" s="160"/>
      <c r="I194" s="134">
        <f t="shared" si="66"/>
        <v>12894.610000000015</v>
      </c>
      <c r="J194" s="174" t="str">
        <f t="shared" si="67"/>
        <v/>
      </c>
      <c r="K194" s="174" t="str">
        <f t="shared" si="68"/>
        <v/>
      </c>
      <c r="L194" s="174" t="str">
        <f t="shared" si="69"/>
        <v/>
      </c>
      <c r="M194" s="174" t="str">
        <f t="shared" si="70"/>
        <v/>
      </c>
      <c r="N194" s="174" t="str">
        <f t="shared" si="71"/>
        <v/>
      </c>
      <c r="O194" s="174" t="str">
        <f t="shared" si="72"/>
        <v/>
      </c>
      <c r="P194" s="174" t="str">
        <f t="shared" si="73"/>
        <v/>
      </c>
      <c r="Q194" s="174" t="str">
        <f t="shared" si="74"/>
        <v/>
      </c>
      <c r="R194" s="174" t="str">
        <f t="shared" si="75"/>
        <v/>
      </c>
      <c r="S194" s="174" t="str">
        <f t="shared" si="76"/>
        <v/>
      </c>
      <c r="T194" s="187" t="str">
        <f t="shared" si="77"/>
        <v/>
      </c>
    </row>
    <row r="195" spans="1:20" ht="14.25" customHeight="1" x14ac:dyDescent="0.2">
      <c r="A195" s="173"/>
      <c r="B195" s="287"/>
      <c r="C195" s="287"/>
      <c r="D195" s="287"/>
      <c r="E195" s="143"/>
      <c r="F195" s="143"/>
      <c r="G195" s="160"/>
      <c r="H195" s="160"/>
      <c r="I195" s="134">
        <f t="shared" si="66"/>
        <v>12894.610000000015</v>
      </c>
      <c r="J195" s="174" t="str">
        <f t="shared" si="67"/>
        <v/>
      </c>
      <c r="K195" s="174" t="str">
        <f t="shared" si="68"/>
        <v/>
      </c>
      <c r="L195" s="174" t="str">
        <f t="shared" si="69"/>
        <v/>
      </c>
      <c r="M195" s="174" t="str">
        <f t="shared" si="70"/>
        <v/>
      </c>
      <c r="N195" s="174" t="str">
        <f t="shared" si="71"/>
        <v/>
      </c>
      <c r="O195" s="174" t="str">
        <f t="shared" si="72"/>
        <v/>
      </c>
      <c r="P195" s="174" t="str">
        <f t="shared" si="73"/>
        <v/>
      </c>
      <c r="Q195" s="174" t="str">
        <f t="shared" si="74"/>
        <v/>
      </c>
      <c r="R195" s="174" t="str">
        <f t="shared" si="75"/>
        <v/>
      </c>
      <c r="S195" s="174" t="str">
        <f t="shared" si="76"/>
        <v/>
      </c>
      <c r="T195" s="187" t="str">
        <f t="shared" si="77"/>
        <v/>
      </c>
    </row>
    <row r="196" spans="1:20" ht="13.5" customHeight="1" x14ac:dyDescent="0.2">
      <c r="A196" s="173"/>
      <c r="B196" s="287"/>
      <c r="C196" s="287"/>
      <c r="D196" s="287"/>
      <c r="E196" s="143"/>
      <c r="F196" s="143"/>
      <c r="G196" s="160"/>
      <c r="H196" s="160"/>
      <c r="I196" s="134">
        <f t="shared" si="66"/>
        <v>12894.610000000015</v>
      </c>
      <c r="J196" s="174" t="str">
        <f t="shared" si="67"/>
        <v/>
      </c>
      <c r="K196" s="174" t="str">
        <f t="shared" si="68"/>
        <v/>
      </c>
      <c r="L196" s="174" t="str">
        <f t="shared" si="69"/>
        <v/>
      </c>
      <c r="M196" s="174" t="str">
        <f t="shared" si="70"/>
        <v/>
      </c>
      <c r="N196" s="174" t="str">
        <f t="shared" si="71"/>
        <v/>
      </c>
      <c r="O196" s="174" t="str">
        <f t="shared" si="72"/>
        <v/>
      </c>
      <c r="P196" s="174" t="str">
        <f t="shared" si="73"/>
        <v/>
      </c>
      <c r="Q196" s="174" t="str">
        <f t="shared" si="74"/>
        <v/>
      </c>
      <c r="R196" s="174" t="str">
        <f t="shared" si="75"/>
        <v/>
      </c>
      <c r="S196" s="174" t="str">
        <f t="shared" si="76"/>
        <v/>
      </c>
      <c r="T196" s="187" t="str">
        <f t="shared" si="77"/>
        <v/>
      </c>
    </row>
    <row r="197" spans="1:20" ht="13.5" customHeight="1" x14ac:dyDescent="0.2">
      <c r="A197" s="173"/>
      <c r="B197" s="287"/>
      <c r="C197" s="287"/>
      <c r="D197" s="287"/>
      <c r="E197" s="143"/>
      <c r="F197" s="143"/>
      <c r="G197" s="160"/>
      <c r="H197" s="160"/>
      <c r="I197" s="134">
        <f t="shared" si="66"/>
        <v>12894.610000000015</v>
      </c>
      <c r="J197" s="174" t="str">
        <f t="shared" si="67"/>
        <v/>
      </c>
      <c r="K197" s="174" t="str">
        <f t="shared" si="68"/>
        <v/>
      </c>
      <c r="L197" s="174" t="str">
        <f t="shared" si="69"/>
        <v/>
      </c>
      <c r="M197" s="174" t="str">
        <f t="shared" si="70"/>
        <v/>
      </c>
      <c r="N197" s="174" t="str">
        <f t="shared" si="71"/>
        <v/>
      </c>
      <c r="O197" s="174" t="str">
        <f t="shared" si="72"/>
        <v/>
      </c>
      <c r="P197" s="174" t="str">
        <f t="shared" si="73"/>
        <v/>
      </c>
      <c r="Q197" s="174" t="str">
        <f t="shared" si="74"/>
        <v/>
      </c>
      <c r="R197" s="174" t="str">
        <f t="shared" si="75"/>
        <v/>
      </c>
      <c r="S197" s="174" t="str">
        <f t="shared" si="76"/>
        <v/>
      </c>
      <c r="T197" s="187" t="str">
        <f t="shared" si="77"/>
        <v/>
      </c>
    </row>
    <row r="198" spans="1:20" ht="13.5" customHeight="1" x14ac:dyDescent="0.2">
      <c r="A198" s="173"/>
      <c r="B198" s="287"/>
      <c r="C198" s="287"/>
      <c r="D198" s="287"/>
      <c r="E198" s="143"/>
      <c r="F198" s="143"/>
      <c r="G198" s="160"/>
      <c r="H198" s="160"/>
      <c r="I198" s="134">
        <f t="shared" si="66"/>
        <v>12894.610000000015</v>
      </c>
      <c r="J198" s="174" t="str">
        <f t="shared" si="67"/>
        <v/>
      </c>
      <c r="K198" s="174" t="str">
        <f t="shared" si="68"/>
        <v/>
      </c>
      <c r="L198" s="174" t="str">
        <f t="shared" si="69"/>
        <v/>
      </c>
      <c r="M198" s="174" t="str">
        <f t="shared" si="70"/>
        <v/>
      </c>
      <c r="N198" s="174" t="str">
        <f t="shared" si="71"/>
        <v/>
      </c>
      <c r="O198" s="174" t="str">
        <f t="shared" si="72"/>
        <v/>
      </c>
      <c r="P198" s="174" t="str">
        <f t="shared" si="73"/>
        <v/>
      </c>
      <c r="Q198" s="174" t="str">
        <f t="shared" si="74"/>
        <v/>
      </c>
      <c r="R198" s="174" t="str">
        <f t="shared" si="75"/>
        <v/>
      </c>
      <c r="S198" s="174" t="str">
        <f t="shared" si="76"/>
        <v/>
      </c>
      <c r="T198" s="187" t="str">
        <f t="shared" si="77"/>
        <v/>
      </c>
    </row>
    <row r="199" spans="1:20" ht="13.5" customHeight="1" x14ac:dyDescent="0.2">
      <c r="A199" s="173"/>
      <c r="B199" s="287"/>
      <c r="C199" s="287"/>
      <c r="D199" s="287"/>
      <c r="E199" s="143"/>
      <c r="F199" s="143"/>
      <c r="G199" s="160"/>
      <c r="H199" s="160"/>
      <c r="I199" s="134">
        <f t="shared" si="66"/>
        <v>12894.610000000015</v>
      </c>
      <c r="J199" s="174" t="str">
        <f t="shared" si="67"/>
        <v/>
      </c>
      <c r="K199" s="174" t="str">
        <f t="shared" si="68"/>
        <v/>
      </c>
      <c r="L199" s="174" t="str">
        <f t="shared" si="69"/>
        <v/>
      </c>
      <c r="M199" s="174" t="str">
        <f t="shared" si="70"/>
        <v/>
      </c>
      <c r="N199" s="174" t="str">
        <f t="shared" si="71"/>
        <v/>
      </c>
      <c r="O199" s="174" t="str">
        <f t="shared" si="72"/>
        <v/>
      </c>
      <c r="P199" s="174" t="str">
        <f t="shared" si="73"/>
        <v/>
      </c>
      <c r="Q199" s="174" t="str">
        <f t="shared" si="74"/>
        <v/>
      </c>
      <c r="R199" s="174" t="str">
        <f t="shared" si="75"/>
        <v/>
      </c>
      <c r="S199" s="174" t="str">
        <f t="shared" si="76"/>
        <v/>
      </c>
      <c r="T199" s="187" t="str">
        <f t="shared" si="77"/>
        <v/>
      </c>
    </row>
    <row r="200" spans="1:20" ht="13.5" customHeight="1" x14ac:dyDescent="0.2">
      <c r="A200" s="173"/>
      <c r="B200" s="287"/>
      <c r="C200" s="287"/>
      <c r="D200" s="287"/>
      <c r="E200" s="143"/>
      <c r="F200" s="143"/>
      <c r="G200" s="160"/>
      <c r="H200" s="160"/>
      <c r="I200" s="134">
        <f t="shared" si="66"/>
        <v>12894.610000000015</v>
      </c>
      <c r="J200" s="174" t="str">
        <f t="shared" si="67"/>
        <v/>
      </c>
      <c r="K200" s="174" t="str">
        <f t="shared" si="68"/>
        <v/>
      </c>
      <c r="L200" s="174" t="str">
        <f t="shared" si="69"/>
        <v/>
      </c>
      <c r="M200" s="174" t="str">
        <f t="shared" si="70"/>
        <v/>
      </c>
      <c r="N200" s="174" t="str">
        <f t="shared" si="71"/>
        <v/>
      </c>
      <c r="O200" s="174" t="str">
        <f t="shared" si="72"/>
        <v/>
      </c>
      <c r="P200" s="174" t="str">
        <f t="shared" si="73"/>
        <v/>
      </c>
      <c r="Q200" s="174" t="str">
        <f t="shared" si="74"/>
        <v/>
      </c>
      <c r="R200" s="174" t="str">
        <f t="shared" si="75"/>
        <v/>
      </c>
      <c r="S200" s="174" t="str">
        <f t="shared" si="76"/>
        <v/>
      </c>
      <c r="T200" s="187" t="str">
        <f t="shared" si="77"/>
        <v/>
      </c>
    </row>
    <row r="201" spans="1:20" ht="13.5" customHeight="1" x14ac:dyDescent="0.2">
      <c r="A201" s="173"/>
      <c r="B201" s="287"/>
      <c r="C201" s="287"/>
      <c r="D201" s="287"/>
      <c r="E201" s="143"/>
      <c r="F201" s="143"/>
      <c r="G201" s="160"/>
      <c r="H201" s="160"/>
      <c r="I201" s="134">
        <f t="shared" si="66"/>
        <v>12894.610000000015</v>
      </c>
      <c r="J201" s="174" t="str">
        <f t="shared" si="67"/>
        <v/>
      </c>
      <c r="K201" s="174" t="str">
        <f t="shared" si="68"/>
        <v/>
      </c>
      <c r="L201" s="174" t="str">
        <f t="shared" si="69"/>
        <v/>
      </c>
      <c r="M201" s="174" t="str">
        <f t="shared" si="70"/>
        <v/>
      </c>
      <c r="N201" s="174" t="str">
        <f t="shared" si="71"/>
        <v/>
      </c>
      <c r="O201" s="174" t="str">
        <f t="shared" si="72"/>
        <v/>
      </c>
      <c r="P201" s="174" t="str">
        <f t="shared" si="73"/>
        <v/>
      </c>
      <c r="Q201" s="174" t="str">
        <f t="shared" si="74"/>
        <v/>
      </c>
      <c r="R201" s="174" t="str">
        <f t="shared" si="75"/>
        <v/>
      </c>
      <c r="S201" s="174" t="str">
        <f t="shared" si="76"/>
        <v/>
      </c>
      <c r="T201" s="187" t="str">
        <f t="shared" si="77"/>
        <v/>
      </c>
    </row>
    <row r="202" spans="1:20" ht="13.5" customHeight="1" x14ac:dyDescent="0.2">
      <c r="A202" s="173"/>
      <c r="B202" s="287"/>
      <c r="C202" s="287"/>
      <c r="D202" s="287"/>
      <c r="E202" s="143"/>
      <c r="F202" s="143"/>
      <c r="G202" s="160"/>
      <c r="H202" s="160"/>
      <c r="I202" s="134">
        <f t="shared" si="66"/>
        <v>12894.610000000015</v>
      </c>
      <c r="J202" s="174" t="str">
        <f t="shared" si="67"/>
        <v/>
      </c>
      <c r="K202" s="174" t="str">
        <f t="shared" si="68"/>
        <v/>
      </c>
      <c r="L202" s="174" t="str">
        <f t="shared" si="69"/>
        <v/>
      </c>
      <c r="M202" s="174" t="str">
        <f t="shared" si="70"/>
        <v/>
      </c>
      <c r="N202" s="174" t="str">
        <f t="shared" si="71"/>
        <v/>
      </c>
      <c r="O202" s="174" t="str">
        <f t="shared" si="72"/>
        <v/>
      </c>
      <c r="P202" s="174" t="str">
        <f t="shared" si="73"/>
        <v/>
      </c>
      <c r="Q202" s="174" t="str">
        <f t="shared" si="74"/>
        <v/>
      </c>
      <c r="R202" s="174" t="str">
        <f t="shared" si="75"/>
        <v/>
      </c>
      <c r="S202" s="174" t="str">
        <f t="shared" si="76"/>
        <v/>
      </c>
      <c r="T202" s="187" t="str">
        <f t="shared" si="77"/>
        <v/>
      </c>
    </row>
    <row r="203" spans="1:20" ht="13.5" customHeight="1" x14ac:dyDescent="0.2">
      <c r="A203" s="173"/>
      <c r="B203" s="287"/>
      <c r="C203" s="287"/>
      <c r="D203" s="287"/>
      <c r="E203" s="143"/>
      <c r="F203" s="143"/>
      <c r="G203" s="160"/>
      <c r="H203" s="160"/>
      <c r="I203" s="134">
        <f t="shared" si="66"/>
        <v>12894.610000000015</v>
      </c>
      <c r="J203" s="174" t="str">
        <f t="shared" si="67"/>
        <v/>
      </c>
      <c r="K203" s="174" t="str">
        <f t="shared" si="68"/>
        <v/>
      </c>
      <c r="L203" s="174" t="str">
        <f t="shared" si="69"/>
        <v/>
      </c>
      <c r="M203" s="174" t="str">
        <f t="shared" si="70"/>
        <v/>
      </c>
      <c r="N203" s="174" t="str">
        <f t="shared" si="71"/>
        <v/>
      </c>
      <c r="O203" s="174" t="str">
        <f t="shared" si="72"/>
        <v/>
      </c>
      <c r="P203" s="174" t="str">
        <f t="shared" si="73"/>
        <v/>
      </c>
      <c r="Q203" s="174" t="str">
        <f t="shared" si="74"/>
        <v/>
      </c>
      <c r="R203" s="174" t="str">
        <f t="shared" si="75"/>
        <v/>
      </c>
      <c r="S203" s="174" t="str">
        <f t="shared" si="76"/>
        <v/>
      </c>
      <c r="T203" s="187" t="str">
        <f t="shared" si="77"/>
        <v/>
      </c>
    </row>
    <row r="204" spans="1:20" ht="13.5" customHeight="1" x14ac:dyDescent="0.2">
      <c r="A204" s="173"/>
      <c r="B204" s="287"/>
      <c r="C204" s="287"/>
      <c r="D204" s="287"/>
      <c r="E204" s="143"/>
      <c r="F204" s="143"/>
      <c r="G204" s="160"/>
      <c r="H204" s="160"/>
      <c r="I204" s="134">
        <f t="shared" si="66"/>
        <v>12894.610000000015</v>
      </c>
      <c r="J204" s="174" t="str">
        <f t="shared" si="67"/>
        <v/>
      </c>
      <c r="K204" s="174" t="str">
        <f t="shared" si="68"/>
        <v/>
      </c>
      <c r="L204" s="174" t="str">
        <f t="shared" si="69"/>
        <v/>
      </c>
      <c r="M204" s="174" t="str">
        <f t="shared" si="70"/>
        <v/>
      </c>
      <c r="N204" s="174" t="str">
        <f t="shared" si="71"/>
        <v/>
      </c>
      <c r="O204" s="174" t="str">
        <f t="shared" si="72"/>
        <v/>
      </c>
      <c r="P204" s="174" t="str">
        <f t="shared" si="73"/>
        <v/>
      </c>
      <c r="Q204" s="174" t="str">
        <f t="shared" si="74"/>
        <v/>
      </c>
      <c r="R204" s="174" t="str">
        <f t="shared" si="75"/>
        <v/>
      </c>
      <c r="S204" s="174" t="str">
        <f t="shared" si="76"/>
        <v/>
      </c>
      <c r="T204" s="187" t="str">
        <f t="shared" si="77"/>
        <v/>
      </c>
    </row>
    <row r="205" spans="1:20" ht="13.5" customHeight="1" x14ac:dyDescent="0.2">
      <c r="A205" s="173"/>
      <c r="B205" s="287"/>
      <c r="C205" s="287"/>
      <c r="D205" s="287"/>
      <c r="E205" s="143"/>
      <c r="F205" s="143"/>
      <c r="G205" s="160"/>
      <c r="H205" s="160"/>
      <c r="I205" s="134">
        <f t="shared" si="66"/>
        <v>12894.610000000015</v>
      </c>
      <c r="J205" s="174" t="str">
        <f t="shared" si="67"/>
        <v/>
      </c>
      <c r="K205" s="174" t="str">
        <f t="shared" si="68"/>
        <v/>
      </c>
      <c r="L205" s="174" t="str">
        <f t="shared" si="69"/>
        <v/>
      </c>
      <c r="M205" s="174" t="str">
        <f t="shared" si="70"/>
        <v/>
      </c>
      <c r="N205" s="174" t="str">
        <f t="shared" si="71"/>
        <v/>
      </c>
      <c r="O205" s="174" t="str">
        <f t="shared" si="72"/>
        <v/>
      </c>
      <c r="P205" s="174" t="str">
        <f t="shared" si="73"/>
        <v/>
      </c>
      <c r="Q205" s="174" t="str">
        <f t="shared" si="74"/>
        <v/>
      </c>
      <c r="R205" s="174" t="str">
        <f t="shared" si="75"/>
        <v/>
      </c>
      <c r="S205" s="174" t="str">
        <f t="shared" si="76"/>
        <v/>
      </c>
      <c r="T205" s="187" t="str">
        <f t="shared" si="77"/>
        <v/>
      </c>
    </row>
    <row r="206" spans="1:20" ht="13.5" customHeight="1" x14ac:dyDescent="0.2">
      <c r="A206" s="173"/>
      <c r="B206" s="287"/>
      <c r="C206" s="287"/>
      <c r="D206" s="287"/>
      <c r="E206" s="143"/>
      <c r="F206" s="143"/>
      <c r="G206" s="160"/>
      <c r="H206" s="160"/>
      <c r="I206" s="134">
        <f t="shared" si="66"/>
        <v>12894.610000000015</v>
      </c>
      <c r="J206" s="174" t="str">
        <f t="shared" si="67"/>
        <v/>
      </c>
      <c r="K206" s="174" t="str">
        <f t="shared" si="68"/>
        <v/>
      </c>
      <c r="L206" s="174" t="str">
        <f t="shared" si="69"/>
        <v/>
      </c>
      <c r="M206" s="174" t="str">
        <f t="shared" si="70"/>
        <v/>
      </c>
      <c r="N206" s="174" t="str">
        <f t="shared" si="71"/>
        <v/>
      </c>
      <c r="O206" s="174" t="str">
        <f t="shared" si="72"/>
        <v/>
      </c>
      <c r="P206" s="174" t="str">
        <f t="shared" si="73"/>
        <v/>
      </c>
      <c r="Q206" s="174" t="str">
        <f t="shared" si="74"/>
        <v/>
      </c>
      <c r="R206" s="174" t="str">
        <f t="shared" si="75"/>
        <v/>
      </c>
      <c r="S206" s="174" t="str">
        <f t="shared" si="76"/>
        <v/>
      </c>
      <c r="T206" s="187" t="str">
        <f t="shared" si="77"/>
        <v/>
      </c>
    </row>
    <row r="207" spans="1:20" ht="13.5" customHeight="1" x14ac:dyDescent="0.2">
      <c r="A207" s="173"/>
      <c r="B207" s="287"/>
      <c r="C207" s="287"/>
      <c r="D207" s="287"/>
      <c r="E207" s="143"/>
      <c r="F207" s="143"/>
      <c r="G207" s="160"/>
      <c r="H207" s="160"/>
      <c r="I207" s="134">
        <f t="shared" si="66"/>
        <v>12894.610000000015</v>
      </c>
      <c r="J207" s="174" t="str">
        <f t="shared" si="67"/>
        <v/>
      </c>
      <c r="K207" s="174" t="str">
        <f t="shared" si="68"/>
        <v/>
      </c>
      <c r="L207" s="174" t="str">
        <f t="shared" si="69"/>
        <v/>
      </c>
      <c r="M207" s="174" t="str">
        <f t="shared" si="70"/>
        <v/>
      </c>
      <c r="N207" s="174" t="str">
        <f t="shared" si="71"/>
        <v/>
      </c>
      <c r="O207" s="174" t="str">
        <f t="shared" si="72"/>
        <v/>
      </c>
      <c r="P207" s="174" t="str">
        <f t="shared" si="73"/>
        <v/>
      </c>
      <c r="Q207" s="174" t="str">
        <f t="shared" si="74"/>
        <v/>
      </c>
      <c r="R207" s="174" t="str">
        <f t="shared" si="75"/>
        <v/>
      </c>
      <c r="S207" s="174" t="str">
        <f t="shared" si="76"/>
        <v/>
      </c>
      <c r="T207" s="187" t="str">
        <f t="shared" si="77"/>
        <v/>
      </c>
    </row>
    <row r="208" spans="1:20" ht="13.5" customHeight="1" x14ac:dyDescent="0.2">
      <c r="A208" s="173"/>
      <c r="B208" s="287"/>
      <c r="C208" s="287"/>
      <c r="D208" s="287"/>
      <c r="E208" s="143"/>
      <c r="F208" s="143"/>
      <c r="G208" s="160"/>
      <c r="H208" s="160"/>
      <c r="I208" s="134">
        <f t="shared" si="66"/>
        <v>12894.610000000015</v>
      </c>
      <c r="J208" s="174" t="str">
        <f t="shared" si="67"/>
        <v/>
      </c>
      <c r="K208" s="174" t="str">
        <f t="shared" si="68"/>
        <v/>
      </c>
      <c r="L208" s="174" t="str">
        <f t="shared" si="69"/>
        <v/>
      </c>
      <c r="M208" s="174" t="str">
        <f t="shared" si="70"/>
        <v/>
      </c>
      <c r="N208" s="174" t="str">
        <f t="shared" si="71"/>
        <v/>
      </c>
      <c r="O208" s="174" t="str">
        <f t="shared" si="72"/>
        <v/>
      </c>
      <c r="P208" s="174" t="str">
        <f t="shared" si="73"/>
        <v/>
      </c>
      <c r="Q208" s="174" t="str">
        <f t="shared" si="74"/>
        <v/>
      </c>
      <c r="R208" s="174" t="str">
        <f t="shared" si="75"/>
        <v/>
      </c>
      <c r="S208" s="174" t="str">
        <f t="shared" si="76"/>
        <v/>
      </c>
      <c r="T208" s="187" t="str">
        <f t="shared" si="77"/>
        <v/>
      </c>
    </row>
    <row r="209" spans="1:21" ht="13.5" customHeight="1" x14ac:dyDescent="0.2">
      <c r="A209" s="173"/>
      <c r="B209" s="287"/>
      <c r="C209" s="287"/>
      <c r="D209" s="287"/>
      <c r="E209" s="143"/>
      <c r="F209" s="143"/>
      <c r="G209" s="160"/>
      <c r="H209" s="160"/>
      <c r="I209" s="134">
        <f t="shared" si="66"/>
        <v>12894.610000000015</v>
      </c>
      <c r="J209" s="174" t="str">
        <f t="shared" si="67"/>
        <v/>
      </c>
      <c r="K209" s="174" t="str">
        <f t="shared" si="68"/>
        <v/>
      </c>
      <c r="L209" s="174" t="str">
        <f t="shared" si="69"/>
        <v/>
      </c>
      <c r="M209" s="174" t="str">
        <f t="shared" si="70"/>
        <v/>
      </c>
      <c r="N209" s="174" t="str">
        <f t="shared" si="71"/>
        <v/>
      </c>
      <c r="O209" s="174" t="str">
        <f t="shared" si="72"/>
        <v/>
      </c>
      <c r="P209" s="174" t="str">
        <f t="shared" si="73"/>
        <v/>
      </c>
      <c r="Q209" s="174" t="str">
        <f t="shared" si="74"/>
        <v/>
      </c>
      <c r="R209" s="174" t="str">
        <f t="shared" si="75"/>
        <v/>
      </c>
      <c r="S209" s="174" t="str">
        <f t="shared" si="76"/>
        <v/>
      </c>
      <c r="T209" s="187" t="str">
        <f t="shared" si="77"/>
        <v/>
      </c>
    </row>
    <row r="210" spans="1:21" ht="13.5" customHeight="1" x14ac:dyDescent="0.2">
      <c r="A210" s="173"/>
      <c r="B210" s="287"/>
      <c r="C210" s="287"/>
      <c r="D210" s="287"/>
      <c r="E210" s="143"/>
      <c r="F210" s="143"/>
      <c r="G210" s="160"/>
      <c r="H210" s="160"/>
      <c r="I210" s="134">
        <f t="shared" si="66"/>
        <v>12894.610000000015</v>
      </c>
      <c r="J210" s="174" t="str">
        <f t="shared" si="67"/>
        <v/>
      </c>
      <c r="K210" s="174" t="str">
        <f t="shared" si="68"/>
        <v/>
      </c>
      <c r="L210" s="174" t="str">
        <f t="shared" si="69"/>
        <v/>
      </c>
      <c r="M210" s="174" t="str">
        <f t="shared" si="70"/>
        <v/>
      </c>
      <c r="N210" s="174" t="str">
        <f t="shared" si="71"/>
        <v/>
      </c>
      <c r="O210" s="174" t="str">
        <f t="shared" si="72"/>
        <v/>
      </c>
      <c r="P210" s="174" t="str">
        <f t="shared" si="73"/>
        <v/>
      </c>
      <c r="Q210" s="174" t="str">
        <f t="shared" si="74"/>
        <v/>
      </c>
      <c r="R210" s="174" t="str">
        <f t="shared" si="75"/>
        <v/>
      </c>
      <c r="S210" s="174" t="str">
        <f t="shared" si="76"/>
        <v/>
      </c>
      <c r="T210" s="187" t="str">
        <f t="shared" si="77"/>
        <v/>
      </c>
    </row>
    <row r="211" spans="1:21" ht="13.5" customHeight="1" x14ac:dyDescent="0.2">
      <c r="A211" s="173"/>
      <c r="B211" s="287"/>
      <c r="C211" s="287"/>
      <c r="D211" s="287"/>
      <c r="E211" s="143"/>
      <c r="F211" s="143"/>
      <c r="G211" s="160"/>
      <c r="H211" s="160"/>
      <c r="I211" s="134">
        <f t="shared" si="66"/>
        <v>12894.610000000015</v>
      </c>
      <c r="J211" s="174" t="str">
        <f t="shared" si="67"/>
        <v/>
      </c>
      <c r="K211" s="174" t="str">
        <f t="shared" si="68"/>
        <v/>
      </c>
      <c r="L211" s="174" t="str">
        <f t="shared" si="69"/>
        <v/>
      </c>
      <c r="M211" s="174" t="str">
        <f t="shared" si="70"/>
        <v/>
      </c>
      <c r="N211" s="174" t="str">
        <f t="shared" si="71"/>
        <v/>
      </c>
      <c r="O211" s="174" t="str">
        <f t="shared" si="72"/>
        <v/>
      </c>
      <c r="P211" s="174" t="str">
        <f t="shared" si="73"/>
        <v/>
      </c>
      <c r="Q211" s="174" t="str">
        <f t="shared" si="74"/>
        <v/>
      </c>
      <c r="R211" s="174" t="str">
        <f t="shared" si="75"/>
        <v/>
      </c>
      <c r="S211" s="174" t="str">
        <f t="shared" si="76"/>
        <v/>
      </c>
      <c r="T211" s="187" t="str">
        <f t="shared" si="77"/>
        <v/>
      </c>
    </row>
    <row r="212" spans="1:21" ht="13.5" customHeight="1" x14ac:dyDescent="0.2">
      <c r="A212" s="173"/>
      <c r="B212" s="287"/>
      <c r="C212" s="287"/>
      <c r="D212" s="287"/>
      <c r="E212" s="143"/>
      <c r="F212" s="143"/>
      <c r="G212" s="160"/>
      <c r="H212" s="160"/>
      <c r="I212" s="134">
        <f t="shared" si="66"/>
        <v>12894.610000000015</v>
      </c>
      <c r="J212" s="174" t="str">
        <f t="shared" si="67"/>
        <v/>
      </c>
      <c r="K212" s="174" t="str">
        <f t="shared" si="68"/>
        <v/>
      </c>
      <c r="L212" s="174" t="str">
        <f t="shared" si="69"/>
        <v/>
      </c>
      <c r="M212" s="174" t="str">
        <f t="shared" si="70"/>
        <v/>
      </c>
      <c r="N212" s="174" t="str">
        <f t="shared" si="71"/>
        <v/>
      </c>
      <c r="O212" s="174" t="str">
        <f t="shared" si="72"/>
        <v/>
      </c>
      <c r="P212" s="174" t="str">
        <f t="shared" si="73"/>
        <v/>
      </c>
      <c r="Q212" s="174" t="str">
        <f t="shared" si="74"/>
        <v/>
      </c>
      <c r="R212" s="174" t="str">
        <f t="shared" si="75"/>
        <v/>
      </c>
      <c r="S212" s="174" t="str">
        <f t="shared" si="76"/>
        <v/>
      </c>
      <c r="T212" s="187" t="str">
        <f t="shared" si="77"/>
        <v/>
      </c>
    </row>
    <row r="213" spans="1:21" ht="13.5" customHeight="1" x14ac:dyDescent="0.2">
      <c r="A213" s="173"/>
      <c r="B213" s="287"/>
      <c r="C213" s="287"/>
      <c r="D213" s="287"/>
      <c r="E213" s="143"/>
      <c r="F213" s="143"/>
      <c r="G213" s="160"/>
      <c r="H213" s="160"/>
      <c r="I213" s="134">
        <f t="shared" si="66"/>
        <v>12894.610000000015</v>
      </c>
      <c r="J213" s="174" t="str">
        <f t="shared" si="67"/>
        <v/>
      </c>
      <c r="K213" s="174" t="str">
        <f t="shared" si="68"/>
        <v/>
      </c>
      <c r="L213" s="174" t="str">
        <f t="shared" si="69"/>
        <v/>
      </c>
      <c r="M213" s="174" t="str">
        <f t="shared" si="70"/>
        <v/>
      </c>
      <c r="N213" s="174" t="str">
        <f t="shared" si="71"/>
        <v/>
      </c>
      <c r="O213" s="174" t="str">
        <f t="shared" si="72"/>
        <v/>
      </c>
      <c r="P213" s="174" t="str">
        <f t="shared" si="73"/>
        <v/>
      </c>
      <c r="Q213" s="174" t="str">
        <f t="shared" si="74"/>
        <v/>
      </c>
      <c r="R213" s="174" t="str">
        <f t="shared" si="75"/>
        <v/>
      </c>
      <c r="S213" s="174" t="str">
        <f t="shared" si="76"/>
        <v/>
      </c>
      <c r="T213" s="187" t="str">
        <f t="shared" si="77"/>
        <v/>
      </c>
    </row>
    <row r="214" spans="1:21" ht="13.5" customHeight="1" x14ac:dyDescent="0.2">
      <c r="A214" s="173"/>
      <c r="B214" s="287"/>
      <c r="C214" s="287"/>
      <c r="D214" s="287"/>
      <c r="E214" s="143"/>
      <c r="F214" s="143"/>
      <c r="G214" s="160"/>
      <c r="H214" s="160"/>
      <c r="I214" s="134">
        <f t="shared" si="66"/>
        <v>12894.610000000015</v>
      </c>
      <c r="J214" s="174" t="str">
        <f t="shared" si="67"/>
        <v/>
      </c>
      <c r="K214" s="174" t="str">
        <f t="shared" si="68"/>
        <v/>
      </c>
      <c r="L214" s="174" t="str">
        <f t="shared" si="69"/>
        <v/>
      </c>
      <c r="M214" s="174" t="str">
        <f t="shared" si="70"/>
        <v/>
      </c>
      <c r="N214" s="174" t="str">
        <f t="shared" si="71"/>
        <v/>
      </c>
      <c r="O214" s="174" t="str">
        <f t="shared" si="72"/>
        <v/>
      </c>
      <c r="P214" s="174" t="str">
        <f t="shared" si="73"/>
        <v/>
      </c>
      <c r="Q214" s="174" t="str">
        <f t="shared" si="74"/>
        <v/>
      </c>
      <c r="R214" s="174" t="str">
        <f t="shared" si="75"/>
        <v/>
      </c>
      <c r="S214" s="174" t="str">
        <f t="shared" si="76"/>
        <v/>
      </c>
      <c r="T214" s="187" t="str">
        <f t="shared" si="77"/>
        <v/>
      </c>
    </row>
    <row r="215" spans="1:21" ht="13.5" customHeight="1" x14ac:dyDescent="0.2">
      <c r="A215" s="173"/>
      <c r="B215" s="287"/>
      <c r="C215" s="287"/>
      <c r="D215" s="287"/>
      <c r="E215" s="143"/>
      <c r="F215" s="143"/>
      <c r="G215" s="160"/>
      <c r="H215" s="160"/>
      <c r="I215" s="134">
        <f t="shared" si="66"/>
        <v>12894.610000000015</v>
      </c>
      <c r="J215" s="174" t="str">
        <f t="shared" si="67"/>
        <v/>
      </c>
      <c r="K215" s="174" t="str">
        <f t="shared" si="68"/>
        <v/>
      </c>
      <c r="L215" s="174" t="str">
        <f t="shared" si="69"/>
        <v/>
      </c>
      <c r="M215" s="174" t="str">
        <f t="shared" si="70"/>
        <v/>
      </c>
      <c r="N215" s="174" t="str">
        <f t="shared" si="71"/>
        <v/>
      </c>
      <c r="O215" s="174" t="str">
        <f t="shared" si="72"/>
        <v/>
      </c>
      <c r="P215" s="174" t="str">
        <f t="shared" si="73"/>
        <v/>
      </c>
      <c r="Q215" s="174" t="str">
        <f t="shared" si="74"/>
        <v/>
      </c>
      <c r="R215" s="174" t="str">
        <f t="shared" si="75"/>
        <v/>
      </c>
      <c r="S215" s="174" t="str">
        <f t="shared" si="76"/>
        <v/>
      </c>
      <c r="T215" s="187" t="str">
        <f t="shared" si="77"/>
        <v/>
      </c>
    </row>
    <row r="216" spans="1:21" ht="13.5" thickBot="1" x14ac:dyDescent="0.25">
      <c r="A216" s="175"/>
      <c r="B216" s="285"/>
      <c r="C216" s="285"/>
      <c r="D216" s="285"/>
      <c r="E216" s="176"/>
      <c r="F216" s="162"/>
      <c r="G216" s="163"/>
      <c r="H216" s="163"/>
      <c r="I216" s="136">
        <f t="shared" si="66"/>
        <v>12894.610000000015</v>
      </c>
      <c r="J216" s="177" t="str">
        <f t="shared" si="67"/>
        <v/>
      </c>
      <c r="K216" s="177" t="str">
        <f t="shared" si="68"/>
        <v/>
      </c>
      <c r="L216" s="177" t="str">
        <f t="shared" si="69"/>
        <v/>
      </c>
      <c r="M216" s="177" t="str">
        <f t="shared" si="70"/>
        <v/>
      </c>
      <c r="N216" s="177" t="str">
        <f t="shared" si="71"/>
        <v/>
      </c>
      <c r="O216" s="177" t="str">
        <f t="shared" si="72"/>
        <v/>
      </c>
      <c r="P216" s="177" t="str">
        <f t="shared" si="73"/>
        <v/>
      </c>
      <c r="Q216" s="177" t="str">
        <f t="shared" si="74"/>
        <v/>
      </c>
      <c r="R216" s="177" t="str">
        <f t="shared" si="75"/>
        <v/>
      </c>
      <c r="S216" s="177" t="str">
        <f t="shared" si="76"/>
        <v/>
      </c>
      <c r="T216" s="188" t="str">
        <f t="shared" si="77"/>
        <v/>
      </c>
    </row>
    <row r="217" spans="1:21" ht="15" customHeight="1" thickBot="1" x14ac:dyDescent="0.25">
      <c r="A217" s="29"/>
      <c r="B217" s="286" t="s">
        <v>33</v>
      </c>
      <c r="C217" s="286"/>
      <c r="D217" s="286"/>
      <c r="E217" s="5"/>
      <c r="F217" s="19"/>
      <c r="G217" s="6">
        <f>SUM(G180:G216)</f>
        <v>36016.350000000006</v>
      </c>
      <c r="H217" s="6">
        <f>SUM(H180:H216)</f>
        <v>23121.739999999991</v>
      </c>
      <c r="I217" s="6">
        <f>(G217-H217)</f>
        <v>12894.610000000015</v>
      </c>
      <c r="J217" s="6">
        <f t="shared" ref="J217:T217" si="78">SUM(J180:J216)</f>
        <v>765.3</v>
      </c>
      <c r="K217" s="6">
        <f t="shared" si="78"/>
        <v>2124.7999999999997</v>
      </c>
      <c r="L217" s="6">
        <f t="shared" si="78"/>
        <v>538.6</v>
      </c>
      <c r="M217" s="6">
        <f t="shared" si="78"/>
        <v>267.3</v>
      </c>
      <c r="N217" s="6">
        <f t="shared" si="78"/>
        <v>0</v>
      </c>
      <c r="O217" s="6">
        <f t="shared" si="78"/>
        <v>35</v>
      </c>
      <c r="P217" s="6">
        <f t="shared" si="78"/>
        <v>2350</v>
      </c>
      <c r="Q217" s="6">
        <f t="shared" si="78"/>
        <v>1482.5</v>
      </c>
      <c r="R217" s="6">
        <f t="shared" si="78"/>
        <v>0</v>
      </c>
      <c r="S217" s="6">
        <f t="shared" si="78"/>
        <v>15197.24</v>
      </c>
      <c r="T217" s="6">
        <f t="shared" si="78"/>
        <v>361</v>
      </c>
      <c r="U217" s="115">
        <f>SUM(J217:T217)</f>
        <v>23121.739999999998</v>
      </c>
    </row>
    <row r="218" spans="1:21" ht="15" customHeight="1" x14ac:dyDescent="0.2">
      <c r="A218" s="27"/>
      <c r="B218" s="32"/>
      <c r="C218" s="32"/>
      <c r="D218" s="32"/>
      <c r="E218" s="9"/>
      <c r="F218" s="23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15"/>
    </row>
    <row r="219" spans="1:21" ht="15" x14ac:dyDescent="0.25">
      <c r="A219" s="276" t="s">
        <v>14</v>
      </c>
      <c r="B219" s="276"/>
      <c r="C219" s="276"/>
      <c r="D219" s="276"/>
      <c r="E219" s="276"/>
      <c r="F219" s="276"/>
      <c r="G219" s="276"/>
      <c r="H219" s="276"/>
      <c r="I219" s="276"/>
      <c r="J219" s="276"/>
      <c r="K219" s="276"/>
      <c r="L219" s="276"/>
      <c r="M219" s="276"/>
      <c r="N219" s="276"/>
      <c r="O219" s="276"/>
      <c r="P219" s="276"/>
      <c r="Q219" s="276"/>
      <c r="R219" s="276"/>
      <c r="S219" s="276"/>
      <c r="T219" s="48"/>
    </row>
    <row r="220" spans="1:21" ht="6" customHeight="1" x14ac:dyDescent="0.2">
      <c r="A220" s="124"/>
      <c r="B220" s="123"/>
      <c r="C220" s="123"/>
      <c r="D220" s="123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48"/>
    </row>
    <row r="221" spans="1:21" x14ac:dyDescent="0.2">
      <c r="A221" s="122">
        <v>6</v>
      </c>
      <c r="B221" s="123"/>
      <c r="C221" s="123"/>
      <c r="D221" s="123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8"/>
    </row>
    <row r="222" spans="1:21" ht="15" customHeight="1" thickBot="1" x14ac:dyDescent="0.25">
      <c r="A222" s="278" t="s">
        <v>30</v>
      </c>
      <c r="B222" s="278"/>
      <c r="C222" s="178" t="e">
        <f>#REF!</f>
        <v>#REF!</v>
      </c>
      <c r="D222" s="124"/>
      <c r="E222" s="55"/>
      <c r="F222" s="55"/>
      <c r="G222" s="55"/>
      <c r="H222" s="283" t="s">
        <v>31</v>
      </c>
      <c r="I222" s="283"/>
      <c r="J222" s="283"/>
      <c r="K222" s="283" t="e">
        <f>#REF!</f>
        <v>#REF!</v>
      </c>
      <c r="L222" s="283"/>
      <c r="M222" s="283"/>
      <c r="N222" s="51" t="s">
        <v>8</v>
      </c>
      <c r="O222" s="283" t="e">
        <f>#REF!</f>
        <v>#REF!</v>
      </c>
      <c r="P222" s="283"/>
      <c r="Q222" s="55"/>
      <c r="R222" s="55" t="s">
        <v>0</v>
      </c>
      <c r="S222" s="55" t="e">
        <f>#REF!</f>
        <v>#REF!</v>
      </c>
      <c r="T222" s="48"/>
    </row>
    <row r="223" spans="1:21" ht="15" customHeight="1" thickBot="1" x14ac:dyDescent="0.25">
      <c r="A223" s="126" t="s">
        <v>29</v>
      </c>
      <c r="B223" s="269" t="s">
        <v>15</v>
      </c>
      <c r="C223" s="269"/>
      <c r="D223" s="269"/>
      <c r="E223" s="127" t="s">
        <v>32</v>
      </c>
      <c r="F223" s="128" t="s">
        <v>36</v>
      </c>
      <c r="G223" s="129" t="s">
        <v>16</v>
      </c>
      <c r="H223" s="129" t="s">
        <v>17</v>
      </c>
      <c r="I223" s="129" t="s">
        <v>7</v>
      </c>
      <c r="J223" s="127" t="s">
        <v>18</v>
      </c>
      <c r="K223" s="127" t="s">
        <v>19</v>
      </c>
      <c r="L223" s="127" t="s">
        <v>20</v>
      </c>
      <c r="M223" s="127" t="s">
        <v>21</v>
      </c>
      <c r="N223" s="127">
        <v>7.05</v>
      </c>
      <c r="O223" s="127">
        <v>7.06</v>
      </c>
      <c r="P223" s="127" t="s">
        <v>24</v>
      </c>
      <c r="Q223" s="127" t="s">
        <v>25</v>
      </c>
      <c r="R223" s="127" t="s">
        <v>26</v>
      </c>
      <c r="S223" s="127" t="s">
        <v>27</v>
      </c>
      <c r="T223" s="127" t="s">
        <v>28</v>
      </c>
    </row>
    <row r="224" spans="1:21" ht="15" customHeight="1" x14ac:dyDescent="0.2">
      <c r="A224" s="31"/>
      <c r="B224" s="289"/>
      <c r="C224" s="290"/>
      <c r="D224" s="290"/>
      <c r="E224" s="24"/>
      <c r="F224" s="25"/>
      <c r="G224" s="16">
        <f>SUM(G180:G216)</f>
        <v>36016.350000000006</v>
      </c>
      <c r="H224" s="16">
        <f>SUM(H180:H216)</f>
        <v>23121.739999999991</v>
      </c>
      <c r="I224" s="16">
        <f>(G224-H224)</f>
        <v>12894.610000000015</v>
      </c>
      <c r="J224" s="16">
        <f t="shared" ref="J224:T224" si="79">SUM(J180:J216)</f>
        <v>765.3</v>
      </c>
      <c r="K224" s="16">
        <f t="shared" si="79"/>
        <v>2124.7999999999997</v>
      </c>
      <c r="L224" s="16">
        <f t="shared" si="79"/>
        <v>538.6</v>
      </c>
      <c r="M224" s="16">
        <f t="shared" si="79"/>
        <v>267.3</v>
      </c>
      <c r="N224" s="16">
        <f t="shared" si="79"/>
        <v>0</v>
      </c>
      <c r="O224" s="16">
        <f t="shared" si="79"/>
        <v>35</v>
      </c>
      <c r="P224" s="16">
        <f t="shared" si="79"/>
        <v>2350</v>
      </c>
      <c r="Q224" s="16">
        <f t="shared" si="79"/>
        <v>1482.5</v>
      </c>
      <c r="R224" s="16">
        <f t="shared" si="79"/>
        <v>0</v>
      </c>
      <c r="S224" s="16">
        <f t="shared" si="79"/>
        <v>15197.24</v>
      </c>
      <c r="T224" s="189">
        <f t="shared" si="79"/>
        <v>361</v>
      </c>
      <c r="U224" s="115">
        <f>SUM(J224:T224)</f>
        <v>23121.739999999998</v>
      </c>
    </row>
    <row r="225" spans="1:20" ht="13.5" customHeight="1" x14ac:dyDescent="0.2">
      <c r="A225" s="179"/>
      <c r="B225" s="287"/>
      <c r="C225" s="287"/>
      <c r="D225" s="287"/>
      <c r="E225" s="143"/>
      <c r="F225" s="143"/>
      <c r="G225" s="160"/>
      <c r="H225" s="160"/>
      <c r="I225" s="134">
        <f t="shared" ref="I225:I259" si="80">SUM(I224+G225)-H225</f>
        <v>12894.610000000015</v>
      </c>
      <c r="J225" s="174" t="str">
        <f>IF(F225=701,H225,"")</f>
        <v/>
      </c>
      <c r="K225" s="174" t="str">
        <f>IF(F225=702,H225,"")</f>
        <v/>
      </c>
      <c r="L225" s="174" t="str">
        <f>IF(F225=703,H225,"")</f>
        <v/>
      </c>
      <c r="M225" s="174" t="str">
        <f>IF(F225=704,H225,"")</f>
        <v/>
      </c>
      <c r="N225" s="174" t="str">
        <f>IF(F225=705,H225,"")</f>
        <v/>
      </c>
      <c r="O225" s="174" t="str">
        <f>IF(F225=706,H225,"")</f>
        <v/>
      </c>
      <c r="P225" s="174" t="str">
        <f>IF(F225=707,H225,"")</f>
        <v/>
      </c>
      <c r="Q225" s="174" t="str">
        <f>IF(F225=708,H225,"")</f>
        <v/>
      </c>
      <c r="R225" s="174" t="str">
        <f>IF(F225=709,H225,"")</f>
        <v/>
      </c>
      <c r="S225" s="174" t="str">
        <f>IF(F225=710,H225,"")</f>
        <v/>
      </c>
      <c r="T225" s="174" t="str">
        <f>IF(F225=711,H225,"")</f>
        <v/>
      </c>
    </row>
    <row r="226" spans="1:20" ht="13.5" customHeight="1" x14ac:dyDescent="0.2">
      <c r="A226" s="173"/>
      <c r="B226" s="287"/>
      <c r="C226" s="287"/>
      <c r="D226" s="287"/>
      <c r="E226" s="143"/>
      <c r="F226" s="143"/>
      <c r="G226" s="160"/>
      <c r="H226" s="160"/>
      <c r="I226" s="134">
        <f t="shared" si="80"/>
        <v>12894.610000000015</v>
      </c>
      <c r="J226" s="174" t="str">
        <f t="shared" ref="J226:J259" si="81">IF(F226=701,H226,"")</f>
        <v/>
      </c>
      <c r="K226" s="174" t="str">
        <f t="shared" ref="K226:K259" si="82">IF(F226=702,H226,"")</f>
        <v/>
      </c>
      <c r="L226" s="174" t="str">
        <f t="shared" ref="L226:L259" si="83">IF(F226=703,H226,"")</f>
        <v/>
      </c>
      <c r="M226" s="174" t="str">
        <f t="shared" ref="M226:M259" si="84">IF(F226=704,H226,"")</f>
        <v/>
      </c>
      <c r="N226" s="174" t="str">
        <f t="shared" ref="N226:N259" si="85">IF(F226=705,H226,"")</f>
        <v/>
      </c>
      <c r="O226" s="174" t="str">
        <f t="shared" ref="O226:O259" si="86">IF(F226=706,H226,"")</f>
        <v/>
      </c>
      <c r="P226" s="174" t="str">
        <f t="shared" ref="P226:P259" si="87">IF(F226=707,H226,"")</f>
        <v/>
      </c>
      <c r="Q226" s="174" t="str">
        <f t="shared" ref="Q226:Q259" si="88">IF(F226=708,H226,"")</f>
        <v/>
      </c>
      <c r="R226" s="174" t="str">
        <f t="shared" ref="R226:R259" si="89">IF(F226=709,H226,"")</f>
        <v/>
      </c>
      <c r="S226" s="174" t="str">
        <f t="shared" ref="S226:S259" si="90">IF(F226=710,H226,"")</f>
        <v/>
      </c>
      <c r="T226" s="187" t="str">
        <f t="shared" ref="T226:T259" si="91">IF(F226=711,H226,"")</f>
        <v/>
      </c>
    </row>
    <row r="227" spans="1:20" ht="13.5" customHeight="1" x14ac:dyDescent="0.2">
      <c r="A227" s="173"/>
      <c r="B227" s="287"/>
      <c r="C227" s="287"/>
      <c r="D227" s="287"/>
      <c r="E227" s="143"/>
      <c r="F227" s="143"/>
      <c r="G227" s="160"/>
      <c r="H227" s="160"/>
      <c r="I227" s="134">
        <f t="shared" si="80"/>
        <v>12894.610000000015</v>
      </c>
      <c r="J227" s="174" t="str">
        <f t="shared" si="81"/>
        <v/>
      </c>
      <c r="K227" s="174" t="str">
        <f t="shared" si="82"/>
        <v/>
      </c>
      <c r="L227" s="174" t="str">
        <f t="shared" si="83"/>
        <v/>
      </c>
      <c r="M227" s="174" t="str">
        <f t="shared" si="84"/>
        <v/>
      </c>
      <c r="N227" s="174" t="str">
        <f t="shared" si="85"/>
        <v/>
      </c>
      <c r="O227" s="174" t="str">
        <f t="shared" si="86"/>
        <v/>
      </c>
      <c r="P227" s="174" t="str">
        <f t="shared" si="87"/>
        <v/>
      </c>
      <c r="Q227" s="174" t="str">
        <f t="shared" si="88"/>
        <v/>
      </c>
      <c r="R227" s="174" t="str">
        <f t="shared" si="89"/>
        <v/>
      </c>
      <c r="S227" s="174" t="str">
        <f t="shared" si="90"/>
        <v/>
      </c>
      <c r="T227" s="187" t="str">
        <f t="shared" si="91"/>
        <v/>
      </c>
    </row>
    <row r="228" spans="1:20" ht="13.5" customHeight="1" x14ac:dyDescent="0.2">
      <c r="A228" s="173"/>
      <c r="B228" s="287"/>
      <c r="C228" s="287"/>
      <c r="D228" s="287"/>
      <c r="E228" s="143"/>
      <c r="F228" s="143"/>
      <c r="G228" s="160"/>
      <c r="H228" s="160"/>
      <c r="I228" s="134">
        <f t="shared" si="80"/>
        <v>12894.610000000015</v>
      </c>
      <c r="J228" s="174" t="str">
        <f t="shared" si="81"/>
        <v/>
      </c>
      <c r="K228" s="174" t="str">
        <f t="shared" si="82"/>
        <v/>
      </c>
      <c r="L228" s="174" t="str">
        <f t="shared" si="83"/>
        <v/>
      </c>
      <c r="M228" s="174" t="str">
        <f t="shared" si="84"/>
        <v/>
      </c>
      <c r="N228" s="174" t="str">
        <f t="shared" si="85"/>
        <v/>
      </c>
      <c r="O228" s="174" t="str">
        <f t="shared" si="86"/>
        <v/>
      </c>
      <c r="P228" s="174" t="str">
        <f t="shared" si="87"/>
        <v/>
      </c>
      <c r="Q228" s="174" t="str">
        <f t="shared" si="88"/>
        <v/>
      </c>
      <c r="R228" s="174" t="str">
        <f t="shared" si="89"/>
        <v/>
      </c>
      <c r="S228" s="174" t="str">
        <f t="shared" si="90"/>
        <v/>
      </c>
      <c r="T228" s="187" t="str">
        <f t="shared" si="91"/>
        <v/>
      </c>
    </row>
    <row r="229" spans="1:20" ht="13.5" customHeight="1" x14ac:dyDescent="0.2">
      <c r="A229" s="173"/>
      <c r="B229" s="287"/>
      <c r="C229" s="287"/>
      <c r="D229" s="287"/>
      <c r="E229" s="143"/>
      <c r="F229" s="143"/>
      <c r="G229" s="160"/>
      <c r="H229" s="160"/>
      <c r="I229" s="134">
        <f t="shared" si="80"/>
        <v>12894.610000000015</v>
      </c>
      <c r="J229" s="174" t="str">
        <f t="shared" si="81"/>
        <v/>
      </c>
      <c r="K229" s="174" t="str">
        <f t="shared" si="82"/>
        <v/>
      </c>
      <c r="L229" s="174" t="str">
        <f t="shared" si="83"/>
        <v/>
      </c>
      <c r="M229" s="174" t="str">
        <f t="shared" si="84"/>
        <v/>
      </c>
      <c r="N229" s="174" t="str">
        <f t="shared" si="85"/>
        <v/>
      </c>
      <c r="O229" s="174" t="str">
        <f t="shared" si="86"/>
        <v/>
      </c>
      <c r="P229" s="174" t="str">
        <f t="shared" si="87"/>
        <v/>
      </c>
      <c r="Q229" s="174" t="str">
        <f t="shared" si="88"/>
        <v/>
      </c>
      <c r="R229" s="174" t="str">
        <f t="shared" si="89"/>
        <v/>
      </c>
      <c r="S229" s="174" t="str">
        <f t="shared" si="90"/>
        <v/>
      </c>
      <c r="T229" s="187" t="str">
        <f t="shared" si="91"/>
        <v/>
      </c>
    </row>
    <row r="230" spans="1:20" ht="13.5" customHeight="1" x14ac:dyDescent="0.2">
      <c r="A230" s="173"/>
      <c r="B230" s="287"/>
      <c r="C230" s="287"/>
      <c r="D230" s="287"/>
      <c r="E230" s="143"/>
      <c r="F230" s="143"/>
      <c r="G230" s="160"/>
      <c r="H230" s="160"/>
      <c r="I230" s="134">
        <f t="shared" si="80"/>
        <v>12894.610000000015</v>
      </c>
      <c r="J230" s="174" t="str">
        <f t="shared" si="81"/>
        <v/>
      </c>
      <c r="K230" s="174" t="str">
        <f t="shared" si="82"/>
        <v/>
      </c>
      <c r="L230" s="174" t="str">
        <f t="shared" si="83"/>
        <v/>
      </c>
      <c r="M230" s="174" t="str">
        <f t="shared" si="84"/>
        <v/>
      </c>
      <c r="N230" s="174" t="str">
        <f t="shared" si="85"/>
        <v/>
      </c>
      <c r="O230" s="174" t="str">
        <f t="shared" si="86"/>
        <v/>
      </c>
      <c r="P230" s="174" t="str">
        <f t="shared" si="87"/>
        <v/>
      </c>
      <c r="Q230" s="174" t="str">
        <f t="shared" si="88"/>
        <v/>
      </c>
      <c r="R230" s="174" t="str">
        <f t="shared" si="89"/>
        <v/>
      </c>
      <c r="S230" s="174" t="str">
        <f t="shared" si="90"/>
        <v/>
      </c>
      <c r="T230" s="187" t="str">
        <f t="shared" si="91"/>
        <v/>
      </c>
    </row>
    <row r="231" spans="1:20" ht="13.5" customHeight="1" x14ac:dyDescent="0.2">
      <c r="A231" s="173"/>
      <c r="B231" s="287"/>
      <c r="C231" s="287"/>
      <c r="D231" s="287"/>
      <c r="E231" s="143"/>
      <c r="F231" s="143"/>
      <c r="G231" s="160"/>
      <c r="H231" s="160"/>
      <c r="I231" s="134">
        <f t="shared" si="80"/>
        <v>12894.610000000015</v>
      </c>
      <c r="J231" s="174" t="str">
        <f t="shared" si="81"/>
        <v/>
      </c>
      <c r="K231" s="174" t="str">
        <f t="shared" si="82"/>
        <v/>
      </c>
      <c r="L231" s="174" t="str">
        <f t="shared" si="83"/>
        <v/>
      </c>
      <c r="M231" s="174" t="str">
        <f t="shared" si="84"/>
        <v/>
      </c>
      <c r="N231" s="174" t="str">
        <f t="shared" si="85"/>
        <v/>
      </c>
      <c r="O231" s="174" t="str">
        <f t="shared" si="86"/>
        <v/>
      </c>
      <c r="P231" s="174" t="str">
        <f t="shared" si="87"/>
        <v/>
      </c>
      <c r="Q231" s="174" t="str">
        <f t="shared" si="88"/>
        <v/>
      </c>
      <c r="R231" s="174" t="str">
        <f t="shared" si="89"/>
        <v/>
      </c>
      <c r="S231" s="174" t="str">
        <f t="shared" si="90"/>
        <v/>
      </c>
      <c r="T231" s="187" t="str">
        <f t="shared" si="91"/>
        <v/>
      </c>
    </row>
    <row r="232" spans="1:20" ht="13.5" customHeight="1" x14ac:dyDescent="0.2">
      <c r="A232" s="173"/>
      <c r="B232" s="287"/>
      <c r="C232" s="287"/>
      <c r="D232" s="287"/>
      <c r="E232" s="143"/>
      <c r="F232" s="143"/>
      <c r="G232" s="160"/>
      <c r="H232" s="160"/>
      <c r="I232" s="134">
        <f t="shared" si="80"/>
        <v>12894.610000000015</v>
      </c>
      <c r="J232" s="174" t="str">
        <f t="shared" si="81"/>
        <v/>
      </c>
      <c r="K232" s="174" t="str">
        <f t="shared" si="82"/>
        <v/>
      </c>
      <c r="L232" s="174" t="str">
        <f t="shared" si="83"/>
        <v/>
      </c>
      <c r="M232" s="174" t="str">
        <f t="shared" si="84"/>
        <v/>
      </c>
      <c r="N232" s="174" t="str">
        <f t="shared" si="85"/>
        <v/>
      </c>
      <c r="O232" s="174" t="str">
        <f t="shared" si="86"/>
        <v/>
      </c>
      <c r="P232" s="174" t="str">
        <f t="shared" si="87"/>
        <v/>
      </c>
      <c r="Q232" s="174" t="str">
        <f t="shared" si="88"/>
        <v/>
      </c>
      <c r="R232" s="174" t="str">
        <f t="shared" si="89"/>
        <v/>
      </c>
      <c r="S232" s="174" t="str">
        <f t="shared" si="90"/>
        <v/>
      </c>
      <c r="T232" s="187" t="str">
        <f t="shared" si="91"/>
        <v/>
      </c>
    </row>
    <row r="233" spans="1:20" ht="13.5" customHeight="1" x14ac:dyDescent="0.2">
      <c r="A233" s="173"/>
      <c r="B233" s="287"/>
      <c r="C233" s="287"/>
      <c r="D233" s="287"/>
      <c r="E233" s="143"/>
      <c r="F233" s="143"/>
      <c r="G233" s="160"/>
      <c r="H233" s="160"/>
      <c r="I233" s="134">
        <f t="shared" si="80"/>
        <v>12894.610000000015</v>
      </c>
      <c r="J233" s="174" t="str">
        <f t="shared" si="81"/>
        <v/>
      </c>
      <c r="K233" s="174" t="str">
        <f t="shared" si="82"/>
        <v/>
      </c>
      <c r="L233" s="174" t="str">
        <f t="shared" si="83"/>
        <v/>
      </c>
      <c r="M233" s="174" t="str">
        <f t="shared" si="84"/>
        <v/>
      </c>
      <c r="N233" s="174" t="str">
        <f t="shared" si="85"/>
        <v/>
      </c>
      <c r="O233" s="174" t="str">
        <f t="shared" si="86"/>
        <v/>
      </c>
      <c r="P233" s="174" t="str">
        <f t="shared" si="87"/>
        <v/>
      </c>
      <c r="Q233" s="174" t="str">
        <f t="shared" si="88"/>
        <v/>
      </c>
      <c r="R233" s="174" t="str">
        <f t="shared" si="89"/>
        <v/>
      </c>
      <c r="S233" s="174" t="str">
        <f t="shared" si="90"/>
        <v/>
      </c>
      <c r="T233" s="187" t="str">
        <f t="shared" si="91"/>
        <v/>
      </c>
    </row>
    <row r="234" spans="1:20" ht="13.5" customHeight="1" x14ac:dyDescent="0.2">
      <c r="A234" s="173"/>
      <c r="B234" s="287"/>
      <c r="C234" s="287"/>
      <c r="D234" s="287"/>
      <c r="E234" s="143"/>
      <c r="F234" s="143"/>
      <c r="G234" s="160"/>
      <c r="H234" s="160"/>
      <c r="I234" s="134">
        <f t="shared" si="80"/>
        <v>12894.610000000015</v>
      </c>
      <c r="J234" s="174" t="str">
        <f t="shared" si="81"/>
        <v/>
      </c>
      <c r="K234" s="174" t="str">
        <f t="shared" si="82"/>
        <v/>
      </c>
      <c r="L234" s="174" t="str">
        <f t="shared" si="83"/>
        <v/>
      </c>
      <c r="M234" s="174" t="str">
        <f t="shared" si="84"/>
        <v/>
      </c>
      <c r="N234" s="174" t="str">
        <f t="shared" si="85"/>
        <v/>
      </c>
      <c r="O234" s="174" t="str">
        <f t="shared" si="86"/>
        <v/>
      </c>
      <c r="P234" s="174" t="str">
        <f t="shared" si="87"/>
        <v/>
      </c>
      <c r="Q234" s="174" t="str">
        <f t="shared" si="88"/>
        <v/>
      </c>
      <c r="R234" s="174" t="str">
        <f t="shared" si="89"/>
        <v/>
      </c>
      <c r="S234" s="174" t="str">
        <f t="shared" si="90"/>
        <v/>
      </c>
      <c r="T234" s="187" t="str">
        <f t="shared" si="91"/>
        <v/>
      </c>
    </row>
    <row r="235" spans="1:20" ht="13.5" customHeight="1" x14ac:dyDescent="0.2">
      <c r="A235" s="173"/>
      <c r="B235" s="287"/>
      <c r="C235" s="287"/>
      <c r="D235" s="287"/>
      <c r="E235" s="143"/>
      <c r="F235" s="143"/>
      <c r="G235" s="160"/>
      <c r="H235" s="160"/>
      <c r="I235" s="134">
        <f t="shared" si="80"/>
        <v>12894.610000000015</v>
      </c>
      <c r="J235" s="174" t="str">
        <f t="shared" si="81"/>
        <v/>
      </c>
      <c r="K235" s="174" t="str">
        <f t="shared" si="82"/>
        <v/>
      </c>
      <c r="L235" s="174" t="str">
        <f t="shared" si="83"/>
        <v/>
      </c>
      <c r="M235" s="174" t="str">
        <f t="shared" si="84"/>
        <v/>
      </c>
      <c r="N235" s="174" t="str">
        <f t="shared" si="85"/>
        <v/>
      </c>
      <c r="O235" s="174" t="str">
        <f t="shared" si="86"/>
        <v/>
      </c>
      <c r="P235" s="174" t="str">
        <f t="shared" si="87"/>
        <v/>
      </c>
      <c r="Q235" s="174" t="str">
        <f t="shared" si="88"/>
        <v/>
      </c>
      <c r="R235" s="174" t="str">
        <f t="shared" si="89"/>
        <v/>
      </c>
      <c r="S235" s="174" t="str">
        <f t="shared" si="90"/>
        <v/>
      </c>
      <c r="T235" s="187" t="str">
        <f t="shared" si="91"/>
        <v/>
      </c>
    </row>
    <row r="236" spans="1:20" ht="13.5" customHeight="1" x14ac:dyDescent="0.2">
      <c r="A236" s="173"/>
      <c r="B236" s="287"/>
      <c r="C236" s="287"/>
      <c r="D236" s="287"/>
      <c r="E236" s="143"/>
      <c r="F236" s="143"/>
      <c r="G236" s="160"/>
      <c r="H236" s="160"/>
      <c r="I236" s="134">
        <f t="shared" si="80"/>
        <v>12894.610000000015</v>
      </c>
      <c r="J236" s="174" t="str">
        <f t="shared" si="81"/>
        <v/>
      </c>
      <c r="K236" s="174" t="str">
        <f t="shared" si="82"/>
        <v/>
      </c>
      <c r="L236" s="174" t="str">
        <f t="shared" si="83"/>
        <v/>
      </c>
      <c r="M236" s="174" t="str">
        <f t="shared" si="84"/>
        <v/>
      </c>
      <c r="N236" s="174" t="str">
        <f t="shared" si="85"/>
        <v/>
      </c>
      <c r="O236" s="174" t="str">
        <f t="shared" si="86"/>
        <v/>
      </c>
      <c r="P236" s="174" t="str">
        <f t="shared" si="87"/>
        <v/>
      </c>
      <c r="Q236" s="174" t="str">
        <f t="shared" si="88"/>
        <v/>
      </c>
      <c r="R236" s="174" t="str">
        <f t="shared" si="89"/>
        <v/>
      </c>
      <c r="S236" s="174" t="str">
        <f t="shared" si="90"/>
        <v/>
      </c>
      <c r="T236" s="187" t="str">
        <f t="shared" si="91"/>
        <v/>
      </c>
    </row>
    <row r="237" spans="1:20" ht="13.5" customHeight="1" x14ac:dyDescent="0.2">
      <c r="A237" s="173"/>
      <c r="B237" s="287"/>
      <c r="C237" s="287"/>
      <c r="D237" s="287"/>
      <c r="E237" s="143"/>
      <c r="F237" s="143"/>
      <c r="G237" s="160"/>
      <c r="H237" s="160"/>
      <c r="I237" s="134">
        <f t="shared" si="80"/>
        <v>12894.610000000015</v>
      </c>
      <c r="J237" s="174" t="str">
        <f t="shared" si="81"/>
        <v/>
      </c>
      <c r="K237" s="174" t="str">
        <f t="shared" si="82"/>
        <v/>
      </c>
      <c r="L237" s="174" t="str">
        <f t="shared" si="83"/>
        <v/>
      </c>
      <c r="M237" s="174" t="str">
        <f t="shared" si="84"/>
        <v/>
      </c>
      <c r="N237" s="174" t="str">
        <f t="shared" si="85"/>
        <v/>
      </c>
      <c r="O237" s="174" t="str">
        <f t="shared" si="86"/>
        <v/>
      </c>
      <c r="P237" s="174" t="str">
        <f t="shared" si="87"/>
        <v/>
      </c>
      <c r="Q237" s="174" t="str">
        <f t="shared" si="88"/>
        <v/>
      </c>
      <c r="R237" s="174" t="str">
        <f t="shared" si="89"/>
        <v/>
      </c>
      <c r="S237" s="174" t="str">
        <f t="shared" si="90"/>
        <v/>
      </c>
      <c r="T237" s="187" t="str">
        <f t="shared" si="91"/>
        <v/>
      </c>
    </row>
    <row r="238" spans="1:20" ht="13.5" customHeight="1" x14ac:dyDescent="0.2">
      <c r="A238" s="173"/>
      <c r="B238" s="287"/>
      <c r="C238" s="287"/>
      <c r="D238" s="287"/>
      <c r="E238" s="143"/>
      <c r="F238" s="143"/>
      <c r="G238" s="160"/>
      <c r="H238" s="160"/>
      <c r="I238" s="134">
        <f t="shared" si="80"/>
        <v>12894.610000000015</v>
      </c>
      <c r="J238" s="174" t="str">
        <f t="shared" si="81"/>
        <v/>
      </c>
      <c r="K238" s="174" t="str">
        <f t="shared" si="82"/>
        <v/>
      </c>
      <c r="L238" s="174" t="str">
        <f t="shared" si="83"/>
        <v/>
      </c>
      <c r="M238" s="174" t="str">
        <f t="shared" si="84"/>
        <v/>
      </c>
      <c r="N238" s="174" t="str">
        <f t="shared" si="85"/>
        <v/>
      </c>
      <c r="O238" s="174" t="str">
        <f t="shared" si="86"/>
        <v/>
      </c>
      <c r="P238" s="174" t="str">
        <f t="shared" si="87"/>
        <v/>
      </c>
      <c r="Q238" s="174" t="str">
        <f t="shared" si="88"/>
        <v/>
      </c>
      <c r="R238" s="174" t="str">
        <f t="shared" si="89"/>
        <v/>
      </c>
      <c r="S238" s="174" t="str">
        <f t="shared" si="90"/>
        <v/>
      </c>
      <c r="T238" s="187" t="str">
        <f t="shared" si="91"/>
        <v/>
      </c>
    </row>
    <row r="239" spans="1:20" ht="13.5" customHeight="1" x14ac:dyDescent="0.2">
      <c r="A239" s="173"/>
      <c r="B239" s="287"/>
      <c r="C239" s="287"/>
      <c r="D239" s="287"/>
      <c r="E239" s="143"/>
      <c r="F239" s="143"/>
      <c r="G239" s="160"/>
      <c r="H239" s="160"/>
      <c r="I239" s="134">
        <f t="shared" si="80"/>
        <v>12894.610000000015</v>
      </c>
      <c r="J239" s="174" t="str">
        <f t="shared" si="81"/>
        <v/>
      </c>
      <c r="K239" s="174" t="str">
        <f t="shared" si="82"/>
        <v/>
      </c>
      <c r="L239" s="174" t="str">
        <f t="shared" si="83"/>
        <v/>
      </c>
      <c r="M239" s="174" t="str">
        <f t="shared" si="84"/>
        <v/>
      </c>
      <c r="N239" s="174" t="str">
        <f t="shared" si="85"/>
        <v/>
      </c>
      <c r="O239" s="174" t="str">
        <f t="shared" si="86"/>
        <v/>
      </c>
      <c r="P239" s="174" t="str">
        <f t="shared" si="87"/>
        <v/>
      </c>
      <c r="Q239" s="174" t="str">
        <f t="shared" si="88"/>
        <v/>
      </c>
      <c r="R239" s="174" t="str">
        <f t="shared" si="89"/>
        <v/>
      </c>
      <c r="S239" s="174" t="str">
        <f t="shared" si="90"/>
        <v/>
      </c>
      <c r="T239" s="187" t="str">
        <f t="shared" si="91"/>
        <v/>
      </c>
    </row>
    <row r="240" spans="1:20" ht="13.5" customHeight="1" x14ac:dyDescent="0.2">
      <c r="A240" s="173"/>
      <c r="B240" s="287"/>
      <c r="C240" s="287"/>
      <c r="D240" s="287"/>
      <c r="E240" s="143"/>
      <c r="F240" s="143"/>
      <c r="G240" s="160"/>
      <c r="H240" s="134"/>
      <c r="I240" s="134">
        <f t="shared" si="80"/>
        <v>12894.610000000015</v>
      </c>
      <c r="J240" s="174" t="str">
        <f t="shared" si="81"/>
        <v/>
      </c>
      <c r="K240" s="174" t="str">
        <f t="shared" si="82"/>
        <v/>
      </c>
      <c r="L240" s="174" t="str">
        <f t="shared" si="83"/>
        <v/>
      </c>
      <c r="M240" s="174" t="str">
        <f t="shared" si="84"/>
        <v/>
      </c>
      <c r="N240" s="174" t="str">
        <f t="shared" si="85"/>
        <v/>
      </c>
      <c r="O240" s="174" t="str">
        <f t="shared" si="86"/>
        <v/>
      </c>
      <c r="P240" s="174" t="str">
        <f t="shared" si="87"/>
        <v/>
      </c>
      <c r="Q240" s="174" t="str">
        <f t="shared" si="88"/>
        <v/>
      </c>
      <c r="R240" s="174" t="str">
        <f t="shared" si="89"/>
        <v/>
      </c>
      <c r="S240" s="174" t="str">
        <f t="shared" si="90"/>
        <v/>
      </c>
      <c r="T240" s="187" t="str">
        <f t="shared" si="91"/>
        <v/>
      </c>
    </row>
    <row r="241" spans="1:20" ht="13.5" customHeight="1" x14ac:dyDescent="0.2">
      <c r="A241" s="173"/>
      <c r="B241" s="287"/>
      <c r="C241" s="287"/>
      <c r="D241" s="287"/>
      <c r="E241" s="143"/>
      <c r="F241" s="143"/>
      <c r="G241" s="160"/>
      <c r="H241" s="160"/>
      <c r="I241" s="134">
        <f t="shared" si="80"/>
        <v>12894.610000000015</v>
      </c>
      <c r="J241" s="174" t="str">
        <f t="shared" si="81"/>
        <v/>
      </c>
      <c r="K241" s="174" t="str">
        <f t="shared" si="82"/>
        <v/>
      </c>
      <c r="L241" s="174" t="str">
        <f t="shared" si="83"/>
        <v/>
      </c>
      <c r="M241" s="174" t="str">
        <f t="shared" si="84"/>
        <v/>
      </c>
      <c r="N241" s="174" t="str">
        <f t="shared" si="85"/>
        <v/>
      </c>
      <c r="O241" s="174" t="str">
        <f t="shared" si="86"/>
        <v/>
      </c>
      <c r="P241" s="174" t="str">
        <f t="shared" si="87"/>
        <v/>
      </c>
      <c r="Q241" s="174" t="str">
        <f t="shared" si="88"/>
        <v/>
      </c>
      <c r="R241" s="174" t="str">
        <f t="shared" si="89"/>
        <v/>
      </c>
      <c r="S241" s="174" t="str">
        <f t="shared" si="90"/>
        <v/>
      </c>
      <c r="T241" s="187" t="str">
        <f t="shared" si="91"/>
        <v/>
      </c>
    </row>
    <row r="242" spans="1:20" ht="13.5" customHeight="1" x14ac:dyDescent="0.2">
      <c r="A242" s="173"/>
      <c r="B242" s="287"/>
      <c r="C242" s="287"/>
      <c r="D242" s="287"/>
      <c r="E242" s="143"/>
      <c r="F242" s="143"/>
      <c r="G242" s="160"/>
      <c r="H242" s="160"/>
      <c r="I242" s="134">
        <f t="shared" si="80"/>
        <v>12894.610000000015</v>
      </c>
      <c r="J242" s="174" t="str">
        <f t="shared" si="81"/>
        <v/>
      </c>
      <c r="K242" s="174" t="str">
        <f t="shared" si="82"/>
        <v/>
      </c>
      <c r="L242" s="174" t="str">
        <f t="shared" si="83"/>
        <v/>
      </c>
      <c r="M242" s="174" t="str">
        <f>IF(F242=704,H242,"")</f>
        <v/>
      </c>
      <c r="N242" s="174" t="str">
        <f t="shared" si="85"/>
        <v/>
      </c>
      <c r="O242" s="174" t="str">
        <f t="shared" si="86"/>
        <v/>
      </c>
      <c r="P242" s="174" t="str">
        <f t="shared" si="87"/>
        <v/>
      </c>
      <c r="Q242" s="174" t="str">
        <f t="shared" si="88"/>
        <v/>
      </c>
      <c r="R242" s="174" t="str">
        <f t="shared" si="89"/>
        <v/>
      </c>
      <c r="S242" s="174" t="str">
        <f t="shared" si="90"/>
        <v/>
      </c>
      <c r="T242" s="187" t="str">
        <f t="shared" si="91"/>
        <v/>
      </c>
    </row>
    <row r="243" spans="1:20" ht="13.5" customHeight="1" x14ac:dyDescent="0.2">
      <c r="A243" s="173"/>
      <c r="B243" s="287"/>
      <c r="C243" s="287"/>
      <c r="D243" s="287"/>
      <c r="E243" s="143"/>
      <c r="F243" s="143"/>
      <c r="G243" s="160"/>
      <c r="H243" s="160"/>
      <c r="I243" s="134">
        <f t="shared" si="80"/>
        <v>12894.610000000015</v>
      </c>
      <c r="J243" s="174" t="str">
        <f t="shared" si="81"/>
        <v/>
      </c>
      <c r="K243" s="174" t="str">
        <f t="shared" si="82"/>
        <v/>
      </c>
      <c r="L243" s="174" t="str">
        <f t="shared" si="83"/>
        <v/>
      </c>
      <c r="M243" s="174" t="str">
        <f t="shared" si="84"/>
        <v/>
      </c>
      <c r="N243" s="174" t="str">
        <f t="shared" si="85"/>
        <v/>
      </c>
      <c r="O243" s="174" t="str">
        <f t="shared" si="86"/>
        <v/>
      </c>
      <c r="P243" s="174" t="str">
        <f t="shared" si="87"/>
        <v/>
      </c>
      <c r="Q243" s="174" t="str">
        <f t="shared" si="88"/>
        <v/>
      </c>
      <c r="R243" s="174" t="str">
        <f t="shared" si="89"/>
        <v/>
      </c>
      <c r="S243" s="174" t="str">
        <f t="shared" si="90"/>
        <v/>
      </c>
      <c r="T243" s="187" t="str">
        <f t="shared" si="91"/>
        <v/>
      </c>
    </row>
    <row r="244" spans="1:20" ht="13.5" customHeight="1" x14ac:dyDescent="0.2">
      <c r="A244" s="173"/>
      <c r="B244" s="287"/>
      <c r="C244" s="287"/>
      <c r="D244" s="287"/>
      <c r="E244" s="143"/>
      <c r="F244" s="143"/>
      <c r="G244" s="160"/>
      <c r="H244" s="160"/>
      <c r="I244" s="134">
        <f t="shared" si="80"/>
        <v>12894.610000000015</v>
      </c>
      <c r="J244" s="174" t="str">
        <f t="shared" si="81"/>
        <v/>
      </c>
      <c r="K244" s="174" t="str">
        <f t="shared" si="82"/>
        <v/>
      </c>
      <c r="L244" s="174" t="str">
        <f t="shared" si="83"/>
        <v/>
      </c>
      <c r="M244" s="174" t="str">
        <f t="shared" si="84"/>
        <v/>
      </c>
      <c r="N244" s="174" t="str">
        <f t="shared" si="85"/>
        <v/>
      </c>
      <c r="O244" s="174" t="str">
        <f t="shared" si="86"/>
        <v/>
      </c>
      <c r="P244" s="174" t="str">
        <f t="shared" si="87"/>
        <v/>
      </c>
      <c r="Q244" s="174" t="str">
        <f t="shared" si="88"/>
        <v/>
      </c>
      <c r="R244" s="174" t="str">
        <f t="shared" si="89"/>
        <v/>
      </c>
      <c r="S244" s="174" t="str">
        <f t="shared" si="90"/>
        <v/>
      </c>
      <c r="T244" s="187" t="str">
        <f t="shared" si="91"/>
        <v/>
      </c>
    </row>
    <row r="245" spans="1:20" ht="13.5" customHeight="1" x14ac:dyDescent="0.2">
      <c r="A245" s="173"/>
      <c r="B245" s="287"/>
      <c r="C245" s="287"/>
      <c r="D245" s="287"/>
      <c r="E245" s="143"/>
      <c r="F245" s="143"/>
      <c r="G245" s="160"/>
      <c r="H245" s="160"/>
      <c r="I245" s="134">
        <f t="shared" si="80"/>
        <v>12894.610000000015</v>
      </c>
      <c r="J245" s="174" t="str">
        <f t="shared" si="81"/>
        <v/>
      </c>
      <c r="K245" s="174" t="str">
        <f t="shared" si="82"/>
        <v/>
      </c>
      <c r="L245" s="174" t="str">
        <f t="shared" si="83"/>
        <v/>
      </c>
      <c r="M245" s="174" t="str">
        <f t="shared" si="84"/>
        <v/>
      </c>
      <c r="N245" s="174" t="str">
        <f t="shared" si="85"/>
        <v/>
      </c>
      <c r="O245" s="174" t="str">
        <f t="shared" si="86"/>
        <v/>
      </c>
      <c r="P245" s="174" t="str">
        <f t="shared" si="87"/>
        <v/>
      </c>
      <c r="Q245" s="174" t="str">
        <f t="shared" si="88"/>
        <v/>
      </c>
      <c r="R245" s="174" t="str">
        <f t="shared" si="89"/>
        <v/>
      </c>
      <c r="S245" s="174" t="str">
        <f t="shared" si="90"/>
        <v/>
      </c>
      <c r="T245" s="187" t="str">
        <f t="shared" si="91"/>
        <v/>
      </c>
    </row>
    <row r="246" spans="1:20" ht="13.5" customHeight="1" x14ac:dyDescent="0.2">
      <c r="A246" s="173"/>
      <c r="B246" s="287"/>
      <c r="C246" s="287"/>
      <c r="D246" s="287"/>
      <c r="E246" s="143"/>
      <c r="F246" s="143"/>
      <c r="G246" s="160"/>
      <c r="H246" s="160"/>
      <c r="I246" s="134">
        <f t="shared" si="80"/>
        <v>12894.610000000015</v>
      </c>
      <c r="J246" s="174" t="str">
        <f t="shared" si="81"/>
        <v/>
      </c>
      <c r="K246" s="174" t="str">
        <f t="shared" si="82"/>
        <v/>
      </c>
      <c r="L246" s="174" t="str">
        <f t="shared" si="83"/>
        <v/>
      </c>
      <c r="M246" s="174" t="str">
        <f t="shared" si="84"/>
        <v/>
      </c>
      <c r="N246" s="174" t="str">
        <f t="shared" si="85"/>
        <v/>
      </c>
      <c r="O246" s="174" t="str">
        <f t="shared" si="86"/>
        <v/>
      </c>
      <c r="P246" s="174" t="str">
        <f t="shared" si="87"/>
        <v/>
      </c>
      <c r="Q246" s="174" t="str">
        <f t="shared" si="88"/>
        <v/>
      </c>
      <c r="R246" s="174" t="str">
        <f t="shared" si="89"/>
        <v/>
      </c>
      <c r="S246" s="174" t="str">
        <f t="shared" si="90"/>
        <v/>
      </c>
      <c r="T246" s="187" t="str">
        <f t="shared" si="91"/>
        <v/>
      </c>
    </row>
    <row r="247" spans="1:20" ht="13.5" customHeight="1" x14ac:dyDescent="0.2">
      <c r="A247" s="173"/>
      <c r="B247" s="287"/>
      <c r="C247" s="287"/>
      <c r="D247" s="287"/>
      <c r="E247" s="143"/>
      <c r="F247" s="143"/>
      <c r="G247" s="160"/>
      <c r="H247" s="160"/>
      <c r="I247" s="134">
        <f t="shared" si="80"/>
        <v>12894.610000000015</v>
      </c>
      <c r="J247" s="174" t="str">
        <f t="shared" si="81"/>
        <v/>
      </c>
      <c r="K247" s="174" t="str">
        <f t="shared" si="82"/>
        <v/>
      </c>
      <c r="L247" s="174" t="str">
        <f t="shared" si="83"/>
        <v/>
      </c>
      <c r="M247" s="174" t="str">
        <f t="shared" si="84"/>
        <v/>
      </c>
      <c r="N247" s="174" t="str">
        <f t="shared" si="85"/>
        <v/>
      </c>
      <c r="O247" s="174" t="str">
        <f t="shared" si="86"/>
        <v/>
      </c>
      <c r="P247" s="174" t="str">
        <f t="shared" si="87"/>
        <v/>
      </c>
      <c r="Q247" s="174" t="str">
        <f t="shared" si="88"/>
        <v/>
      </c>
      <c r="R247" s="174" t="str">
        <f t="shared" si="89"/>
        <v/>
      </c>
      <c r="S247" s="174" t="str">
        <f t="shared" si="90"/>
        <v/>
      </c>
      <c r="T247" s="187" t="str">
        <f t="shared" si="91"/>
        <v/>
      </c>
    </row>
    <row r="248" spans="1:20" ht="13.5" customHeight="1" x14ac:dyDescent="0.2">
      <c r="A248" s="173"/>
      <c r="B248" s="287"/>
      <c r="C248" s="287"/>
      <c r="D248" s="287"/>
      <c r="E248" s="143"/>
      <c r="F248" s="143"/>
      <c r="G248" s="160"/>
      <c r="H248" s="160"/>
      <c r="I248" s="134">
        <f t="shared" si="80"/>
        <v>12894.610000000015</v>
      </c>
      <c r="J248" s="174" t="str">
        <f t="shared" si="81"/>
        <v/>
      </c>
      <c r="K248" s="174" t="str">
        <f t="shared" si="82"/>
        <v/>
      </c>
      <c r="L248" s="174" t="str">
        <f t="shared" si="83"/>
        <v/>
      </c>
      <c r="M248" s="174" t="str">
        <f t="shared" si="84"/>
        <v/>
      </c>
      <c r="N248" s="174" t="str">
        <f t="shared" si="85"/>
        <v/>
      </c>
      <c r="O248" s="174" t="str">
        <f t="shared" si="86"/>
        <v/>
      </c>
      <c r="P248" s="174" t="str">
        <f t="shared" si="87"/>
        <v/>
      </c>
      <c r="Q248" s="174" t="str">
        <f t="shared" si="88"/>
        <v/>
      </c>
      <c r="R248" s="174" t="str">
        <f t="shared" si="89"/>
        <v/>
      </c>
      <c r="S248" s="174" t="str">
        <f t="shared" si="90"/>
        <v/>
      </c>
      <c r="T248" s="187" t="str">
        <f t="shared" si="91"/>
        <v/>
      </c>
    </row>
    <row r="249" spans="1:20" ht="13.5" customHeight="1" x14ac:dyDescent="0.2">
      <c r="A249" s="173"/>
      <c r="B249" s="287"/>
      <c r="C249" s="287"/>
      <c r="D249" s="287"/>
      <c r="E249" s="143"/>
      <c r="F249" s="143"/>
      <c r="G249" s="160"/>
      <c r="H249" s="160"/>
      <c r="I249" s="134">
        <f t="shared" si="80"/>
        <v>12894.610000000015</v>
      </c>
      <c r="J249" s="174" t="str">
        <f t="shared" si="81"/>
        <v/>
      </c>
      <c r="K249" s="174" t="str">
        <f t="shared" si="82"/>
        <v/>
      </c>
      <c r="L249" s="174" t="str">
        <f t="shared" si="83"/>
        <v/>
      </c>
      <c r="M249" s="174" t="str">
        <f t="shared" si="84"/>
        <v/>
      </c>
      <c r="N249" s="174" t="str">
        <f t="shared" si="85"/>
        <v/>
      </c>
      <c r="O249" s="174" t="str">
        <f t="shared" si="86"/>
        <v/>
      </c>
      <c r="P249" s="174" t="str">
        <f t="shared" si="87"/>
        <v/>
      </c>
      <c r="Q249" s="174" t="str">
        <f t="shared" si="88"/>
        <v/>
      </c>
      <c r="R249" s="174" t="str">
        <f t="shared" si="89"/>
        <v/>
      </c>
      <c r="S249" s="174" t="str">
        <f t="shared" si="90"/>
        <v/>
      </c>
      <c r="T249" s="187" t="str">
        <f t="shared" si="91"/>
        <v/>
      </c>
    </row>
    <row r="250" spans="1:20" ht="13.5" customHeight="1" x14ac:dyDescent="0.2">
      <c r="A250" s="173"/>
      <c r="B250" s="287"/>
      <c r="C250" s="287"/>
      <c r="D250" s="287"/>
      <c r="E250" s="143"/>
      <c r="F250" s="143"/>
      <c r="G250" s="160"/>
      <c r="H250" s="160"/>
      <c r="I250" s="134">
        <f t="shared" si="80"/>
        <v>12894.610000000015</v>
      </c>
      <c r="J250" s="174" t="str">
        <f t="shared" si="81"/>
        <v/>
      </c>
      <c r="K250" s="174" t="str">
        <f t="shared" si="82"/>
        <v/>
      </c>
      <c r="L250" s="174" t="str">
        <f t="shared" si="83"/>
        <v/>
      </c>
      <c r="M250" s="174" t="str">
        <f t="shared" si="84"/>
        <v/>
      </c>
      <c r="N250" s="174" t="str">
        <f t="shared" si="85"/>
        <v/>
      </c>
      <c r="O250" s="174" t="str">
        <f t="shared" si="86"/>
        <v/>
      </c>
      <c r="P250" s="174" t="str">
        <f t="shared" si="87"/>
        <v/>
      </c>
      <c r="Q250" s="174" t="str">
        <f t="shared" si="88"/>
        <v/>
      </c>
      <c r="R250" s="174" t="str">
        <f t="shared" si="89"/>
        <v/>
      </c>
      <c r="S250" s="174" t="str">
        <f t="shared" si="90"/>
        <v/>
      </c>
      <c r="T250" s="187" t="str">
        <f t="shared" si="91"/>
        <v/>
      </c>
    </row>
    <row r="251" spans="1:20" ht="13.5" customHeight="1" x14ac:dyDescent="0.2">
      <c r="A251" s="173"/>
      <c r="B251" s="287"/>
      <c r="C251" s="287"/>
      <c r="D251" s="287"/>
      <c r="E251" s="143"/>
      <c r="F251" s="143"/>
      <c r="G251" s="160"/>
      <c r="H251" s="160"/>
      <c r="I251" s="134">
        <f t="shared" si="80"/>
        <v>12894.610000000015</v>
      </c>
      <c r="J251" s="174" t="str">
        <f t="shared" si="81"/>
        <v/>
      </c>
      <c r="K251" s="174" t="str">
        <f t="shared" si="82"/>
        <v/>
      </c>
      <c r="L251" s="174" t="str">
        <f t="shared" si="83"/>
        <v/>
      </c>
      <c r="M251" s="174" t="str">
        <f t="shared" si="84"/>
        <v/>
      </c>
      <c r="N251" s="174" t="str">
        <f t="shared" si="85"/>
        <v/>
      </c>
      <c r="O251" s="174" t="str">
        <f t="shared" si="86"/>
        <v/>
      </c>
      <c r="P251" s="174" t="str">
        <f t="shared" si="87"/>
        <v/>
      </c>
      <c r="Q251" s="174" t="str">
        <f t="shared" si="88"/>
        <v/>
      </c>
      <c r="R251" s="174" t="str">
        <f t="shared" si="89"/>
        <v/>
      </c>
      <c r="S251" s="174" t="str">
        <f t="shared" si="90"/>
        <v/>
      </c>
      <c r="T251" s="187" t="str">
        <f t="shared" si="91"/>
        <v/>
      </c>
    </row>
    <row r="252" spans="1:20" ht="13.5" customHeight="1" x14ac:dyDescent="0.2">
      <c r="A252" s="173"/>
      <c r="B252" s="287"/>
      <c r="C252" s="287"/>
      <c r="D252" s="287"/>
      <c r="E252" s="143"/>
      <c r="F252" s="143"/>
      <c r="G252" s="160"/>
      <c r="H252" s="160"/>
      <c r="I252" s="134">
        <f t="shared" si="80"/>
        <v>12894.610000000015</v>
      </c>
      <c r="J252" s="174" t="str">
        <f t="shared" si="81"/>
        <v/>
      </c>
      <c r="K252" s="174" t="str">
        <f t="shared" si="82"/>
        <v/>
      </c>
      <c r="L252" s="174" t="str">
        <f t="shared" si="83"/>
        <v/>
      </c>
      <c r="M252" s="174" t="str">
        <f t="shared" si="84"/>
        <v/>
      </c>
      <c r="N252" s="174" t="str">
        <f t="shared" si="85"/>
        <v/>
      </c>
      <c r="O252" s="174" t="str">
        <f t="shared" si="86"/>
        <v/>
      </c>
      <c r="P252" s="174" t="str">
        <f t="shared" si="87"/>
        <v/>
      </c>
      <c r="Q252" s="174" t="str">
        <f t="shared" si="88"/>
        <v/>
      </c>
      <c r="R252" s="174" t="str">
        <f t="shared" si="89"/>
        <v/>
      </c>
      <c r="S252" s="174" t="str">
        <f t="shared" si="90"/>
        <v/>
      </c>
      <c r="T252" s="187" t="str">
        <f t="shared" si="91"/>
        <v/>
      </c>
    </row>
    <row r="253" spans="1:20" ht="13.5" customHeight="1" x14ac:dyDescent="0.2">
      <c r="A253" s="173"/>
      <c r="B253" s="287"/>
      <c r="C253" s="287"/>
      <c r="D253" s="287"/>
      <c r="E253" s="143"/>
      <c r="F253" s="143"/>
      <c r="G253" s="160"/>
      <c r="H253" s="160"/>
      <c r="I253" s="134">
        <f t="shared" si="80"/>
        <v>12894.610000000015</v>
      </c>
      <c r="J253" s="174" t="str">
        <f t="shared" si="81"/>
        <v/>
      </c>
      <c r="K253" s="174" t="str">
        <f t="shared" si="82"/>
        <v/>
      </c>
      <c r="L253" s="174" t="str">
        <f t="shared" si="83"/>
        <v/>
      </c>
      <c r="M253" s="174" t="str">
        <f t="shared" si="84"/>
        <v/>
      </c>
      <c r="N253" s="174" t="str">
        <f t="shared" si="85"/>
        <v/>
      </c>
      <c r="O253" s="174" t="str">
        <f t="shared" si="86"/>
        <v/>
      </c>
      <c r="P253" s="174" t="str">
        <f t="shared" si="87"/>
        <v/>
      </c>
      <c r="Q253" s="174" t="str">
        <f t="shared" si="88"/>
        <v/>
      </c>
      <c r="R253" s="174" t="str">
        <f t="shared" si="89"/>
        <v/>
      </c>
      <c r="S253" s="174" t="str">
        <f t="shared" si="90"/>
        <v/>
      </c>
      <c r="T253" s="187" t="str">
        <f t="shared" si="91"/>
        <v/>
      </c>
    </row>
    <row r="254" spans="1:20" ht="13.5" customHeight="1" x14ac:dyDescent="0.2">
      <c r="A254" s="173"/>
      <c r="B254" s="287"/>
      <c r="C254" s="287"/>
      <c r="D254" s="287"/>
      <c r="E254" s="143"/>
      <c r="F254" s="143"/>
      <c r="G254" s="160"/>
      <c r="H254" s="160"/>
      <c r="I254" s="134">
        <f t="shared" si="80"/>
        <v>12894.610000000015</v>
      </c>
      <c r="J254" s="174" t="str">
        <f t="shared" si="81"/>
        <v/>
      </c>
      <c r="K254" s="174" t="str">
        <f t="shared" si="82"/>
        <v/>
      </c>
      <c r="L254" s="174" t="str">
        <f t="shared" si="83"/>
        <v/>
      </c>
      <c r="M254" s="174" t="str">
        <f t="shared" si="84"/>
        <v/>
      </c>
      <c r="N254" s="174" t="str">
        <f t="shared" si="85"/>
        <v/>
      </c>
      <c r="O254" s="174" t="str">
        <f t="shared" si="86"/>
        <v/>
      </c>
      <c r="P254" s="174" t="str">
        <f t="shared" si="87"/>
        <v/>
      </c>
      <c r="Q254" s="174" t="str">
        <f t="shared" si="88"/>
        <v/>
      </c>
      <c r="R254" s="174" t="str">
        <f t="shared" si="89"/>
        <v/>
      </c>
      <c r="S254" s="174" t="str">
        <f t="shared" si="90"/>
        <v/>
      </c>
      <c r="T254" s="187" t="str">
        <f t="shared" si="91"/>
        <v/>
      </c>
    </row>
    <row r="255" spans="1:20" ht="13.5" customHeight="1" x14ac:dyDescent="0.2">
      <c r="A255" s="173"/>
      <c r="B255" s="287"/>
      <c r="C255" s="287"/>
      <c r="D255" s="287"/>
      <c r="E255" s="143"/>
      <c r="F255" s="143"/>
      <c r="G255" s="160"/>
      <c r="H255" s="160"/>
      <c r="I255" s="134">
        <f t="shared" si="80"/>
        <v>12894.610000000015</v>
      </c>
      <c r="J255" s="174" t="str">
        <f t="shared" si="81"/>
        <v/>
      </c>
      <c r="K255" s="174" t="str">
        <f t="shared" si="82"/>
        <v/>
      </c>
      <c r="L255" s="174" t="str">
        <f t="shared" si="83"/>
        <v/>
      </c>
      <c r="M255" s="174" t="str">
        <f t="shared" si="84"/>
        <v/>
      </c>
      <c r="N255" s="174" t="str">
        <f t="shared" si="85"/>
        <v/>
      </c>
      <c r="O255" s="174" t="str">
        <f t="shared" si="86"/>
        <v/>
      </c>
      <c r="P255" s="174" t="str">
        <f t="shared" si="87"/>
        <v/>
      </c>
      <c r="Q255" s="174" t="str">
        <f t="shared" si="88"/>
        <v/>
      </c>
      <c r="R255" s="174" t="str">
        <f t="shared" si="89"/>
        <v/>
      </c>
      <c r="S255" s="174" t="str">
        <f t="shared" si="90"/>
        <v/>
      </c>
      <c r="T255" s="187" t="str">
        <f t="shared" si="91"/>
        <v/>
      </c>
    </row>
    <row r="256" spans="1:20" ht="13.5" customHeight="1" x14ac:dyDescent="0.2">
      <c r="A256" s="173"/>
      <c r="B256" s="287"/>
      <c r="C256" s="287"/>
      <c r="D256" s="287"/>
      <c r="E256" s="143"/>
      <c r="F256" s="143"/>
      <c r="G256" s="160"/>
      <c r="H256" s="160"/>
      <c r="I256" s="134">
        <f t="shared" si="80"/>
        <v>12894.610000000015</v>
      </c>
      <c r="J256" s="174" t="str">
        <f t="shared" si="81"/>
        <v/>
      </c>
      <c r="K256" s="174" t="str">
        <f t="shared" si="82"/>
        <v/>
      </c>
      <c r="L256" s="174" t="str">
        <f t="shared" si="83"/>
        <v/>
      </c>
      <c r="M256" s="174" t="str">
        <f t="shared" si="84"/>
        <v/>
      </c>
      <c r="N256" s="174" t="str">
        <f t="shared" si="85"/>
        <v/>
      </c>
      <c r="O256" s="174" t="str">
        <f t="shared" si="86"/>
        <v/>
      </c>
      <c r="P256" s="174" t="str">
        <f t="shared" si="87"/>
        <v/>
      </c>
      <c r="Q256" s="174" t="str">
        <f t="shared" si="88"/>
        <v/>
      </c>
      <c r="R256" s="174" t="str">
        <f t="shared" si="89"/>
        <v/>
      </c>
      <c r="S256" s="174" t="str">
        <f t="shared" si="90"/>
        <v/>
      </c>
      <c r="T256" s="187" t="str">
        <f t="shared" si="91"/>
        <v/>
      </c>
    </row>
    <row r="257" spans="1:21" ht="13.5" customHeight="1" x14ac:dyDescent="0.2">
      <c r="A257" s="173"/>
      <c r="B257" s="287"/>
      <c r="C257" s="287"/>
      <c r="D257" s="287"/>
      <c r="E257" s="143"/>
      <c r="F257" s="143"/>
      <c r="G257" s="160"/>
      <c r="H257" s="160"/>
      <c r="I257" s="134">
        <f t="shared" si="80"/>
        <v>12894.610000000015</v>
      </c>
      <c r="J257" s="174" t="str">
        <f t="shared" si="81"/>
        <v/>
      </c>
      <c r="K257" s="174" t="str">
        <f t="shared" si="82"/>
        <v/>
      </c>
      <c r="L257" s="174" t="str">
        <f t="shared" si="83"/>
        <v/>
      </c>
      <c r="M257" s="174" t="str">
        <f t="shared" si="84"/>
        <v/>
      </c>
      <c r="N257" s="174" t="str">
        <f t="shared" si="85"/>
        <v/>
      </c>
      <c r="O257" s="174" t="str">
        <f t="shared" si="86"/>
        <v/>
      </c>
      <c r="P257" s="174" t="str">
        <f t="shared" si="87"/>
        <v/>
      </c>
      <c r="Q257" s="174" t="str">
        <f t="shared" si="88"/>
        <v/>
      </c>
      <c r="R257" s="174" t="str">
        <f t="shared" si="89"/>
        <v/>
      </c>
      <c r="S257" s="174" t="str">
        <f t="shared" si="90"/>
        <v/>
      </c>
      <c r="T257" s="187" t="str">
        <f t="shared" si="91"/>
        <v/>
      </c>
    </row>
    <row r="258" spans="1:21" ht="13.5" customHeight="1" x14ac:dyDescent="0.2">
      <c r="A258" s="173"/>
      <c r="B258" s="287"/>
      <c r="C258" s="287"/>
      <c r="D258" s="287"/>
      <c r="E258" s="143"/>
      <c r="F258" s="143"/>
      <c r="G258" s="160"/>
      <c r="H258" s="160"/>
      <c r="I258" s="134">
        <f t="shared" si="80"/>
        <v>12894.610000000015</v>
      </c>
      <c r="J258" s="174" t="str">
        <f t="shared" si="81"/>
        <v/>
      </c>
      <c r="K258" s="174" t="str">
        <f t="shared" si="82"/>
        <v/>
      </c>
      <c r="L258" s="174" t="str">
        <f t="shared" si="83"/>
        <v/>
      </c>
      <c r="M258" s="174" t="str">
        <f t="shared" si="84"/>
        <v/>
      </c>
      <c r="N258" s="174" t="str">
        <f t="shared" si="85"/>
        <v/>
      </c>
      <c r="O258" s="174" t="str">
        <f t="shared" si="86"/>
        <v/>
      </c>
      <c r="P258" s="174" t="str">
        <f t="shared" si="87"/>
        <v/>
      </c>
      <c r="Q258" s="174" t="str">
        <f t="shared" si="88"/>
        <v/>
      </c>
      <c r="R258" s="174" t="str">
        <f t="shared" si="89"/>
        <v/>
      </c>
      <c r="S258" s="174" t="str">
        <f t="shared" si="90"/>
        <v/>
      </c>
      <c r="T258" s="187" t="str">
        <f t="shared" si="91"/>
        <v/>
      </c>
    </row>
    <row r="259" spans="1:21" ht="13.5" customHeight="1" thickBot="1" x14ac:dyDescent="0.25">
      <c r="A259" s="175"/>
      <c r="B259" s="288"/>
      <c r="C259" s="288"/>
      <c r="D259" s="288"/>
      <c r="E259" s="162"/>
      <c r="F259" s="162"/>
      <c r="G259" s="163"/>
      <c r="H259" s="163"/>
      <c r="I259" s="136">
        <f t="shared" si="80"/>
        <v>12894.610000000015</v>
      </c>
      <c r="J259" s="177" t="str">
        <f t="shared" si="81"/>
        <v/>
      </c>
      <c r="K259" s="177" t="str">
        <f t="shared" si="82"/>
        <v/>
      </c>
      <c r="L259" s="177" t="str">
        <f t="shared" si="83"/>
        <v/>
      </c>
      <c r="M259" s="177" t="str">
        <f t="shared" si="84"/>
        <v/>
      </c>
      <c r="N259" s="177" t="str">
        <f t="shared" si="85"/>
        <v/>
      </c>
      <c r="O259" s="177" t="str">
        <f t="shared" si="86"/>
        <v/>
      </c>
      <c r="P259" s="177" t="str">
        <f t="shared" si="87"/>
        <v/>
      </c>
      <c r="Q259" s="177" t="str">
        <f t="shared" si="88"/>
        <v/>
      </c>
      <c r="R259" s="177" t="str">
        <f t="shared" si="89"/>
        <v/>
      </c>
      <c r="S259" s="177" t="str">
        <f t="shared" si="90"/>
        <v/>
      </c>
      <c r="T259" s="188" t="str">
        <f t="shared" si="91"/>
        <v/>
      </c>
    </row>
    <row r="260" spans="1:21" ht="13.5" thickBot="1" x14ac:dyDescent="0.25">
      <c r="A260" s="29"/>
      <c r="B260" s="286" t="s">
        <v>33</v>
      </c>
      <c r="C260" s="286"/>
      <c r="D260" s="286"/>
      <c r="E260" s="5"/>
      <c r="F260" s="19"/>
      <c r="G260" s="6">
        <f>SUM(G224:G259)</f>
        <v>36016.350000000006</v>
      </c>
      <c r="H260" s="6">
        <f>SUM(H224:H259)</f>
        <v>23121.739999999991</v>
      </c>
      <c r="I260" s="6">
        <f>(G260-H260)</f>
        <v>12894.610000000015</v>
      </c>
      <c r="J260" s="6">
        <f t="shared" ref="J260:T260" si="92">SUM(J224:J259)</f>
        <v>765.3</v>
      </c>
      <c r="K260" s="6">
        <f>SUM(K224:K259)</f>
        <v>2124.7999999999997</v>
      </c>
      <c r="L260" s="6">
        <f t="shared" si="92"/>
        <v>538.6</v>
      </c>
      <c r="M260" s="6">
        <f t="shared" si="92"/>
        <v>267.3</v>
      </c>
      <c r="N260" s="6">
        <f t="shared" si="92"/>
        <v>0</v>
      </c>
      <c r="O260" s="6">
        <f t="shared" si="92"/>
        <v>35</v>
      </c>
      <c r="P260" s="6">
        <f t="shared" si="92"/>
        <v>2350</v>
      </c>
      <c r="Q260" s="6">
        <f t="shared" si="92"/>
        <v>1482.5</v>
      </c>
      <c r="R260" s="6">
        <f t="shared" si="92"/>
        <v>0</v>
      </c>
      <c r="S260" s="6">
        <f t="shared" si="92"/>
        <v>15197.24</v>
      </c>
      <c r="T260" s="6">
        <f t="shared" si="92"/>
        <v>361</v>
      </c>
      <c r="U260" s="115">
        <f>SUM(J260:T260)</f>
        <v>23121.739999999998</v>
      </c>
    </row>
  </sheetData>
  <sheetProtection formatCells="0"/>
  <protectedRanges>
    <protectedRange sqref="A6:F6 A225:I259 E7:H42 A7:A42 A51:H86 A181:I216 A95:H128 A137:I173" name="Rango1"/>
    <protectedRange sqref="B7:D42" name="Rango1_1"/>
  </protectedRanges>
  <mergeCells count="263">
    <mergeCell ref="A2:S2"/>
    <mergeCell ref="B5:D5"/>
    <mergeCell ref="B6:D6"/>
    <mergeCell ref="B7:D7"/>
    <mergeCell ref="A4:B4"/>
    <mergeCell ref="H4:J4"/>
    <mergeCell ref="K4:M4"/>
    <mergeCell ref="O4:Q4"/>
    <mergeCell ref="K134:M134"/>
    <mergeCell ref="O92:P92"/>
    <mergeCell ref="H92:J92"/>
    <mergeCell ref="B111:D111"/>
    <mergeCell ref="B110:D110"/>
    <mergeCell ref="B107:D107"/>
    <mergeCell ref="B108:D108"/>
    <mergeCell ref="B109:D109"/>
    <mergeCell ref="B129:D129"/>
    <mergeCell ref="A132:S132"/>
    <mergeCell ref="A134:B134"/>
    <mergeCell ref="H134:J134"/>
    <mergeCell ref="B101:D101"/>
    <mergeCell ref="B103:D103"/>
    <mergeCell ref="B104:D104"/>
    <mergeCell ref="B105:D105"/>
    <mergeCell ref="B8:D8"/>
    <mergeCell ref="K48:M48"/>
    <mergeCell ref="B43:D43"/>
    <mergeCell ref="A46:S46"/>
    <mergeCell ref="O48:Q48"/>
    <mergeCell ref="A48:B48"/>
    <mergeCell ref="H48:J48"/>
    <mergeCell ref="B41:D41"/>
    <mergeCell ref="B10:D10"/>
    <mergeCell ref="B9:D9"/>
    <mergeCell ref="B15:D15"/>
    <mergeCell ref="B14:D14"/>
    <mergeCell ref="B13:D13"/>
    <mergeCell ref="B12:D12"/>
    <mergeCell ref="B11:D11"/>
    <mergeCell ref="B23:D23"/>
    <mergeCell ref="B24:D24"/>
    <mergeCell ref="B22:D22"/>
    <mergeCell ref="B21:D21"/>
    <mergeCell ref="B20:D20"/>
    <mergeCell ref="B19:D19"/>
    <mergeCell ref="B18:D18"/>
    <mergeCell ref="B17:D17"/>
    <mergeCell ref="B16:D16"/>
    <mergeCell ref="B147:D147"/>
    <mergeCell ref="B137:D137"/>
    <mergeCell ref="B152:D152"/>
    <mergeCell ref="B153:D153"/>
    <mergeCell ref="B154:D154"/>
    <mergeCell ref="B141:D141"/>
    <mergeCell ref="B142:D142"/>
    <mergeCell ref="B139:D139"/>
    <mergeCell ref="B140:D140"/>
    <mergeCell ref="B146:D146"/>
    <mergeCell ref="B158:D158"/>
    <mergeCell ref="B157:D157"/>
    <mergeCell ref="B162:D162"/>
    <mergeCell ref="B159:D159"/>
    <mergeCell ref="B160:D160"/>
    <mergeCell ref="B161:D161"/>
    <mergeCell ref="B155:D155"/>
    <mergeCell ref="B148:D148"/>
    <mergeCell ref="B149:D149"/>
    <mergeCell ref="B150:D150"/>
    <mergeCell ref="B151:D151"/>
    <mergeCell ref="B156:D156"/>
    <mergeCell ref="B171:D171"/>
    <mergeCell ref="B166:D166"/>
    <mergeCell ref="B167:D167"/>
    <mergeCell ref="B168:D168"/>
    <mergeCell ref="B170:D170"/>
    <mergeCell ref="B172:D172"/>
    <mergeCell ref="B173:D173"/>
    <mergeCell ref="B163:D163"/>
    <mergeCell ref="B164:D164"/>
    <mergeCell ref="B165:D165"/>
    <mergeCell ref="B169:D169"/>
    <mergeCell ref="B185:D185"/>
    <mergeCell ref="B186:D186"/>
    <mergeCell ref="B179:D179"/>
    <mergeCell ref="B180:D180"/>
    <mergeCell ref="B181:D181"/>
    <mergeCell ref="B182:D182"/>
    <mergeCell ref="B174:D174"/>
    <mergeCell ref="A176:S176"/>
    <mergeCell ref="A178:B178"/>
    <mergeCell ref="H178:J178"/>
    <mergeCell ref="K178:M178"/>
    <mergeCell ref="O178:P178"/>
    <mergeCell ref="B223:D223"/>
    <mergeCell ref="B224:D224"/>
    <mergeCell ref="B225:D225"/>
    <mergeCell ref="B215:D215"/>
    <mergeCell ref="B199:D199"/>
    <mergeCell ref="B200:D200"/>
    <mergeCell ref="B201:D201"/>
    <mergeCell ref="B202:D202"/>
    <mergeCell ref="B204:D204"/>
    <mergeCell ref="B203:D203"/>
    <mergeCell ref="B211:D211"/>
    <mergeCell ref="B212:D212"/>
    <mergeCell ref="B205:D205"/>
    <mergeCell ref="B207:D207"/>
    <mergeCell ref="B208:D208"/>
    <mergeCell ref="B209:D209"/>
    <mergeCell ref="B210:D210"/>
    <mergeCell ref="B206:D206"/>
    <mergeCell ref="B233:D233"/>
    <mergeCell ref="B234:D234"/>
    <mergeCell ref="B235:D235"/>
    <mergeCell ref="B236:D236"/>
    <mergeCell ref="B229:D229"/>
    <mergeCell ref="B230:D230"/>
    <mergeCell ref="B231:D231"/>
    <mergeCell ref="B232:D232"/>
    <mergeCell ref="B226:D226"/>
    <mergeCell ref="B227:D227"/>
    <mergeCell ref="B228:D228"/>
    <mergeCell ref="B245:D245"/>
    <mergeCell ref="B246:D246"/>
    <mergeCell ref="B247:D247"/>
    <mergeCell ref="B248:D248"/>
    <mergeCell ref="B241:D241"/>
    <mergeCell ref="B242:D242"/>
    <mergeCell ref="B243:D243"/>
    <mergeCell ref="B244:D244"/>
    <mergeCell ref="B237:D237"/>
    <mergeCell ref="B238:D238"/>
    <mergeCell ref="B239:D239"/>
    <mergeCell ref="B240:D240"/>
    <mergeCell ref="B260:D260"/>
    <mergeCell ref="B259:D259"/>
    <mergeCell ref="B256:D256"/>
    <mergeCell ref="B257:D257"/>
    <mergeCell ref="B249:D249"/>
    <mergeCell ref="B250:D250"/>
    <mergeCell ref="B251:D251"/>
    <mergeCell ref="B258:D258"/>
    <mergeCell ref="B252:D252"/>
    <mergeCell ref="B253:D253"/>
    <mergeCell ref="B254:D254"/>
    <mergeCell ref="B255:D255"/>
    <mergeCell ref="O222:P222"/>
    <mergeCell ref="O134:P134"/>
    <mergeCell ref="B216:D216"/>
    <mergeCell ref="B217:D217"/>
    <mergeCell ref="A219:S219"/>
    <mergeCell ref="A222:B222"/>
    <mergeCell ref="H222:J222"/>
    <mergeCell ref="K222:M222"/>
    <mergeCell ref="B213:D213"/>
    <mergeCell ref="B214:D214"/>
    <mergeCell ref="B197:D197"/>
    <mergeCell ref="B198:D198"/>
    <mergeCell ref="B191:D191"/>
    <mergeCell ref="B192:D192"/>
    <mergeCell ref="B193:D193"/>
    <mergeCell ref="B194:D194"/>
    <mergeCell ref="B195:D195"/>
    <mergeCell ref="B196:D196"/>
    <mergeCell ref="B187:D187"/>
    <mergeCell ref="B188:D188"/>
    <mergeCell ref="B189:D189"/>
    <mergeCell ref="B190:D190"/>
    <mergeCell ref="B183:D183"/>
    <mergeCell ref="B184:D184"/>
    <mergeCell ref="B33:D33"/>
    <mergeCell ref="B34:D34"/>
    <mergeCell ref="B35:D35"/>
    <mergeCell ref="B36:D36"/>
    <mergeCell ref="B29:D29"/>
    <mergeCell ref="B30:D30"/>
    <mergeCell ref="B31:D31"/>
    <mergeCell ref="B32:D32"/>
    <mergeCell ref="B25:D25"/>
    <mergeCell ref="B26:D26"/>
    <mergeCell ref="B27:D27"/>
    <mergeCell ref="B28:D28"/>
    <mergeCell ref="B62:D62"/>
    <mergeCell ref="B63:D63"/>
    <mergeCell ref="B64:D64"/>
    <mergeCell ref="B57:D57"/>
    <mergeCell ref="B58:D58"/>
    <mergeCell ref="B59:D59"/>
    <mergeCell ref="B60:D60"/>
    <mergeCell ref="B37:D37"/>
    <mergeCell ref="B38:D38"/>
    <mergeCell ref="B39:D39"/>
    <mergeCell ref="B51:D51"/>
    <mergeCell ref="B40:D40"/>
    <mergeCell ref="B50:D50"/>
    <mergeCell ref="B42:D42"/>
    <mergeCell ref="B49:D49"/>
    <mergeCell ref="B52:D52"/>
    <mergeCell ref="B53:D53"/>
    <mergeCell ref="B54:D54"/>
    <mergeCell ref="B55:D55"/>
    <mergeCell ref="B56:D56"/>
    <mergeCell ref="B61:D61"/>
    <mergeCell ref="B73:D73"/>
    <mergeCell ref="B74:D74"/>
    <mergeCell ref="B75:D75"/>
    <mergeCell ref="B76:D76"/>
    <mergeCell ref="B69:D69"/>
    <mergeCell ref="B70:D70"/>
    <mergeCell ref="B71:D71"/>
    <mergeCell ref="B72:D72"/>
    <mergeCell ref="B65:D65"/>
    <mergeCell ref="B66:D66"/>
    <mergeCell ref="B67:D67"/>
    <mergeCell ref="B68:D68"/>
    <mergeCell ref="B81:D81"/>
    <mergeCell ref="B82:D82"/>
    <mergeCell ref="B83:D83"/>
    <mergeCell ref="B84:D84"/>
    <mergeCell ref="B94:D94"/>
    <mergeCell ref="B93:D93"/>
    <mergeCell ref="B77:D77"/>
    <mergeCell ref="B78:D78"/>
    <mergeCell ref="B79:D79"/>
    <mergeCell ref="B80:D80"/>
    <mergeCell ref="B85:D85"/>
    <mergeCell ref="B86:D86"/>
    <mergeCell ref="B87:D87"/>
    <mergeCell ref="A90:S90"/>
    <mergeCell ref="A92:B92"/>
    <mergeCell ref="K92:M92"/>
    <mergeCell ref="B100:D100"/>
    <mergeCell ref="B95:D95"/>
    <mergeCell ref="B96:D96"/>
    <mergeCell ref="B97:D97"/>
    <mergeCell ref="B98:D98"/>
    <mergeCell ref="B102:D102"/>
    <mergeCell ref="B121:D121"/>
    <mergeCell ref="B122:D122"/>
    <mergeCell ref="B123:D123"/>
    <mergeCell ref="B112:D112"/>
    <mergeCell ref="B106:D106"/>
    <mergeCell ref="B99:D99"/>
    <mergeCell ref="B124:D124"/>
    <mergeCell ref="B117:D117"/>
    <mergeCell ref="B118:D118"/>
    <mergeCell ref="B119:D119"/>
    <mergeCell ref="B120:D120"/>
    <mergeCell ref="B113:D113"/>
    <mergeCell ref="B114:D114"/>
    <mergeCell ref="B115:D115"/>
    <mergeCell ref="B116:D116"/>
    <mergeCell ref="B130:D130"/>
    <mergeCell ref="B143:D143"/>
    <mergeCell ref="B144:D144"/>
    <mergeCell ref="B145:D145"/>
    <mergeCell ref="B125:D125"/>
    <mergeCell ref="B126:D126"/>
    <mergeCell ref="B127:D127"/>
    <mergeCell ref="B128:D128"/>
    <mergeCell ref="B136:D136"/>
    <mergeCell ref="B138:D138"/>
    <mergeCell ref="B135:D135"/>
  </mergeCells>
  <phoneticPr fontId="0" type="noConversion"/>
  <printOptions horizontalCentered="1" verticalCentered="1"/>
  <pageMargins left="0.39370078740157483" right="0.51181102362204722" top="0.19685039370078741" bottom="0.19685039370078741" header="0" footer="0"/>
  <pageSetup paperSize="9" scale="97" orientation="landscape" horizontalDpi="300" verticalDpi="300" r:id="rId1"/>
  <headerFooter alignWithMargins="0"/>
  <legacy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9" zoomScale="145" zoomScaleNormal="145" workbookViewId="0">
      <selection activeCell="B29" sqref="B29"/>
    </sheetView>
  </sheetViews>
  <sheetFormatPr baseColWidth="10" defaultRowHeight="12.75" x14ac:dyDescent="0.2"/>
  <cols>
    <col min="8" max="8" width="12.85546875" bestFit="1" customWidth="1"/>
  </cols>
  <sheetData>
    <row r="1" spans="1:11" x14ac:dyDescent="0.2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x14ac:dyDescent="0.2">
      <c r="A2" s="218"/>
      <c r="B2" s="218"/>
      <c r="C2" s="218"/>
      <c r="D2" s="218"/>
      <c r="E2" s="218" t="s">
        <v>201</v>
      </c>
      <c r="F2" s="218"/>
      <c r="G2" s="218"/>
      <c r="H2" s="218"/>
      <c r="I2" s="218"/>
      <c r="J2" s="218"/>
      <c r="K2" s="218"/>
    </row>
    <row r="3" spans="1:11" x14ac:dyDescent="0.2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ht="13.5" thickBot="1" x14ac:dyDescent="0.25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3.5" thickBot="1" x14ac:dyDescent="0.25">
      <c r="A5" s="218" t="s">
        <v>202</v>
      </c>
      <c r="B5" s="218"/>
      <c r="C5" s="218"/>
      <c r="D5" s="218" t="s">
        <v>205</v>
      </c>
      <c r="E5" s="218"/>
      <c r="F5" s="218"/>
      <c r="G5" s="218"/>
      <c r="H5" s="218" t="s">
        <v>206</v>
      </c>
      <c r="I5" s="218"/>
      <c r="J5" s="305"/>
      <c r="K5" s="306"/>
    </row>
    <row r="6" spans="1:11" x14ac:dyDescent="0.2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</row>
    <row r="7" spans="1:11" x14ac:dyDescent="0.2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 x14ac:dyDescent="0.2">
      <c r="A8" s="218" t="s">
        <v>203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11" x14ac:dyDescent="0.2">
      <c r="A9" s="218"/>
      <c r="B9" s="218"/>
      <c r="C9" s="218"/>
      <c r="D9" s="218"/>
      <c r="E9" s="218"/>
      <c r="F9" s="218"/>
      <c r="G9" s="218"/>
      <c r="H9" s="218" t="s">
        <v>207</v>
      </c>
      <c r="I9" s="218"/>
      <c r="J9" s="218"/>
      <c r="K9" s="218"/>
    </row>
    <row r="10" spans="1:11" x14ac:dyDescent="0.2">
      <c r="A10" s="218" t="s">
        <v>204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8"/>
    </row>
    <row r="11" spans="1:11" ht="13.5" thickBot="1" x14ac:dyDescent="0.25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</row>
    <row r="12" spans="1:11" x14ac:dyDescent="0.2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</row>
    <row r="13" spans="1:11" x14ac:dyDescent="0.2">
      <c r="A13" s="218" t="s">
        <v>13</v>
      </c>
      <c r="B13" s="218"/>
      <c r="C13" s="218"/>
      <c r="D13" s="218"/>
      <c r="E13" s="218" t="s">
        <v>217</v>
      </c>
      <c r="F13" s="218"/>
      <c r="G13" s="218"/>
      <c r="H13" s="222">
        <f>BANCO!E14</f>
        <v>7950.64</v>
      </c>
      <c r="I13" s="218"/>
      <c r="J13" s="218"/>
      <c r="K13" s="218"/>
    </row>
    <row r="14" spans="1:11" x14ac:dyDescent="0.2">
      <c r="A14" s="218" t="s">
        <v>216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8"/>
    </row>
    <row r="15" spans="1:11" x14ac:dyDescent="0.2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pans="1:11" x14ac:dyDescent="0.2">
      <c r="A16" s="218" t="s">
        <v>208</v>
      </c>
      <c r="B16" s="218"/>
      <c r="C16" s="218"/>
      <c r="D16" s="218"/>
      <c r="E16" s="218" t="s">
        <v>218</v>
      </c>
      <c r="F16" s="218" t="s">
        <v>220</v>
      </c>
      <c r="G16" s="218"/>
      <c r="H16" s="222">
        <f>BANCO!E15+BANCO!E18+BANCO!E25+BANCO!E28+BANCO!E29</f>
        <v>25022.51</v>
      </c>
      <c r="I16" s="218"/>
      <c r="J16" s="218"/>
      <c r="K16" s="218"/>
    </row>
    <row r="17" spans="1:11" x14ac:dyDescent="0.2">
      <c r="A17" s="218" t="s">
        <v>209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 x14ac:dyDescent="0.2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x14ac:dyDescent="0.2">
      <c r="A19" s="218" t="s">
        <v>210</v>
      </c>
      <c r="B19" s="218"/>
      <c r="C19" s="218"/>
      <c r="D19" s="218"/>
      <c r="E19" s="218" t="s">
        <v>221</v>
      </c>
      <c r="F19" s="218"/>
      <c r="G19" s="218"/>
      <c r="H19" s="221">
        <f>BANCO!F38</f>
        <v>20221.639999999996</v>
      </c>
      <c r="I19" s="218"/>
      <c r="J19" s="218"/>
      <c r="K19" s="218"/>
    </row>
    <row r="20" spans="1:11" x14ac:dyDescent="0.2">
      <c r="A20" s="218" t="s">
        <v>211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8"/>
    </row>
    <row r="21" spans="1:11" x14ac:dyDescent="0.2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spans="1:11" x14ac:dyDescent="0.2">
      <c r="A22" s="218" t="s">
        <v>7</v>
      </c>
      <c r="B22" s="218"/>
      <c r="C22" s="218"/>
      <c r="D22" s="218"/>
      <c r="E22" s="218" t="s">
        <v>219</v>
      </c>
      <c r="F22" s="218"/>
      <c r="G22" s="218"/>
      <c r="H22" s="222">
        <f>H13+H16-H19</f>
        <v>12751.510000000006</v>
      </c>
      <c r="I22" s="218"/>
      <c r="J22" s="218"/>
      <c r="K22" s="218"/>
    </row>
    <row r="23" spans="1:11" x14ac:dyDescent="0.2">
      <c r="A23" s="218" t="s">
        <v>212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</row>
    <row r="24" spans="1:11" x14ac:dyDescent="0.2">
      <c r="A24" s="218"/>
      <c r="B24" s="218"/>
      <c r="C24" s="218"/>
      <c r="D24" s="218"/>
      <c r="E24" s="218"/>
      <c r="F24" s="218"/>
      <c r="G24" s="218"/>
      <c r="H24" s="218"/>
      <c r="I24" s="218"/>
      <c r="J24" s="218"/>
      <c r="K24" s="218"/>
    </row>
    <row r="25" spans="1:11" x14ac:dyDescent="0.2">
      <c r="A25" s="218" t="s">
        <v>213</v>
      </c>
      <c r="B25" s="218"/>
      <c r="C25" s="218"/>
      <c r="D25" s="218"/>
      <c r="E25" s="218"/>
      <c r="F25" s="218"/>
      <c r="G25" s="218"/>
      <c r="H25" s="222">
        <f>H22</f>
        <v>12751.510000000006</v>
      </c>
      <c r="I25" s="218"/>
      <c r="J25" s="218"/>
      <c r="K25" s="218"/>
    </row>
    <row r="26" spans="1:11" x14ac:dyDescent="0.2">
      <c r="A26" s="218" t="s">
        <v>214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 ht="13.5" thickBot="1" x14ac:dyDescent="0.25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9" spans="1:11" x14ac:dyDescent="0.2">
      <c r="A29" t="s">
        <v>215</v>
      </c>
    </row>
  </sheetData>
  <mergeCells count="1">
    <mergeCell ref="J5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8"/>
  <sheetViews>
    <sheetView tabSelected="1" topLeftCell="D25" zoomScale="115" zoomScaleNormal="115" workbookViewId="0">
      <selection activeCell="M36" sqref="M36"/>
    </sheetView>
  </sheetViews>
  <sheetFormatPr baseColWidth="10" defaultRowHeight="12.75" x14ac:dyDescent="0.2"/>
  <cols>
    <col min="1" max="1" width="15" style="223" customWidth="1"/>
    <col min="2" max="2" width="11.42578125" style="223"/>
    <col min="3" max="3" width="16.140625" style="223" customWidth="1"/>
    <col min="4" max="4" width="11.42578125" style="223"/>
    <col min="5" max="5" width="19.85546875" style="223" customWidth="1"/>
    <col min="6" max="6" width="12.42578125" style="223" bestFit="1" customWidth="1"/>
    <col min="7" max="7" width="19.5703125" style="223" customWidth="1"/>
    <col min="8" max="8" width="13.140625" style="223" customWidth="1"/>
    <col min="9" max="16384" width="11.42578125" style="223"/>
  </cols>
  <sheetData>
    <row r="2" spans="1:17" x14ac:dyDescent="0.2">
      <c r="G2" s="223" t="s">
        <v>222</v>
      </c>
    </row>
    <row r="5" spans="1:17" ht="13.5" thickBot="1" x14ac:dyDescent="0.25">
      <c r="A5" s="223" t="s">
        <v>223</v>
      </c>
      <c r="G5" s="223" t="s">
        <v>224</v>
      </c>
      <c r="O5" s="223" t="s">
        <v>236</v>
      </c>
      <c r="P5" s="224"/>
      <c r="Q5" s="224"/>
    </row>
    <row r="6" spans="1:17" x14ac:dyDescent="0.2">
      <c r="P6" s="223" t="s">
        <v>235</v>
      </c>
    </row>
    <row r="8" spans="1:17" x14ac:dyDescent="0.2">
      <c r="A8" s="223" t="s">
        <v>225</v>
      </c>
      <c r="O8" s="223">
        <v>9667.0400000000009</v>
      </c>
    </row>
    <row r="10" spans="1:17" x14ac:dyDescent="0.2">
      <c r="A10" s="223" t="s">
        <v>16</v>
      </c>
    </row>
    <row r="11" spans="1:17" x14ac:dyDescent="0.2">
      <c r="A11" s="223" t="s">
        <v>226</v>
      </c>
      <c r="F11" s="226">
        <v>9064.77</v>
      </c>
      <c r="G11" s="226"/>
    </row>
    <row r="12" spans="1:17" x14ac:dyDescent="0.2">
      <c r="A12" s="223" t="s">
        <v>227</v>
      </c>
      <c r="F12" s="226">
        <v>764.87</v>
      </c>
      <c r="G12" s="226"/>
    </row>
    <row r="13" spans="1:17" x14ac:dyDescent="0.2">
      <c r="A13" s="223" t="s">
        <v>228</v>
      </c>
      <c r="F13" s="226">
        <v>0</v>
      </c>
      <c r="G13" s="226"/>
    </row>
    <row r="14" spans="1:17" x14ac:dyDescent="0.2">
      <c r="A14" s="223" t="s">
        <v>229</v>
      </c>
      <c r="F14" s="226">
        <v>1523</v>
      </c>
      <c r="G14" s="226"/>
    </row>
    <row r="15" spans="1:17" x14ac:dyDescent="0.2">
      <c r="A15" s="223" t="s">
        <v>230</v>
      </c>
      <c r="F15" s="226">
        <v>7.87</v>
      </c>
      <c r="G15" s="226"/>
    </row>
    <row r="16" spans="1:17" x14ac:dyDescent="0.2">
      <c r="A16" s="223" t="s">
        <v>231</v>
      </c>
      <c r="F16" s="226">
        <v>14988.8</v>
      </c>
      <c r="G16" s="226"/>
    </row>
    <row r="17" spans="1:8" x14ac:dyDescent="0.2">
      <c r="F17" s="226"/>
      <c r="G17" s="226"/>
    </row>
    <row r="18" spans="1:8" x14ac:dyDescent="0.2">
      <c r="A18" s="223" t="s">
        <v>232</v>
      </c>
      <c r="F18" s="226"/>
      <c r="G18" s="226"/>
      <c r="H18" s="223">
        <f>SUM(F11:F16)</f>
        <v>26349.31</v>
      </c>
    </row>
    <row r="19" spans="1:8" x14ac:dyDescent="0.2">
      <c r="A19" s="223" t="s">
        <v>233</v>
      </c>
      <c r="F19" s="226"/>
      <c r="G19" s="226"/>
      <c r="H19" s="223">
        <f>SUM(O8+H18)</f>
        <v>36016.350000000006</v>
      </c>
    </row>
    <row r="20" spans="1:8" x14ac:dyDescent="0.2">
      <c r="F20" s="226"/>
      <c r="G20" s="226"/>
    </row>
    <row r="21" spans="1:8" x14ac:dyDescent="0.2">
      <c r="F21" s="226"/>
      <c r="G21" s="226"/>
    </row>
    <row r="22" spans="1:8" x14ac:dyDescent="0.2">
      <c r="A22" s="223" t="s">
        <v>234</v>
      </c>
      <c r="F22" s="226"/>
      <c r="G22" s="226"/>
    </row>
    <row r="23" spans="1:8" x14ac:dyDescent="0.2">
      <c r="F23" s="226"/>
      <c r="G23" s="226"/>
    </row>
    <row r="24" spans="1:8" x14ac:dyDescent="0.2">
      <c r="A24" s="223" t="s">
        <v>237</v>
      </c>
      <c r="F24" s="226">
        <f>ING.EGR!J260</f>
        <v>765.3</v>
      </c>
      <c r="G24" s="226"/>
    </row>
    <row r="25" spans="1:8" x14ac:dyDescent="0.2">
      <c r="A25" s="223" t="s">
        <v>238</v>
      </c>
      <c r="F25" s="226">
        <f>ING.EGR!K260</f>
        <v>2124.7999999999997</v>
      </c>
      <c r="G25" s="226"/>
    </row>
    <row r="26" spans="1:8" x14ac:dyDescent="0.2">
      <c r="A26" s="223" t="s">
        <v>239</v>
      </c>
      <c r="F26" s="226">
        <f>ING.EGR!L260</f>
        <v>538.6</v>
      </c>
      <c r="G26" s="226"/>
    </row>
    <row r="27" spans="1:8" x14ac:dyDescent="0.2">
      <c r="A27" s="223" t="s">
        <v>240</v>
      </c>
      <c r="F27" s="226">
        <v>267.3</v>
      </c>
      <c r="G27" s="226"/>
    </row>
    <row r="28" spans="1:8" x14ac:dyDescent="0.2">
      <c r="A28" s="223" t="s">
        <v>241</v>
      </c>
      <c r="F28" s="226">
        <f>ING.EGR!N260</f>
        <v>0</v>
      </c>
      <c r="G28" s="226"/>
    </row>
    <row r="29" spans="1:8" x14ac:dyDescent="0.2">
      <c r="A29" s="223" t="s">
        <v>242</v>
      </c>
      <c r="F29" s="226">
        <f>ING.EGR!O260</f>
        <v>35</v>
      </c>
      <c r="G29" s="226"/>
    </row>
    <row r="30" spans="1:8" x14ac:dyDescent="0.2">
      <c r="A30" s="223" t="s">
        <v>243</v>
      </c>
      <c r="F30" s="226">
        <v>2350</v>
      </c>
      <c r="G30" s="226"/>
    </row>
    <row r="31" spans="1:8" x14ac:dyDescent="0.2">
      <c r="A31" s="223" t="s">
        <v>244</v>
      </c>
      <c r="F31" s="226">
        <f>ING.EGR!Q260</f>
        <v>1482.5</v>
      </c>
      <c r="G31" s="226"/>
    </row>
    <row r="32" spans="1:8" x14ac:dyDescent="0.2">
      <c r="A32" s="223" t="s">
        <v>245</v>
      </c>
      <c r="F32" s="226">
        <f>ING.EGR!R260</f>
        <v>0</v>
      </c>
      <c r="G32" s="226"/>
    </row>
    <row r="33" spans="1:14" x14ac:dyDescent="0.2">
      <c r="A33" s="223" t="s">
        <v>246</v>
      </c>
      <c r="F33" s="226">
        <f>ING.EGR!S260</f>
        <v>15197.24</v>
      </c>
      <c r="G33" s="226"/>
    </row>
    <row r="34" spans="1:14" x14ac:dyDescent="0.2">
      <c r="A34" s="223" t="s">
        <v>247</v>
      </c>
      <c r="F34" s="226">
        <f>ING.EGR!T260</f>
        <v>361</v>
      </c>
      <c r="G34" s="226"/>
    </row>
    <row r="36" spans="1:14" x14ac:dyDescent="0.2">
      <c r="L36" s="223">
        <v>23121.74</v>
      </c>
    </row>
    <row r="39" spans="1:14" x14ac:dyDescent="0.2">
      <c r="A39" s="223" t="s">
        <v>248</v>
      </c>
    </row>
    <row r="41" spans="1:14" x14ac:dyDescent="0.2">
      <c r="A41" s="223" t="s">
        <v>249</v>
      </c>
      <c r="C41" s="223" t="s">
        <v>250</v>
      </c>
    </row>
    <row r="43" spans="1:14" x14ac:dyDescent="0.2">
      <c r="A43" s="223" t="s">
        <v>251</v>
      </c>
      <c r="C43" s="223">
        <v>12751.51</v>
      </c>
      <c r="M43" s="223" t="s">
        <v>265</v>
      </c>
    </row>
    <row r="44" spans="1:14" ht="13.5" thickBot="1" x14ac:dyDescent="0.25"/>
    <row r="45" spans="1:14" x14ac:dyDescent="0.2">
      <c r="A45" s="227"/>
      <c r="B45" s="227"/>
      <c r="C45" s="227"/>
      <c r="D45" s="227"/>
      <c r="E45" s="227"/>
      <c r="F45" s="227"/>
      <c r="G45" s="227"/>
      <c r="H45" s="227"/>
      <c r="L45" s="228"/>
      <c r="M45" s="229"/>
      <c r="N45" s="230"/>
    </row>
    <row r="46" spans="1:14" x14ac:dyDescent="0.2">
      <c r="A46" s="227" t="s">
        <v>252</v>
      </c>
      <c r="B46" s="227"/>
      <c r="C46" s="227" t="s">
        <v>254</v>
      </c>
      <c r="D46" s="227"/>
      <c r="E46" s="227" t="s">
        <v>256</v>
      </c>
      <c r="F46" s="227"/>
      <c r="G46" s="227" t="s">
        <v>258</v>
      </c>
      <c r="H46" s="227"/>
      <c r="L46" s="231"/>
      <c r="M46" s="225"/>
      <c r="N46" s="232"/>
    </row>
    <row r="47" spans="1:14" x14ac:dyDescent="0.2">
      <c r="A47" s="227" t="s">
        <v>253</v>
      </c>
      <c r="B47" s="227"/>
      <c r="C47" s="227" t="s">
        <v>255</v>
      </c>
      <c r="D47" s="227"/>
      <c r="E47" s="227" t="s">
        <v>257</v>
      </c>
      <c r="F47" s="227"/>
      <c r="G47" s="227" t="s">
        <v>259</v>
      </c>
      <c r="H47" s="227"/>
      <c r="L47" s="231"/>
      <c r="M47" s="225">
        <v>143.1</v>
      </c>
      <c r="N47" s="232"/>
    </row>
    <row r="48" spans="1:14" ht="25.5" customHeight="1" thickBot="1" x14ac:dyDescent="0.25">
      <c r="A48" s="227">
        <v>8710.9599999999991</v>
      </c>
      <c r="B48" s="227"/>
      <c r="C48" s="227">
        <v>1451.55</v>
      </c>
      <c r="D48" s="227"/>
      <c r="E48" s="227">
        <v>2589</v>
      </c>
      <c r="F48" s="227"/>
      <c r="G48" s="227">
        <v>0</v>
      </c>
      <c r="H48" s="227"/>
      <c r="L48" s="233"/>
      <c r="M48" s="224"/>
      <c r="N48" s="234"/>
    </row>
    <row r="49" spans="1:12" ht="25.5" customHeight="1" x14ac:dyDescent="0.2"/>
    <row r="50" spans="1:12" x14ac:dyDescent="0.2">
      <c r="A50" s="223" t="s">
        <v>260</v>
      </c>
    </row>
    <row r="53" spans="1:12" x14ac:dyDescent="0.2">
      <c r="B53" s="223" t="s">
        <v>261</v>
      </c>
      <c r="E53" s="223" t="s">
        <v>262</v>
      </c>
      <c r="H53" s="223" t="s">
        <v>263</v>
      </c>
    </row>
    <row r="54" spans="1:12" x14ac:dyDescent="0.2">
      <c r="L54" s="223" t="s">
        <v>273</v>
      </c>
    </row>
    <row r="57" spans="1:12" x14ac:dyDescent="0.2">
      <c r="A57" s="223" t="s">
        <v>264</v>
      </c>
    </row>
    <row r="66" spans="1:7" x14ac:dyDescent="0.2">
      <c r="A66" s="223" t="s">
        <v>266</v>
      </c>
      <c r="B66" s="223" t="s">
        <v>267</v>
      </c>
    </row>
    <row r="68" spans="1:7" x14ac:dyDescent="0.2">
      <c r="B68" s="223" t="s">
        <v>268</v>
      </c>
    </row>
    <row r="72" spans="1:7" x14ac:dyDescent="0.2">
      <c r="D72" s="223" t="s">
        <v>270</v>
      </c>
      <c r="E72" s="223" t="s">
        <v>269</v>
      </c>
    </row>
    <row r="78" spans="1:7" x14ac:dyDescent="0.2">
      <c r="E78" s="223" t="s">
        <v>271</v>
      </c>
      <c r="G78" s="223" t="s">
        <v>272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BANCO</vt:lpstr>
      <vt:lpstr>Caja Chica</vt:lpstr>
      <vt:lpstr>ING.EGR</vt:lpstr>
      <vt:lpstr>concilicacion bancaria</vt:lpstr>
      <vt:lpstr>reporte financiero mensual</vt:lpstr>
    </vt:vector>
  </TitlesOfParts>
  <Company>AMOR Y VIDA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</dc:creator>
  <cp:lastModifiedBy>canadiense07</cp:lastModifiedBy>
  <cp:lastPrinted>2007-10-10T19:18:27Z</cp:lastPrinted>
  <dcterms:created xsi:type="dcterms:W3CDTF">2006-06-22T21:58:23Z</dcterms:created>
  <dcterms:modified xsi:type="dcterms:W3CDTF">2012-03-28T00:04:11Z</dcterms:modified>
</cp:coreProperties>
</file>