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 activeTab="5"/>
  </bookViews>
  <sheets>
    <sheet name="Clientes_M" sheetId="3" r:id="rId1"/>
    <sheet name="Productos_M" sheetId="5" r:id="rId2"/>
    <sheet name="Factura_M" sheetId="2" r:id="rId3"/>
    <sheet name="Clientes_D" sheetId="7" r:id="rId4"/>
    <sheet name="Productos_D" sheetId="8" r:id="rId5"/>
    <sheet name="Factura_D" sheetId="9" r:id="rId6"/>
  </sheets>
  <calcPr calcId="144525"/>
</workbook>
</file>

<file path=xl/calcChain.xml><?xml version="1.0" encoding="utf-8"?>
<calcChain xmlns="http://schemas.openxmlformats.org/spreadsheetml/2006/main">
  <c r="I16" i="7" l="1"/>
  <c r="I15" i="7"/>
  <c r="I14" i="7"/>
  <c r="I13" i="7"/>
  <c r="I12" i="7"/>
  <c r="I11" i="7"/>
  <c r="I10" i="7"/>
  <c r="I9" i="7"/>
  <c r="I8" i="7"/>
  <c r="I9" i="3"/>
  <c r="I10" i="3"/>
  <c r="I11" i="3"/>
  <c r="I12" i="3"/>
  <c r="I13" i="3"/>
  <c r="I14" i="3"/>
  <c r="I15" i="3"/>
  <c r="I16" i="3"/>
  <c r="D18" i="9" l="1"/>
  <c r="O16" i="9"/>
  <c r="D16" i="9"/>
  <c r="C14" i="9"/>
  <c r="H14" i="9" s="1"/>
  <c r="M33" i="9" s="1"/>
  <c r="D11" i="8"/>
  <c r="C14" i="2"/>
  <c r="E14" i="2" s="1"/>
  <c r="J33" i="2" s="1"/>
  <c r="O21" i="2"/>
  <c r="Q21" i="2" s="1"/>
  <c r="O22" i="2"/>
  <c r="Q22" i="2" s="1"/>
  <c r="O23" i="2"/>
  <c r="Q23" i="2" s="1"/>
  <c r="O24" i="2"/>
  <c r="Q24" i="2" s="1"/>
  <c r="D22" i="2"/>
  <c r="D21" i="2"/>
  <c r="D23" i="2"/>
  <c r="D24" i="2"/>
  <c r="O16" i="2"/>
  <c r="D16" i="2"/>
  <c r="I8" i="3"/>
  <c r="D18" i="2"/>
  <c r="D11" i="5"/>
  <c r="E14" i="9" l="1"/>
  <c r="J33" i="9" s="1"/>
  <c r="H33" i="9"/>
  <c r="Q31" i="2"/>
  <c r="Q32" i="2" s="1"/>
  <c r="Q33" i="2" s="1"/>
  <c r="H14" i="2"/>
  <c r="M33" i="2" s="1"/>
  <c r="H33" i="2"/>
</calcChain>
</file>

<file path=xl/sharedStrings.xml><?xml version="1.0" encoding="utf-8"?>
<sst xmlns="http://schemas.openxmlformats.org/spreadsheetml/2006/main" count="188" uniqueCount="84">
  <si>
    <t>DESCRIPCIÓN</t>
  </si>
  <si>
    <t>CÓDIGO DEL CLIENTE:</t>
  </si>
  <si>
    <t>CLIENTES</t>
  </si>
  <si>
    <t>CF-0000001</t>
  </si>
  <si>
    <t>ROBLES ANCHANTE</t>
  </si>
  <si>
    <t>ANA MARÍA</t>
  </si>
  <si>
    <t>FECHA NAC.</t>
  </si>
  <si>
    <t>DIRECCIÓN</t>
  </si>
  <si>
    <t>ESTADO CIV.</t>
  </si>
  <si>
    <t>DNI</t>
  </si>
  <si>
    <t>CÓDIGO</t>
  </si>
  <si>
    <t>APELLIDOS</t>
  </si>
  <si>
    <t>NOMBRES</t>
  </si>
  <si>
    <t>S</t>
  </si>
  <si>
    <t>CF-0000002</t>
  </si>
  <si>
    <t>MONTES CUEVAS</t>
  </si>
  <si>
    <t>LUISA MARLENE</t>
  </si>
  <si>
    <t>C</t>
  </si>
  <si>
    <t>CF-0000003</t>
  </si>
  <si>
    <t>ROSAS CARPIO</t>
  </si>
  <si>
    <t xml:space="preserve">Ica, </t>
  </si>
  <si>
    <t>de</t>
  </si>
  <si>
    <t>del</t>
  </si>
  <si>
    <t>Señor(es)</t>
  </si>
  <si>
    <t>R.U.C:</t>
  </si>
  <si>
    <t>DIRECCIÓN:</t>
  </si>
  <si>
    <t>Guía de Remisión:</t>
  </si>
  <si>
    <t>CANT.</t>
  </si>
  <si>
    <t>P. UNITARIO</t>
  </si>
  <si>
    <t>VALOR DE VENTA</t>
  </si>
  <si>
    <t>SUB TOTAL</t>
  </si>
  <si>
    <t>I.G.V.</t>
  </si>
  <si>
    <t>TOTAL S/.</t>
  </si>
  <si>
    <t>Ica,</t>
  </si>
  <si>
    <t>FACTURA</t>
  </si>
  <si>
    <t>Nº</t>
  </si>
  <si>
    <t>R.U.C. 20452648319</t>
  </si>
  <si>
    <t>C A N C E L A D O</t>
  </si>
  <si>
    <t>RUC</t>
  </si>
  <si>
    <t>CÓD. PROD.</t>
  </si>
  <si>
    <t>PREC. UNITARIO</t>
  </si>
  <si>
    <t>LISTADO DE PRODUCTOS</t>
  </si>
  <si>
    <t>.</t>
  </si>
  <si>
    <t>colonia de perita</t>
  </si>
  <si>
    <t>cajas de cerveza de cristal</t>
  </si>
  <si>
    <t xml:space="preserve">cuadernos de loro </t>
  </si>
  <si>
    <t>CÓD.</t>
  </si>
  <si>
    <t xml:space="preserve">estuche de aretes </t>
  </si>
  <si>
    <t>paquetes de gaseosa</t>
  </si>
  <si>
    <t>collar de 14 quilate</t>
  </si>
  <si>
    <t>CF-0000004</t>
  </si>
  <si>
    <t>CF-0000005</t>
  </si>
  <si>
    <t>CF-0000006</t>
  </si>
  <si>
    <t>CF-0000007</t>
  </si>
  <si>
    <t>CF-0000008</t>
  </si>
  <si>
    <t>CF-0000009</t>
  </si>
  <si>
    <t>CF-0000010</t>
  </si>
  <si>
    <t>Av. S. Martín # 777</t>
  </si>
  <si>
    <t>C. Lima # 700</t>
  </si>
  <si>
    <t>C. Piura # 246</t>
  </si>
  <si>
    <t>C. Libertad # 125</t>
  </si>
  <si>
    <t>C. Bolivar # 648</t>
  </si>
  <si>
    <t>C. Chiclayo # 442</t>
  </si>
  <si>
    <t>C. Tacna # 154</t>
  </si>
  <si>
    <t>C. Loreto # 264</t>
  </si>
  <si>
    <t>C. Huanuco  # 101</t>
  </si>
  <si>
    <t>C. Pisco # 865</t>
  </si>
  <si>
    <t>V</t>
  </si>
  <si>
    <t>D</t>
  </si>
  <si>
    <t>VELARDE ANCHANTE</t>
  </si>
  <si>
    <t>ROJAS VENTURA</t>
  </si>
  <si>
    <t>ROSPIGLIOSI HERNÁNDEZ</t>
  </si>
  <si>
    <t>CALDERÓN FUENTES</t>
  </si>
  <si>
    <t>FERNANDO LUIS</t>
  </si>
  <si>
    <t>ROSA MARIA</t>
  </si>
  <si>
    <t>MARI CARMEN</t>
  </si>
  <si>
    <t>FRANCO ARAUJO</t>
  </si>
  <si>
    <t>APARCANA FLORES</t>
  </si>
  <si>
    <t>TORRES CARPIO</t>
  </si>
  <si>
    <t>LUIS ALBERTO</t>
  </si>
  <si>
    <t>JOSE ESTEBAN</t>
  </si>
  <si>
    <t>MARCO ANTONIO</t>
  </si>
  <si>
    <t>MARTIN ANTONIO</t>
  </si>
  <si>
    <t>WILFREDO HUMBERTO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</si>
</sst>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"/>
    <numFmt numFmtId="165" formatCode="dd"/>
    <numFmt numFmtId="166" formatCode="&quot;S/.&quot;\ #,##0.00"/>
    <numFmt numFmtId="167" formatCode="mmmm"/>
    <numFmt numFmtId="168" formatCode="yyyy"/>
    <numFmt numFmtId="171" formatCode="d\-m\-yy;@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rgb="FF0033CC"/>
      <name val="Calibri"/>
      <family val="2"/>
      <scheme val="minor"/>
    </font>
    <font>
      <sz val="20"/>
      <color rgb="FF0033CC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Protection="1"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3" fillId="0" borderId="0" xfId="0" applyFont="1" applyProtection="1">
      <protection hidden="1"/>
    </xf>
    <xf numFmtId="165" fontId="0" fillId="0" borderId="2" xfId="0" applyNumberForma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68" fontId="0" fillId="0" borderId="2" xfId="0" applyNumberFormat="1" applyBorder="1" applyProtection="1"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9" fillId="3" borderId="3" xfId="0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Protection="1">
      <protection hidden="1"/>
    </xf>
    <xf numFmtId="166" fontId="5" fillId="0" borderId="3" xfId="0" applyNumberFormat="1" applyFont="1" applyBorder="1" applyProtection="1">
      <protection hidden="1"/>
    </xf>
    <xf numFmtId="166" fontId="0" fillId="0" borderId="0" xfId="0" applyNumberFormat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Protection="1">
      <protection locked="0" hidden="1"/>
    </xf>
    <xf numFmtId="0" fontId="2" fillId="2" borderId="0" xfId="0" applyFont="1" applyFill="1" applyAlignment="1" applyProtection="1">
      <alignment horizontal="center"/>
      <protection hidden="1"/>
    </xf>
    <xf numFmtId="0" fontId="10" fillId="4" borderId="0" xfId="0" applyFont="1" applyFill="1" applyAlignment="1" applyProtection="1">
      <alignment horizont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167" fontId="0" fillId="0" borderId="2" xfId="0" applyNumberForma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166" fontId="5" fillId="0" borderId="4" xfId="0" applyNumberFormat="1" applyFont="1" applyBorder="1" applyAlignment="1" applyProtection="1">
      <alignment horizontal="center" vertical="center"/>
      <protection hidden="1"/>
    </xf>
    <xf numFmtId="166" fontId="5" fillId="0" borderId="5" xfId="0" applyNumberFormat="1" applyFont="1" applyBorder="1" applyAlignment="1" applyProtection="1">
      <alignment horizontal="center" vertical="center"/>
      <protection hidden="1"/>
    </xf>
    <xf numFmtId="166" fontId="5" fillId="0" borderId="3" xfId="0" applyNumberFormat="1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2" xfId="0" applyNumberForma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4" fontId="5" fillId="0" borderId="4" xfId="0" applyNumberFormat="1" applyFont="1" applyBorder="1" applyAlignment="1" applyProtection="1">
      <alignment horizontal="right" vertical="center"/>
      <protection hidden="1"/>
    </xf>
    <xf numFmtId="0" fontId="5" fillId="0" borderId="5" xfId="0" applyFont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166" fontId="5" fillId="0" borderId="4" xfId="0" applyNumberFormat="1" applyFont="1" applyBorder="1" applyAlignment="1" applyProtection="1">
      <alignment horizontal="right" vertical="center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right" vertical="center"/>
      <protection hidden="1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protection hidden="1"/>
    </xf>
    <xf numFmtId="0" fontId="11" fillId="0" borderId="0" xfId="0" applyNumberFormat="1" applyFont="1" applyFill="1" applyBorder="1" applyAlignment="1" applyProtection="1">
      <protection hidden="1"/>
    </xf>
    <xf numFmtId="0" fontId="11" fillId="0" borderId="0" xfId="0" applyNumberFormat="1" applyFont="1" applyFill="1" applyBorder="1" applyAlignment="1" applyProtection="1">
      <alignment vertical="center"/>
      <protection hidden="1"/>
    </xf>
    <xf numFmtId="171" fontId="11" fillId="0" borderId="0" xfId="0" applyNumberFormat="1" applyFont="1" applyFill="1" applyBorder="1" applyAlignment="1" applyProtection="1">
      <alignment vertical="center"/>
      <protection hidden="1"/>
    </xf>
    <xf numFmtId="0" fontId="11" fillId="0" borderId="0" xfId="0" applyNumberFormat="1" applyFont="1" applyFill="1" applyBorder="1" applyAlignment="1" applyProtection="1">
      <protection locked="0" hidden="1"/>
    </xf>
    <xf numFmtId="0" fontId="16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2</xdr:row>
      <xdr:rowOff>171450</xdr:rowOff>
    </xdr:from>
    <xdr:to>
      <xdr:col>11</xdr:col>
      <xdr:colOff>9525</xdr:colOff>
      <xdr:row>11</xdr:row>
      <xdr:rowOff>180975</xdr:rowOff>
    </xdr:to>
    <xdr:grpSp>
      <xdr:nvGrpSpPr>
        <xdr:cNvPr id="15" name="14 Grupo"/>
        <xdr:cNvGrpSpPr/>
      </xdr:nvGrpSpPr>
      <xdr:grpSpPr>
        <a:xfrm>
          <a:off x="752475" y="543157"/>
          <a:ext cx="4646806" cy="1763519"/>
          <a:chOff x="8763000" y="571500"/>
          <a:chExt cx="4543425" cy="1724025"/>
        </a:xfrm>
      </xdr:grpSpPr>
      <xdr:sp macro="" textlink="">
        <xdr:nvSpPr>
          <xdr:cNvPr id="2" name="1 Rectángulo redondeado"/>
          <xdr:cNvSpPr/>
        </xdr:nvSpPr>
        <xdr:spPr>
          <a:xfrm>
            <a:off x="8763000" y="571500"/>
            <a:ext cx="4543425" cy="1724025"/>
          </a:xfrm>
          <a:prstGeom prst="round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3" name="2 CuadroTexto"/>
          <xdr:cNvSpPr txBox="1"/>
        </xdr:nvSpPr>
        <xdr:spPr>
          <a:xfrm>
            <a:off x="8763000" y="781050"/>
            <a:ext cx="4543425" cy="9048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algn="ctr"/>
            <a:r>
              <a:rPr lang="es-ES" sz="1600" b="1" cap="none" spc="0" baseline="0">
                <a:ln w="12700">
                  <a:solidFill>
                    <a:schemeClr val="tx2">
                      <a:satMod val="155000"/>
                    </a:schemeClr>
                  </a:solidFill>
                  <a:prstDash val="solid"/>
                </a:ln>
                <a:solidFill>
                  <a:schemeClr val="bg2">
                    <a:tint val="85000"/>
                    <a:satMod val="155000"/>
                  </a:schemeClr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  <a:reflection blurRad="6350" stA="55000" endA="300" endPos="45500" dir="5400000" sy="-100000" algn="bl" rotWithShape="0"/>
                </a:effectLst>
                <a:latin typeface="Copperplate Gothic Bold" pitchFamily="34" charset="0"/>
              </a:rPr>
              <a:t>Impresiones Grafica Canito </a:t>
            </a:r>
            <a:r>
              <a:rPr lang="es-ES" sz="1100" b="1" cap="none" spc="0" baseline="0">
                <a:ln w="12700">
                  <a:solidFill>
                    <a:schemeClr val="tx2">
                      <a:satMod val="155000"/>
                    </a:schemeClr>
                  </a:solidFill>
                  <a:prstDash val="solid"/>
                </a:ln>
                <a:solidFill>
                  <a:schemeClr val="bg2">
                    <a:tint val="85000"/>
                    <a:satMod val="155000"/>
                  </a:schemeClr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  <a:reflection blurRad="6350" stA="55000" endA="300" endPos="45500" dir="5400000" sy="-100000" algn="bl" rotWithShape="0"/>
                </a:effectLst>
                <a:latin typeface="Copperplate Gothic Bold" pitchFamily="34" charset="0"/>
              </a:rPr>
              <a:t>S.A.C.</a:t>
            </a:r>
          </a:p>
          <a:p>
            <a:endParaRPr lang="es-ES" sz="6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  <a:reflection blurRad="6350" stA="55000" endA="300" endPos="45500" dir="5400000" sy="-100000" algn="bl" rotWithShape="0"/>
              </a:effectLst>
              <a:latin typeface="Copperplate Gothic Bold" pitchFamily="34" charset="0"/>
            </a:endParaRPr>
          </a:p>
          <a:p>
            <a:pPr algn="ctr"/>
            <a:r>
              <a:rPr lang="es-ES" sz="900" b="0" cap="none" spc="0" baseline="0">
                <a:ln>
                  <a:noFill/>
                </a:ln>
                <a:solidFill>
                  <a:schemeClr val="accent1"/>
                </a:solidFill>
                <a:effectLst/>
                <a:latin typeface="Arial Narrow" pitchFamily="34" charset="0"/>
              </a:rPr>
              <a:t>Suc.: CALLE SALAVERRY Nº 125 - "A" - TELF.: 228602 - ICA</a:t>
            </a:r>
          </a:p>
          <a:p>
            <a:pPr algn="ctr"/>
            <a:r>
              <a:rPr lang="es-ES" sz="900" b="0" cap="none" spc="0" baseline="0">
                <a:ln>
                  <a:noFill/>
                </a:ln>
                <a:solidFill>
                  <a:schemeClr val="accent1"/>
                </a:solidFill>
                <a:effectLst/>
                <a:latin typeface="Arial Narrow" pitchFamily="34" charset="0"/>
              </a:rPr>
              <a:t>Princ. Urb. San Joaquin Mza. "T" - 25 - 2º ETAPA - ICA</a:t>
            </a:r>
          </a:p>
          <a:p>
            <a:pPr algn="ctr"/>
            <a:r>
              <a:rPr lang="es-ES" sz="900" b="0" cap="none" spc="0" baseline="0">
                <a:ln>
                  <a:noFill/>
                </a:ln>
                <a:solidFill>
                  <a:schemeClr val="accent1"/>
                </a:solidFill>
                <a:effectLst/>
                <a:latin typeface="Arial Narrow" pitchFamily="34" charset="0"/>
              </a:rPr>
              <a:t>Telf: 212706 - 521198</a:t>
            </a:r>
          </a:p>
          <a:p>
            <a:pPr algn="ctr"/>
            <a:r>
              <a:rPr lang="es-ES" sz="900" b="0" cap="none" spc="0" baseline="0">
                <a:ln>
                  <a:noFill/>
                </a:ln>
                <a:solidFill>
                  <a:schemeClr val="accent1"/>
                </a:solidFill>
                <a:effectLst/>
                <a:latin typeface="Arial Narrow" pitchFamily="34" charset="0"/>
              </a:rPr>
              <a:t>Cel: 9610868 - 9607418 - 9992732</a:t>
            </a:r>
          </a:p>
        </xdr:txBody>
      </xdr:sp>
      <xdr:cxnSp macro="">
        <xdr:nvCxnSpPr>
          <xdr:cNvPr id="5" name="4 Conector recto"/>
          <xdr:cNvCxnSpPr/>
        </xdr:nvCxnSpPr>
        <xdr:spPr>
          <a:xfrm>
            <a:off x="9545830" y="1714500"/>
            <a:ext cx="3260831" cy="1588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5 CuadroTexto"/>
          <xdr:cNvSpPr txBox="1"/>
        </xdr:nvSpPr>
        <xdr:spPr>
          <a:xfrm>
            <a:off x="9545830" y="1752601"/>
            <a:ext cx="3271701" cy="3524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algn="ctr"/>
            <a:r>
              <a:rPr lang="es-ES" sz="900" b="0" cap="none" spc="0" baseline="0">
                <a:ln>
                  <a:noFill/>
                </a:ln>
                <a:solidFill>
                  <a:schemeClr val="accent1"/>
                </a:solidFill>
                <a:effectLst/>
                <a:latin typeface="Britannic Bold" pitchFamily="34" charset="0"/>
              </a:rPr>
              <a:t>SERVICIO DE IMPRESIONES EN GENERAL</a:t>
            </a:r>
          </a:p>
          <a:p>
            <a:pPr algn="ctr"/>
            <a:r>
              <a:rPr lang="es-ES" sz="900" b="0" cap="none" spc="0" baseline="0">
                <a:ln>
                  <a:noFill/>
                </a:ln>
                <a:solidFill>
                  <a:schemeClr val="accent1"/>
                </a:solidFill>
                <a:effectLst/>
                <a:latin typeface="Britannic Bold" pitchFamily="34" charset="0"/>
              </a:rPr>
              <a:t>AUTORIZADO POR LA SUNAT</a:t>
            </a:r>
          </a:p>
        </xdr:txBody>
      </xdr:sp>
    </xdr:grpSp>
    <xdr:clientData/>
  </xdr:twoCellAnchor>
  <xdr:twoCellAnchor>
    <xdr:from>
      <xdr:col>1</xdr:col>
      <xdr:colOff>1</xdr:colOff>
      <xdr:row>30</xdr:row>
      <xdr:rowOff>57150</xdr:rowOff>
    </xdr:from>
    <xdr:to>
      <xdr:col>5</xdr:col>
      <xdr:colOff>485776</xdr:colOff>
      <xdr:row>33</xdr:row>
      <xdr:rowOff>180975</xdr:rowOff>
    </xdr:to>
    <xdr:sp macro="" textlink="">
      <xdr:nvSpPr>
        <xdr:cNvPr id="12" name="11 CuadroTexto"/>
        <xdr:cNvSpPr txBox="1"/>
      </xdr:nvSpPr>
      <xdr:spPr>
        <a:xfrm>
          <a:off x="762001" y="5791200"/>
          <a:ext cx="2266950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1000" b="1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  <a:ea typeface="+mn-ea"/>
              <a:cs typeface="+mn-cs"/>
            </a:rPr>
            <a:t>IMPRESIONES GRAFICAS CANITO S.A.C.</a:t>
          </a:r>
        </a:p>
        <a:p>
          <a:pPr marL="0" indent="0" algn="ctr"/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  <a:ea typeface="+mn-ea"/>
              <a:cs typeface="+mn-cs"/>
            </a:rPr>
            <a:t>R.U.C. 20452648319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</a:rPr>
            <a:t>Suc.: CALLE SALAVERRY Nº 125 - "A" - TELF.: 228602 - ICA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</a:rPr>
            <a:t>Princ. Urb. San Joaquin Mza. "T" - 25 </a:t>
          </a:r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  <a:ea typeface="+mn-ea"/>
              <a:cs typeface="+mn-cs"/>
            </a:rPr>
            <a:t>-</a:t>
          </a:r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</a:rPr>
            <a:t> 2º ETAPA - ICA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</a:rPr>
            <a:t>Telf: 212706 - 521198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</a:rPr>
            <a:t>Cel: 9610868 - 9607418 - 9992732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</a:rPr>
            <a:t>Serie 002: 401 - 900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</a:rPr>
            <a:t>Aut.: 0407724103 - F.I.: 25 - 08 - 07</a:t>
          </a:r>
          <a:endParaRPr lang="es-ES" sz="900" b="0" cap="none" spc="0" baseline="0">
            <a:ln>
              <a:noFill/>
            </a:ln>
            <a:solidFill>
              <a:schemeClr val="accent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0</xdr:colOff>
      <xdr:row>30</xdr:row>
      <xdr:rowOff>38100</xdr:rowOff>
    </xdr:from>
    <xdr:to>
      <xdr:col>5</xdr:col>
      <xdr:colOff>485775</xdr:colOff>
      <xdr:row>33</xdr:row>
      <xdr:rowOff>171450</xdr:rowOff>
    </xdr:to>
    <xdr:sp macro="" textlink="">
      <xdr:nvSpPr>
        <xdr:cNvPr id="14" name="13 Rectángulo redondeado"/>
        <xdr:cNvSpPr/>
      </xdr:nvSpPr>
      <xdr:spPr>
        <a:xfrm>
          <a:off x="762000" y="5772150"/>
          <a:ext cx="2266950" cy="1076325"/>
        </a:xfrm>
        <a:prstGeom prst="roundRect">
          <a:avLst/>
        </a:prstGeom>
        <a:solidFill>
          <a:schemeClr val="accent1">
            <a:alpha val="20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12</xdr:col>
      <xdr:colOff>9524</xdr:colOff>
      <xdr:row>3</xdr:row>
      <xdr:rowOff>0</xdr:rowOff>
    </xdr:from>
    <xdr:to>
      <xdr:col>17</xdr:col>
      <xdr:colOff>485772</xdr:colOff>
      <xdr:row>11</xdr:row>
      <xdr:rowOff>180975</xdr:rowOff>
    </xdr:to>
    <xdr:sp macro="" textlink="">
      <xdr:nvSpPr>
        <xdr:cNvPr id="16" name="15 Redondear rectángulo de esquina diagonal"/>
        <xdr:cNvSpPr/>
      </xdr:nvSpPr>
      <xdr:spPr>
        <a:xfrm flipH="1">
          <a:off x="5591174" y="600075"/>
          <a:ext cx="2943223" cy="1781175"/>
        </a:xfrm>
        <a:prstGeom prst="round2DiagRect">
          <a:avLst/>
        </a:prstGeom>
        <a:solidFill>
          <a:schemeClr val="accent1">
            <a:alpha val="2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38100</xdr:rowOff>
    </xdr:from>
    <xdr:to>
      <xdr:col>5</xdr:col>
      <xdr:colOff>485775</xdr:colOff>
      <xdr:row>33</xdr:row>
      <xdr:rowOff>171450</xdr:rowOff>
    </xdr:to>
    <xdr:sp macro="" textlink="">
      <xdr:nvSpPr>
        <xdr:cNvPr id="8" name="7 Rectángulo redondeado"/>
        <xdr:cNvSpPr/>
      </xdr:nvSpPr>
      <xdr:spPr>
        <a:xfrm>
          <a:off x="766646" y="5602094"/>
          <a:ext cx="2274617" cy="1074234"/>
        </a:xfrm>
        <a:prstGeom prst="roundRect">
          <a:avLst/>
        </a:prstGeom>
        <a:solidFill>
          <a:sysClr val="window" lastClr="FFFFFF">
            <a:alpha val="20000"/>
          </a:sys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>
    <xdr:from>
      <xdr:col>1</xdr:col>
      <xdr:colOff>1</xdr:colOff>
      <xdr:row>30</xdr:row>
      <xdr:rowOff>57150</xdr:rowOff>
    </xdr:from>
    <xdr:to>
      <xdr:col>5</xdr:col>
      <xdr:colOff>485776</xdr:colOff>
      <xdr:row>33</xdr:row>
      <xdr:rowOff>180975</xdr:rowOff>
    </xdr:to>
    <xdr:sp macro="" textlink="">
      <xdr:nvSpPr>
        <xdr:cNvPr id="7" name="6 CuadroTexto"/>
        <xdr:cNvSpPr txBox="1"/>
      </xdr:nvSpPr>
      <xdr:spPr>
        <a:xfrm>
          <a:off x="762001" y="5743575"/>
          <a:ext cx="2266950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1000" b="1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IMPRESIONES GRAFICAS CANITO S.A.C.</a:t>
          </a:r>
        </a:p>
        <a:p>
          <a:pPr marL="0" indent="0" algn="ctr"/>
          <a:r>
            <a:rPr lang="es-ES" sz="700" b="0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R.U.C. 20452648319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Arial Narrow" pitchFamily="34" charset="0"/>
            </a:rPr>
            <a:t>Suc.: CALLE SALAVERRY Nº 125 - "A" - TELF.: 228602 - ICA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Arial Narrow" pitchFamily="34" charset="0"/>
            </a:rPr>
            <a:t>Princ. Urb. San Joaquin Mza. "T" - 25 </a:t>
          </a:r>
          <a:r>
            <a:rPr lang="es-ES" sz="700" b="0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-</a:t>
          </a:r>
          <a:r>
            <a:rPr lang="es-ES" sz="700" b="0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Arial Narrow" pitchFamily="34" charset="0"/>
            </a:rPr>
            <a:t> 2º ETAPA - ICA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Arial Narrow" pitchFamily="34" charset="0"/>
            </a:rPr>
            <a:t>Telf: 212706 - 521198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Arial Narrow" pitchFamily="34" charset="0"/>
            </a:rPr>
            <a:t>Cel: 9610868 - 9607418 - 9992732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Arial Narrow" pitchFamily="34" charset="0"/>
            </a:rPr>
            <a:t>Serie 002: 401 - 900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Arial Narrow" pitchFamily="34" charset="0"/>
            </a:rPr>
            <a:t>Aut.: 0407724103 - F.I.: 25 - 08 - 07</a:t>
          </a:r>
          <a:endParaRPr lang="es-ES" sz="900" b="0" cap="none" spc="0" baseline="0">
            <a:ln>
              <a:noFill/>
            </a:ln>
            <a:solidFill>
              <a:sysClr val="windowText" lastClr="000000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752475</xdr:colOff>
      <xdr:row>2</xdr:row>
      <xdr:rowOff>171450</xdr:rowOff>
    </xdr:from>
    <xdr:to>
      <xdr:col>11</xdr:col>
      <xdr:colOff>9525</xdr:colOff>
      <xdr:row>11</xdr:row>
      <xdr:rowOff>180975</xdr:rowOff>
    </xdr:to>
    <xdr:sp macro="" textlink="">
      <xdr:nvSpPr>
        <xdr:cNvPr id="3" name="2 Rectángulo redondeado"/>
        <xdr:cNvSpPr/>
      </xdr:nvSpPr>
      <xdr:spPr>
        <a:xfrm>
          <a:off x="752475" y="543157"/>
          <a:ext cx="4646806" cy="1763519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>
            <a:ln>
              <a:noFill/>
            </a:ln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41817</xdr:colOff>
      <xdr:row>4</xdr:row>
      <xdr:rowOff>14092</xdr:rowOff>
    </xdr:from>
    <xdr:to>
      <xdr:col>10</xdr:col>
      <xdr:colOff>720183</xdr:colOff>
      <xdr:row>8</xdr:row>
      <xdr:rowOff>114970</xdr:rowOff>
    </xdr:to>
    <xdr:sp macro="" textlink="">
      <xdr:nvSpPr>
        <xdr:cNvPr id="4" name="3 CuadroTexto"/>
        <xdr:cNvSpPr txBox="1"/>
      </xdr:nvSpPr>
      <xdr:spPr>
        <a:xfrm>
          <a:off x="808463" y="757507"/>
          <a:ext cx="4534830" cy="92560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1600" b="1" cap="none" spc="0" baseline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Copperplate Gothic Bold" pitchFamily="34" charset="0"/>
            </a:rPr>
            <a:t>Impresiones Grafica Canito </a:t>
          </a:r>
          <a:r>
            <a:rPr lang="es-ES" sz="1100" b="1" cap="none" spc="0" baseline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Copperplate Gothic Bold" pitchFamily="34" charset="0"/>
            </a:rPr>
            <a:t>S.A.C.</a:t>
          </a:r>
        </a:p>
        <a:p>
          <a:endParaRPr lang="es-ES" sz="600" b="1" cap="none" spc="0" baseline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Copperplate Gothic Bold" pitchFamily="34" charset="0"/>
          </a:endParaRPr>
        </a:p>
        <a:p>
          <a:pPr algn="ctr"/>
          <a:r>
            <a:rPr lang="es-ES" sz="900" b="0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Arial Narrow" pitchFamily="34" charset="0"/>
            </a:rPr>
            <a:t>Suc.: CALLE SALAVERRY Nº 125 - "A" - TELF.: 228602 - ICA</a:t>
          </a:r>
        </a:p>
        <a:p>
          <a:pPr algn="ctr"/>
          <a:r>
            <a:rPr lang="es-ES" sz="900" b="0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Arial Narrow" pitchFamily="34" charset="0"/>
            </a:rPr>
            <a:t>Princ. Urb. San Joaquin Mza. "T" - 25 - 2º ETAPA - ICA</a:t>
          </a:r>
        </a:p>
        <a:p>
          <a:pPr algn="ctr"/>
          <a:r>
            <a:rPr lang="es-ES" sz="900" b="0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Arial Narrow" pitchFamily="34" charset="0"/>
            </a:rPr>
            <a:t>Telf: 212706 - 521198</a:t>
          </a:r>
        </a:p>
        <a:p>
          <a:pPr algn="ctr"/>
          <a:r>
            <a:rPr lang="es-ES" sz="900" b="0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Arial Narrow" pitchFamily="34" charset="0"/>
            </a:rPr>
            <a:t>Cel: 9610868 - 9607418 - 9992732</a:t>
          </a:r>
        </a:p>
      </xdr:txBody>
    </xdr:sp>
    <xdr:clientData/>
  </xdr:twoCellAnchor>
  <xdr:twoCellAnchor>
    <xdr:from>
      <xdr:col>3</xdr:col>
      <xdr:colOff>54672</xdr:colOff>
      <xdr:row>8</xdr:row>
      <xdr:rowOff>144201</xdr:rowOff>
    </xdr:from>
    <xdr:to>
      <xdr:col>10</xdr:col>
      <xdr:colOff>265035</xdr:colOff>
      <xdr:row>8</xdr:row>
      <xdr:rowOff>145825</xdr:rowOff>
    </xdr:to>
    <xdr:cxnSp macro="">
      <xdr:nvCxnSpPr>
        <xdr:cNvPr id="5" name="4 Conector recto"/>
        <xdr:cNvCxnSpPr/>
      </xdr:nvCxnSpPr>
      <xdr:spPr>
        <a:xfrm>
          <a:off x="1553117" y="1712341"/>
          <a:ext cx="3335028" cy="1624"/>
        </a:xfrm>
        <a:prstGeom prst="lin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54672</xdr:colOff>
      <xdr:row>8</xdr:row>
      <xdr:rowOff>183175</xdr:rowOff>
    </xdr:from>
    <xdr:to>
      <xdr:col>10</xdr:col>
      <xdr:colOff>276152</xdr:colOff>
      <xdr:row>10</xdr:row>
      <xdr:rowOff>171964</xdr:rowOff>
    </xdr:to>
    <xdr:sp macro="" textlink="">
      <xdr:nvSpPr>
        <xdr:cNvPr id="6" name="5 CuadroTexto"/>
        <xdr:cNvSpPr txBox="1"/>
      </xdr:nvSpPr>
      <xdr:spPr>
        <a:xfrm>
          <a:off x="1553117" y="1751315"/>
          <a:ext cx="3346145" cy="360497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 b="0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Britannic Bold" pitchFamily="34" charset="0"/>
            </a:rPr>
            <a:t>SERVICIO DE IMPRESIONES EN GENERAL</a:t>
          </a:r>
        </a:p>
        <a:p>
          <a:pPr algn="ctr"/>
          <a:r>
            <a:rPr lang="es-ES" sz="900" b="0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Britannic Bold" pitchFamily="34" charset="0"/>
            </a:rPr>
            <a:t>AUTORIZADO POR LA SUNAT</a:t>
          </a:r>
        </a:p>
      </xdr:txBody>
    </xdr:sp>
    <xdr:clientData/>
  </xdr:twoCellAnchor>
  <xdr:twoCellAnchor>
    <xdr:from>
      <xdr:col>12</xdr:col>
      <xdr:colOff>9524</xdr:colOff>
      <xdr:row>3</xdr:row>
      <xdr:rowOff>0</xdr:rowOff>
    </xdr:from>
    <xdr:to>
      <xdr:col>17</xdr:col>
      <xdr:colOff>485772</xdr:colOff>
      <xdr:row>11</xdr:row>
      <xdr:rowOff>180975</xdr:rowOff>
    </xdr:to>
    <xdr:sp macro="" textlink="">
      <xdr:nvSpPr>
        <xdr:cNvPr id="9" name="8 Redondear rectángulo de esquina diagonal"/>
        <xdr:cNvSpPr/>
      </xdr:nvSpPr>
      <xdr:spPr>
        <a:xfrm flipH="1">
          <a:off x="5686424" y="571500"/>
          <a:ext cx="2943223" cy="1781175"/>
        </a:xfrm>
        <a:prstGeom prst="round2DiagRect">
          <a:avLst/>
        </a:prstGeom>
        <a:solidFill>
          <a:sysClr val="window" lastClr="FFFFFF">
            <a:alpha val="20000"/>
          </a:sys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9"/>
  <sheetViews>
    <sheetView topLeftCell="A4" workbookViewId="0">
      <selection activeCell="D12" sqref="D12"/>
    </sheetView>
  </sheetViews>
  <sheetFormatPr baseColWidth="10" defaultRowHeight="15" x14ac:dyDescent="0.25"/>
  <cols>
    <col min="1" max="2" width="11.42578125" style="1"/>
    <col min="3" max="3" width="23.5703125" style="1" bestFit="1" customWidth="1"/>
    <col min="4" max="4" width="20.7109375" style="1" bestFit="1" customWidth="1"/>
    <col min="5" max="5" width="11.5703125" style="1" bestFit="1" customWidth="1"/>
    <col min="6" max="6" width="16.140625" style="1" bestFit="1" customWidth="1"/>
    <col min="7" max="8" width="11.42578125" style="1"/>
    <col min="9" max="9" width="12" style="1" bestFit="1" customWidth="1"/>
    <col min="10" max="16384" width="11.42578125" style="1"/>
  </cols>
  <sheetData>
    <row r="4" spans="2:9" ht="18.75" x14ac:dyDescent="0.3">
      <c r="B4" s="21" t="s">
        <v>2</v>
      </c>
      <c r="C4" s="21"/>
      <c r="D4" s="21"/>
      <c r="E4" s="21"/>
      <c r="F4" s="21"/>
      <c r="G4" s="21"/>
      <c r="H4" s="21"/>
      <c r="I4" s="21"/>
    </row>
    <row r="6" spans="2:9" x14ac:dyDescent="0.25">
      <c r="B6" s="16" t="s">
        <v>10</v>
      </c>
      <c r="C6" s="16" t="s">
        <v>11</v>
      </c>
      <c r="D6" s="16" t="s">
        <v>12</v>
      </c>
      <c r="E6" s="16" t="s">
        <v>6</v>
      </c>
      <c r="F6" s="16" t="s">
        <v>7</v>
      </c>
      <c r="G6" s="16" t="s">
        <v>8</v>
      </c>
      <c r="H6" s="16" t="s">
        <v>9</v>
      </c>
      <c r="I6" s="17" t="s">
        <v>38</v>
      </c>
    </row>
    <row r="7" spans="2:9" x14ac:dyDescent="0.25">
      <c r="B7" s="2" t="s">
        <v>3</v>
      </c>
      <c r="C7" s="2" t="s">
        <v>4</v>
      </c>
      <c r="D7" s="2" t="s">
        <v>5</v>
      </c>
      <c r="E7" s="18">
        <v>28105</v>
      </c>
      <c r="F7" s="2" t="s">
        <v>58</v>
      </c>
      <c r="G7" s="19" t="s">
        <v>13</v>
      </c>
      <c r="H7" s="19">
        <v>21547896</v>
      </c>
      <c r="I7" s="19">
        <v>10215478967</v>
      </c>
    </row>
    <row r="8" spans="2:9" x14ac:dyDescent="0.25">
      <c r="B8" s="2" t="s">
        <v>14</v>
      </c>
      <c r="C8" s="2" t="s">
        <v>15</v>
      </c>
      <c r="D8" s="2" t="s">
        <v>16</v>
      </c>
      <c r="E8" s="18">
        <v>25609</v>
      </c>
      <c r="F8" s="2" t="s">
        <v>59</v>
      </c>
      <c r="G8" s="19" t="s">
        <v>17</v>
      </c>
      <c r="H8" s="19">
        <v>21639784</v>
      </c>
      <c r="I8" s="19" t="str">
        <f>10&amp;H8&amp;7</f>
        <v>10216397847</v>
      </c>
    </row>
    <row r="9" spans="2:9" x14ac:dyDescent="0.25">
      <c r="B9" s="2" t="s">
        <v>18</v>
      </c>
      <c r="C9" s="2" t="s">
        <v>69</v>
      </c>
      <c r="D9" s="2" t="s">
        <v>73</v>
      </c>
      <c r="E9" s="18">
        <v>29221</v>
      </c>
      <c r="F9" s="2" t="s">
        <v>57</v>
      </c>
      <c r="G9" s="19" t="s">
        <v>17</v>
      </c>
      <c r="H9" s="19">
        <v>26355246</v>
      </c>
      <c r="I9" s="19" t="str">
        <f>10&amp;H9&amp;7</f>
        <v>10263552467</v>
      </c>
    </row>
    <row r="10" spans="2:9" x14ac:dyDescent="0.25">
      <c r="B10" s="2" t="s">
        <v>50</v>
      </c>
      <c r="C10" s="2" t="s">
        <v>70</v>
      </c>
      <c r="D10" s="2" t="s">
        <v>74</v>
      </c>
      <c r="E10" s="18">
        <v>27348</v>
      </c>
      <c r="F10" s="2" t="s">
        <v>60</v>
      </c>
      <c r="G10" s="19" t="s">
        <v>17</v>
      </c>
      <c r="H10" s="19">
        <v>45321597</v>
      </c>
      <c r="I10" s="19" t="str">
        <f t="shared" ref="I10:I16" si="0">10&amp;H10&amp;7</f>
        <v>10453215977</v>
      </c>
    </row>
    <row r="11" spans="2:9" x14ac:dyDescent="0.25">
      <c r="B11" s="2" t="s">
        <v>51</v>
      </c>
      <c r="C11" s="2" t="s">
        <v>71</v>
      </c>
      <c r="D11" s="2" t="s">
        <v>75</v>
      </c>
      <c r="E11" s="18">
        <v>27598</v>
      </c>
      <c r="F11" s="2" t="s">
        <v>61</v>
      </c>
      <c r="G11" s="19" t="s">
        <v>13</v>
      </c>
      <c r="H11" s="19">
        <v>46521873</v>
      </c>
      <c r="I11" s="19" t="str">
        <f t="shared" si="0"/>
        <v>10465218737</v>
      </c>
    </row>
    <row r="12" spans="2:9" x14ac:dyDescent="0.25">
      <c r="B12" s="2" t="s">
        <v>52</v>
      </c>
      <c r="C12" s="2" t="s">
        <v>72</v>
      </c>
      <c r="D12" s="2" t="s">
        <v>82</v>
      </c>
      <c r="E12" s="18">
        <v>30238</v>
      </c>
      <c r="F12" s="2" t="s">
        <v>62</v>
      </c>
      <c r="G12" s="19" t="s">
        <v>67</v>
      </c>
      <c r="H12" s="19">
        <v>43522624</v>
      </c>
      <c r="I12" s="19" t="str">
        <f t="shared" si="0"/>
        <v>10435226247</v>
      </c>
    </row>
    <row r="13" spans="2:9" x14ac:dyDescent="0.25">
      <c r="B13" s="2" t="s">
        <v>53</v>
      </c>
      <c r="C13" s="2" t="s">
        <v>76</v>
      </c>
      <c r="D13" s="2" t="s">
        <v>83</v>
      </c>
      <c r="E13" s="18">
        <v>28983</v>
      </c>
      <c r="F13" s="2" t="s">
        <v>63</v>
      </c>
      <c r="G13" s="19" t="s">
        <v>17</v>
      </c>
      <c r="H13" s="19">
        <v>29954675</v>
      </c>
      <c r="I13" s="19" t="str">
        <f t="shared" si="0"/>
        <v>10299546757</v>
      </c>
    </row>
    <row r="14" spans="2:9" x14ac:dyDescent="0.25">
      <c r="B14" s="2" t="s">
        <v>54</v>
      </c>
      <c r="C14" s="2" t="s">
        <v>77</v>
      </c>
      <c r="D14" s="2" t="s">
        <v>80</v>
      </c>
      <c r="E14" s="18">
        <v>30268</v>
      </c>
      <c r="F14" s="2" t="s">
        <v>64</v>
      </c>
      <c r="G14" s="19" t="s">
        <v>17</v>
      </c>
      <c r="H14" s="19">
        <v>26745634</v>
      </c>
      <c r="I14" s="19" t="str">
        <f t="shared" si="0"/>
        <v>10267456347</v>
      </c>
    </row>
    <row r="15" spans="2:9" x14ac:dyDescent="0.25">
      <c r="B15" s="2" t="s">
        <v>55</v>
      </c>
      <c r="C15" s="2" t="s">
        <v>19</v>
      </c>
      <c r="D15" s="2" t="s">
        <v>81</v>
      </c>
      <c r="E15" s="18">
        <v>31200</v>
      </c>
      <c r="F15" s="2" t="s">
        <v>65</v>
      </c>
      <c r="G15" s="19" t="s">
        <v>68</v>
      </c>
      <c r="H15" s="19">
        <v>46155233</v>
      </c>
      <c r="I15" s="19" t="str">
        <f t="shared" si="0"/>
        <v>10461552337</v>
      </c>
    </row>
    <row r="16" spans="2:9" x14ac:dyDescent="0.25">
      <c r="B16" s="2" t="s">
        <v>56</v>
      </c>
      <c r="C16" s="2" t="s">
        <v>78</v>
      </c>
      <c r="D16" s="2" t="s">
        <v>79</v>
      </c>
      <c r="E16" s="18">
        <v>29228</v>
      </c>
      <c r="F16" s="2" t="s">
        <v>66</v>
      </c>
      <c r="G16" s="19" t="s">
        <v>68</v>
      </c>
      <c r="H16" s="19">
        <v>40253654</v>
      </c>
      <c r="I16" s="19" t="str">
        <f t="shared" si="0"/>
        <v>10402536547</v>
      </c>
    </row>
    <row r="21" spans="2:3" x14ac:dyDescent="0.25">
      <c r="B21" s="20"/>
      <c r="C21" s="20"/>
    </row>
    <row r="22" spans="2:3" x14ac:dyDescent="0.25">
      <c r="B22" s="20"/>
      <c r="C22" s="20"/>
    </row>
    <row r="23" spans="2:3" x14ac:dyDescent="0.25">
      <c r="B23" s="20"/>
      <c r="C23" s="20"/>
    </row>
    <row r="24" spans="2:3" x14ac:dyDescent="0.25">
      <c r="B24" s="20"/>
      <c r="C24" s="20"/>
    </row>
    <row r="25" spans="2:3" x14ac:dyDescent="0.25">
      <c r="B25" s="20"/>
      <c r="C25" s="20"/>
    </row>
    <row r="26" spans="2:3" x14ac:dyDescent="0.25">
      <c r="B26" s="20"/>
      <c r="C26" s="20"/>
    </row>
    <row r="27" spans="2:3" x14ac:dyDescent="0.25">
      <c r="B27" s="20"/>
      <c r="C27" s="20"/>
    </row>
    <row r="28" spans="2:3" x14ac:dyDescent="0.25">
      <c r="B28" s="20"/>
      <c r="C28" s="20"/>
    </row>
    <row r="29" spans="2:3" x14ac:dyDescent="0.25">
      <c r="B29" s="20"/>
      <c r="C29" s="20"/>
    </row>
  </sheetData>
  <sheetProtection password="C71F" sheet="1" objects="1" scenarios="1"/>
  <mergeCells count="1">
    <mergeCell ref="B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"/>
  <sheetViews>
    <sheetView workbookViewId="0">
      <selection activeCell="D27" sqref="D27:M27"/>
    </sheetView>
  </sheetViews>
  <sheetFormatPr baseColWidth="10" defaultRowHeight="15" x14ac:dyDescent="0.25"/>
  <cols>
    <col min="1" max="2" width="11.42578125" style="1"/>
    <col min="3" max="3" width="45.85546875" style="1" customWidth="1"/>
    <col min="4" max="4" width="15.28515625" style="1" bestFit="1" customWidth="1"/>
    <col min="5" max="16384" width="11.42578125" style="1"/>
  </cols>
  <sheetData>
    <row r="2" spans="2:8" ht="15.75" x14ac:dyDescent="0.25">
      <c r="B2" s="22" t="s">
        <v>41</v>
      </c>
      <c r="C2" s="22"/>
      <c r="D2" s="22"/>
    </row>
    <row r="3" spans="2:8" x14ac:dyDescent="0.25">
      <c r="H3" s="1" t="s">
        <v>42</v>
      </c>
    </row>
    <row r="4" spans="2:8" x14ac:dyDescent="0.25">
      <c r="B4" s="12" t="s">
        <v>39</v>
      </c>
      <c r="C4" s="12" t="s">
        <v>0</v>
      </c>
      <c r="D4" s="12" t="s">
        <v>40</v>
      </c>
    </row>
    <row r="5" spans="2:8" x14ac:dyDescent="0.25">
      <c r="B5" s="13">
        <v>1001</v>
      </c>
      <c r="C5" s="13" t="s">
        <v>49</v>
      </c>
      <c r="D5" s="14">
        <v>25</v>
      </c>
    </row>
    <row r="6" spans="2:8" x14ac:dyDescent="0.25">
      <c r="B6" s="13">
        <v>1002</v>
      </c>
      <c r="C6" s="13" t="s">
        <v>45</v>
      </c>
      <c r="D6" s="14">
        <v>3.5</v>
      </c>
      <c r="E6" s="15"/>
    </row>
    <row r="7" spans="2:8" x14ac:dyDescent="0.25">
      <c r="B7" s="13">
        <v>1003</v>
      </c>
      <c r="C7" s="13" t="s">
        <v>48</v>
      </c>
      <c r="D7" s="14">
        <v>17</v>
      </c>
    </row>
    <row r="8" spans="2:8" x14ac:dyDescent="0.25">
      <c r="B8" s="13">
        <v>1004</v>
      </c>
      <c r="C8" s="13" t="s">
        <v>44</v>
      </c>
      <c r="D8" s="14">
        <v>35</v>
      </c>
    </row>
    <row r="9" spans="2:8" x14ac:dyDescent="0.25">
      <c r="B9" s="13">
        <v>1005</v>
      </c>
      <c r="C9" s="13" t="s">
        <v>43</v>
      </c>
      <c r="D9" s="14">
        <v>15</v>
      </c>
    </row>
    <row r="10" spans="2:8" x14ac:dyDescent="0.25">
      <c r="B10" s="13">
        <v>1006</v>
      </c>
      <c r="C10" s="13" t="s">
        <v>47</v>
      </c>
      <c r="D10" s="14">
        <v>45</v>
      </c>
    </row>
    <row r="11" spans="2:8" x14ac:dyDescent="0.25">
      <c r="B11" s="13"/>
      <c r="C11" s="13"/>
      <c r="D11" s="14">
        <f>D5+D6+D7+D8+D9+D10</f>
        <v>140.5</v>
      </c>
    </row>
    <row r="12" spans="2:8" x14ac:dyDescent="0.25">
      <c r="B12" s="13"/>
      <c r="C12" s="13"/>
      <c r="D12" s="13"/>
    </row>
    <row r="13" spans="2:8" x14ac:dyDescent="0.25">
      <c r="B13" s="13"/>
      <c r="C13" s="13"/>
      <c r="D13" s="13"/>
    </row>
    <row r="14" spans="2:8" x14ac:dyDescent="0.25">
      <c r="B14" s="13"/>
      <c r="C14" s="13"/>
      <c r="D14" s="13"/>
    </row>
    <row r="21" spans="2:3" x14ac:dyDescent="0.25">
      <c r="B21" s="20"/>
      <c r="C21" s="20"/>
    </row>
    <row r="22" spans="2:3" x14ac:dyDescent="0.25">
      <c r="B22" s="20"/>
      <c r="C22" s="20"/>
    </row>
    <row r="23" spans="2:3" x14ac:dyDescent="0.25">
      <c r="B23" s="20"/>
      <c r="C23" s="20"/>
    </row>
    <row r="24" spans="2:3" x14ac:dyDescent="0.25">
      <c r="B24" s="20"/>
      <c r="C24" s="20"/>
    </row>
    <row r="25" spans="2:3" x14ac:dyDescent="0.25">
      <c r="B25" s="20"/>
      <c r="C25" s="20"/>
    </row>
    <row r="26" spans="2:3" x14ac:dyDescent="0.25">
      <c r="B26" s="20"/>
      <c r="C26" s="20"/>
    </row>
    <row r="27" spans="2:3" x14ac:dyDescent="0.25">
      <c r="B27" s="20"/>
      <c r="C27" s="20"/>
    </row>
    <row r="28" spans="2:3" x14ac:dyDescent="0.25">
      <c r="B28" s="20"/>
      <c r="C28" s="20"/>
    </row>
    <row r="29" spans="2:3" x14ac:dyDescent="0.25">
      <c r="B29" s="20"/>
      <c r="C29" s="20"/>
    </row>
  </sheetData>
  <sheetProtection password="C71F" sheet="1" objects="1" scenarios="1"/>
  <mergeCells count="1">
    <mergeCell ref="B2:D2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3"/>
  <sheetViews>
    <sheetView showGridLines="0" zoomScale="82" zoomScaleNormal="82" workbookViewId="0">
      <selection activeCell="D24" sqref="D24:M24"/>
    </sheetView>
  </sheetViews>
  <sheetFormatPr baseColWidth="10" defaultRowHeight="15" x14ac:dyDescent="0.25"/>
  <cols>
    <col min="1" max="1" width="11.42578125" style="1"/>
    <col min="2" max="2" width="4.28515625" style="1" customWidth="1"/>
    <col min="3" max="3" width="6.5703125" style="1" customWidth="1"/>
    <col min="4" max="4" width="4.42578125" style="1" customWidth="1"/>
    <col min="5" max="6" width="11.42578125" style="1"/>
    <col min="7" max="7" width="4.42578125" style="1" customWidth="1"/>
    <col min="8" max="8" width="6.42578125" style="1" bestFit="1" customWidth="1"/>
    <col min="9" max="10" width="4.42578125" style="1" customWidth="1"/>
    <col min="11" max="11" width="11.42578125" style="1"/>
    <col min="12" max="12" width="4.42578125" style="1" customWidth="1"/>
    <col min="13" max="13" width="6.7109375" style="1" customWidth="1"/>
    <col min="14" max="14" width="11.42578125" style="1"/>
    <col min="15" max="15" width="5.7109375" style="1" customWidth="1"/>
    <col min="16" max="16" width="5.85546875" style="1" customWidth="1"/>
    <col min="17" max="18" width="7.28515625" style="1" customWidth="1"/>
    <col min="19" max="16384" width="11.42578125" style="1"/>
  </cols>
  <sheetData>
    <row r="2" spans="2:18" x14ac:dyDescent="0.25">
      <c r="B2" s="1" t="s">
        <v>1</v>
      </c>
      <c r="F2" s="2" t="s">
        <v>3</v>
      </c>
    </row>
    <row r="5" spans="2:18" ht="21" x14ac:dyDescent="0.25">
      <c r="N5" s="36" t="s">
        <v>34</v>
      </c>
      <c r="O5" s="36"/>
      <c r="P5" s="36"/>
      <c r="Q5" s="36"/>
    </row>
    <row r="7" spans="2:18" x14ac:dyDescent="0.25">
      <c r="N7" s="38" t="s">
        <v>35</v>
      </c>
      <c r="O7" s="37">
        <v>628</v>
      </c>
      <c r="P7" s="37"/>
      <c r="Q7" s="37"/>
    </row>
    <row r="8" spans="2:18" x14ac:dyDescent="0.25">
      <c r="N8" s="38"/>
      <c r="O8" s="37"/>
      <c r="P8" s="37"/>
      <c r="Q8" s="37"/>
    </row>
    <row r="10" spans="2:18" x14ac:dyDescent="0.25">
      <c r="N10" s="36" t="s">
        <v>36</v>
      </c>
      <c r="O10" s="36"/>
      <c r="P10" s="36"/>
      <c r="Q10" s="36"/>
    </row>
    <row r="11" spans="2:18" x14ac:dyDescent="0.25">
      <c r="N11" s="36"/>
      <c r="O11" s="36"/>
      <c r="P11" s="36"/>
      <c r="Q11" s="36"/>
    </row>
    <row r="14" spans="2:18" x14ac:dyDescent="0.25">
      <c r="B14" s="3" t="s">
        <v>20</v>
      </c>
      <c r="C14" s="4">
        <f ca="1">TODAY()</f>
        <v>41152</v>
      </c>
      <c r="D14" s="5" t="s">
        <v>21</v>
      </c>
      <c r="E14" s="29">
        <f ca="1">C14</f>
        <v>41152</v>
      </c>
      <c r="F14" s="29"/>
      <c r="G14" s="5" t="s">
        <v>22</v>
      </c>
      <c r="H14" s="6">
        <f ca="1">C14</f>
        <v>41152</v>
      </c>
    </row>
    <row r="16" spans="2:18" x14ac:dyDescent="0.25">
      <c r="B16" s="30" t="s">
        <v>23</v>
      </c>
      <c r="C16" s="30"/>
      <c r="D16" s="31" t="str">
        <f>VLOOKUP(F2,Clientes_M!B7:I9,3)&amp;" "&amp;VLOOKUP(F2,Clientes_M!B7:I9,2)</f>
        <v>ANA MARÍA ROBLES ANCHANTE</v>
      </c>
      <c r="E16" s="31"/>
      <c r="F16" s="31"/>
      <c r="G16" s="31"/>
      <c r="H16" s="31"/>
      <c r="I16" s="31"/>
      <c r="J16" s="31"/>
      <c r="K16" s="31"/>
      <c r="L16" s="31"/>
      <c r="M16" s="31"/>
      <c r="N16" s="5" t="s">
        <v>24</v>
      </c>
      <c r="O16" s="49">
        <f>VLOOKUP(F2,Clientes_M!B7:I9,8)</f>
        <v>10215478967</v>
      </c>
      <c r="P16" s="49"/>
      <c r="Q16" s="49"/>
      <c r="R16" s="49"/>
    </row>
    <row r="17" spans="2:18" ht="7.5" customHeight="1" x14ac:dyDescent="0.25"/>
    <row r="18" spans="2:18" x14ac:dyDescent="0.25">
      <c r="B18" s="30" t="s">
        <v>25</v>
      </c>
      <c r="C18" s="30"/>
      <c r="D18" s="31" t="str">
        <f>VLOOKUP(F2,Clientes_M!B7:I9,5)</f>
        <v>C. Lima # 700</v>
      </c>
      <c r="E18" s="31"/>
      <c r="F18" s="31"/>
      <c r="G18" s="31"/>
      <c r="H18" s="31"/>
      <c r="I18" s="31"/>
      <c r="J18" s="31"/>
      <c r="K18" s="31"/>
      <c r="L18" s="31"/>
      <c r="M18" s="31"/>
      <c r="N18" s="43" t="s">
        <v>26</v>
      </c>
      <c r="O18" s="43"/>
      <c r="P18" s="49"/>
      <c r="Q18" s="49"/>
      <c r="R18" s="49"/>
    </row>
    <row r="20" spans="2:18" ht="20.100000000000001" customHeight="1" x14ac:dyDescent="0.25">
      <c r="B20" s="32" t="s">
        <v>46</v>
      </c>
      <c r="C20" s="32"/>
      <c r="D20" s="33" t="s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7" t="s">
        <v>27</v>
      </c>
      <c r="O20" s="32" t="s">
        <v>28</v>
      </c>
      <c r="P20" s="32"/>
      <c r="Q20" s="33" t="s">
        <v>29</v>
      </c>
      <c r="R20" s="51"/>
    </row>
    <row r="21" spans="2:18" x14ac:dyDescent="0.25">
      <c r="B21" s="27">
        <v>1005</v>
      </c>
      <c r="C21" s="28"/>
      <c r="D21" s="23" t="str">
        <f>VLOOKUP(B21,Productos_M!$B$5:$D$11,2)</f>
        <v>colonia de perita</v>
      </c>
      <c r="E21" s="24"/>
      <c r="F21" s="24"/>
      <c r="G21" s="24"/>
      <c r="H21" s="24"/>
      <c r="I21" s="24"/>
      <c r="J21" s="24"/>
      <c r="K21" s="24"/>
      <c r="L21" s="24"/>
      <c r="M21" s="24"/>
      <c r="N21" s="8">
        <v>5</v>
      </c>
      <c r="O21" s="42">
        <f>VLOOKUP(B21,Productos_M!$B$5:$D$11,3)</f>
        <v>15</v>
      </c>
      <c r="P21" s="42"/>
      <c r="Q21" s="40">
        <f t="shared" ref="Q21:Q24" si="0">O21*N21</f>
        <v>75</v>
      </c>
      <c r="R21" s="41"/>
    </row>
    <row r="22" spans="2:18" x14ac:dyDescent="0.25">
      <c r="B22" s="27">
        <v>1002</v>
      </c>
      <c r="C22" s="28"/>
      <c r="D22" s="23" t="str">
        <f>VLOOKUP(B22,Productos_M!$B$5:$D$11,2)</f>
        <v xml:space="preserve">cuadernos de loro </v>
      </c>
      <c r="E22" s="24"/>
      <c r="F22" s="24"/>
      <c r="G22" s="24"/>
      <c r="H22" s="24"/>
      <c r="I22" s="24"/>
      <c r="J22" s="24"/>
      <c r="K22" s="24"/>
      <c r="L22" s="24"/>
      <c r="M22" s="24"/>
      <c r="N22" s="8">
        <v>5</v>
      </c>
      <c r="O22" s="42">
        <f>VLOOKUP(B22,Productos_M!$B$5:$D$11,3)</f>
        <v>3.5</v>
      </c>
      <c r="P22" s="42"/>
      <c r="Q22" s="40">
        <f t="shared" si="0"/>
        <v>17.5</v>
      </c>
      <c r="R22" s="41"/>
    </row>
    <row r="23" spans="2:18" x14ac:dyDescent="0.25">
      <c r="B23" s="27">
        <v>1003</v>
      </c>
      <c r="C23" s="28"/>
      <c r="D23" s="23" t="str">
        <f>VLOOKUP(B23,Productos_M!$B$5:$D$11,2)</f>
        <v>paquetes de gaseosa</v>
      </c>
      <c r="E23" s="24"/>
      <c r="F23" s="24"/>
      <c r="G23" s="24"/>
      <c r="H23" s="24"/>
      <c r="I23" s="24"/>
      <c r="J23" s="24"/>
      <c r="K23" s="24"/>
      <c r="L23" s="24"/>
      <c r="M23" s="24"/>
      <c r="N23" s="8">
        <v>10</v>
      </c>
      <c r="O23" s="42">
        <f>VLOOKUP(B23,Productos_M!$B$5:$D$11,3)</f>
        <v>17</v>
      </c>
      <c r="P23" s="42"/>
      <c r="Q23" s="40">
        <f t="shared" si="0"/>
        <v>170</v>
      </c>
      <c r="R23" s="41"/>
    </row>
    <row r="24" spans="2:18" x14ac:dyDescent="0.25">
      <c r="B24" s="27">
        <v>1004</v>
      </c>
      <c r="C24" s="28"/>
      <c r="D24" s="23" t="str">
        <f>VLOOKUP(B24,Productos_M!$B$5:$D$11,2)</f>
        <v>cajas de cerveza de cristal</v>
      </c>
      <c r="E24" s="24"/>
      <c r="F24" s="24"/>
      <c r="G24" s="24"/>
      <c r="H24" s="24"/>
      <c r="I24" s="24"/>
      <c r="J24" s="24"/>
      <c r="K24" s="24"/>
      <c r="L24" s="24"/>
      <c r="M24" s="24"/>
      <c r="N24" s="8">
        <v>5</v>
      </c>
      <c r="O24" s="42">
        <f>VLOOKUP(B24,Productos_M!$B$5:$D$11,3)</f>
        <v>35</v>
      </c>
      <c r="P24" s="42"/>
      <c r="Q24" s="40">
        <f t="shared" si="0"/>
        <v>175</v>
      </c>
      <c r="R24" s="41"/>
    </row>
    <row r="25" spans="2:18" x14ac:dyDescent="0.25">
      <c r="B25" s="35"/>
      <c r="C25" s="3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8"/>
      <c r="O25" s="42"/>
      <c r="P25" s="42"/>
      <c r="Q25" s="25"/>
      <c r="R25" s="39"/>
    </row>
    <row r="26" spans="2:18" x14ac:dyDescent="0.25">
      <c r="B26" s="35"/>
      <c r="C26" s="35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8"/>
      <c r="O26" s="42"/>
      <c r="P26" s="42"/>
      <c r="Q26" s="25"/>
      <c r="R26" s="39"/>
    </row>
    <row r="27" spans="2:18" x14ac:dyDescent="0.25">
      <c r="B27" s="35"/>
      <c r="C27" s="35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8"/>
      <c r="O27" s="42"/>
      <c r="P27" s="42"/>
      <c r="Q27" s="25"/>
      <c r="R27" s="39"/>
    </row>
    <row r="28" spans="2:18" x14ac:dyDescent="0.25">
      <c r="B28" s="35"/>
      <c r="C28" s="3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8"/>
      <c r="O28" s="42"/>
      <c r="P28" s="42"/>
      <c r="Q28" s="25"/>
      <c r="R28" s="39"/>
    </row>
    <row r="29" spans="2:18" x14ac:dyDescent="0.25">
      <c r="B29" s="35"/>
      <c r="C29" s="3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8"/>
      <c r="O29" s="42"/>
      <c r="P29" s="42"/>
      <c r="Q29" s="25"/>
      <c r="R29" s="39"/>
    </row>
    <row r="30" spans="2:18" ht="9.9499999999999993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9"/>
    </row>
    <row r="31" spans="2:18" ht="24.95" customHeight="1" x14ac:dyDescent="0.25">
      <c r="N31" s="11"/>
      <c r="O31" s="45" t="s">
        <v>30</v>
      </c>
      <c r="P31" s="46"/>
      <c r="Q31" s="50">
        <f>SUM(Q21:R29)</f>
        <v>437.5</v>
      </c>
      <c r="R31" s="48"/>
    </row>
    <row r="32" spans="2:18" ht="24.95" customHeight="1" x14ac:dyDescent="0.25">
      <c r="G32" s="52" t="s">
        <v>37</v>
      </c>
      <c r="H32" s="52"/>
      <c r="I32" s="52"/>
      <c r="J32" s="52"/>
      <c r="K32" s="52"/>
      <c r="L32" s="52"/>
      <c r="M32" s="52"/>
      <c r="N32" s="11"/>
      <c r="O32" s="45" t="s">
        <v>31</v>
      </c>
      <c r="P32" s="46"/>
      <c r="Q32" s="53">
        <f>Q31*0.18</f>
        <v>78.75</v>
      </c>
      <c r="R32" s="48"/>
    </row>
    <row r="33" spans="7:18" ht="24.95" customHeight="1" x14ac:dyDescent="0.25">
      <c r="G33" s="3" t="s">
        <v>33</v>
      </c>
      <c r="H33" s="4">
        <f ca="1">C14</f>
        <v>41152</v>
      </c>
      <c r="I33" s="5" t="s">
        <v>21</v>
      </c>
      <c r="J33" s="29">
        <f ca="1">E14</f>
        <v>41152</v>
      </c>
      <c r="K33" s="44"/>
      <c r="L33" s="5" t="s">
        <v>22</v>
      </c>
      <c r="M33" s="6">
        <f ca="1">H14</f>
        <v>41152</v>
      </c>
      <c r="N33" s="11"/>
      <c r="O33" s="45" t="s">
        <v>32</v>
      </c>
      <c r="P33" s="46"/>
      <c r="Q33" s="47">
        <f>Q32+Q31</f>
        <v>516.25</v>
      </c>
      <c r="R33" s="48"/>
    </row>
  </sheetData>
  <sheetProtection password="C71F" sheet="1" objects="1" scenarios="1"/>
  <mergeCells count="60">
    <mergeCell ref="D27:M27"/>
    <mergeCell ref="D28:M28"/>
    <mergeCell ref="D29:M29"/>
    <mergeCell ref="G32:M32"/>
    <mergeCell ref="Q32:R32"/>
    <mergeCell ref="Q33:R33"/>
    <mergeCell ref="P18:R18"/>
    <mergeCell ref="O16:R16"/>
    <mergeCell ref="Q27:R27"/>
    <mergeCell ref="Q28:R28"/>
    <mergeCell ref="Q29:R29"/>
    <mergeCell ref="Q31:R31"/>
    <mergeCell ref="O33:P33"/>
    <mergeCell ref="O27:P27"/>
    <mergeCell ref="O21:P21"/>
    <mergeCell ref="O22:P22"/>
    <mergeCell ref="Q20:R20"/>
    <mergeCell ref="J33:K33"/>
    <mergeCell ref="O28:P28"/>
    <mergeCell ref="O29:P29"/>
    <mergeCell ref="O31:P31"/>
    <mergeCell ref="O32:P32"/>
    <mergeCell ref="N5:Q5"/>
    <mergeCell ref="O7:Q8"/>
    <mergeCell ref="N7:N8"/>
    <mergeCell ref="N10:Q11"/>
    <mergeCell ref="Q26:R26"/>
    <mergeCell ref="Q21:R21"/>
    <mergeCell ref="Q22:R22"/>
    <mergeCell ref="Q23:R23"/>
    <mergeCell ref="Q24:R24"/>
    <mergeCell ref="Q25:R25"/>
    <mergeCell ref="O23:P23"/>
    <mergeCell ref="O24:P24"/>
    <mergeCell ref="O25:P25"/>
    <mergeCell ref="O26:P26"/>
    <mergeCell ref="N18:O18"/>
    <mergeCell ref="O20:P20"/>
    <mergeCell ref="B27:C27"/>
    <mergeCell ref="B28:C28"/>
    <mergeCell ref="B29:C29"/>
    <mergeCell ref="B23:C23"/>
    <mergeCell ref="B24:C24"/>
    <mergeCell ref="B25:C25"/>
    <mergeCell ref="B26:C26"/>
    <mergeCell ref="B20:C20"/>
    <mergeCell ref="B21:C21"/>
    <mergeCell ref="D20:M20"/>
    <mergeCell ref="D21:M21"/>
    <mergeCell ref="D22:M22"/>
    <mergeCell ref="E14:F14"/>
    <mergeCell ref="B16:C16"/>
    <mergeCell ref="D16:M16"/>
    <mergeCell ref="B18:C18"/>
    <mergeCell ref="D18:M18"/>
    <mergeCell ref="D23:M23"/>
    <mergeCell ref="D24:M24"/>
    <mergeCell ref="D25:M25"/>
    <mergeCell ref="D26:M26"/>
    <mergeCell ref="B22:C22"/>
  </mergeCells>
  <pageMargins left="0.7" right="0.7" top="0.75" bottom="0.75" header="0.3" footer="0.3"/>
  <pageSetup paperSize="9" orientation="portrait" horizontalDpi="4294967293" verticalDpi="72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9"/>
  <sheetViews>
    <sheetView workbookViewId="0">
      <selection sqref="A1:XFD1048576"/>
    </sheetView>
  </sheetViews>
  <sheetFormatPr baseColWidth="10" defaultRowHeight="15" x14ac:dyDescent="0.25"/>
  <cols>
    <col min="1" max="2" width="11.42578125" style="62"/>
    <col min="3" max="3" width="23.5703125" style="62" bestFit="1" customWidth="1"/>
    <col min="4" max="4" width="20.7109375" style="62" bestFit="1" customWidth="1"/>
    <col min="5" max="5" width="11.5703125" style="62" bestFit="1" customWidth="1"/>
    <col min="6" max="6" width="16.140625" style="62" bestFit="1" customWidth="1"/>
    <col min="7" max="8" width="11.42578125" style="62"/>
    <col min="9" max="9" width="12" style="62" bestFit="1" customWidth="1"/>
    <col min="10" max="16384" width="11.42578125" style="62"/>
  </cols>
  <sheetData>
    <row r="4" spans="2:9" ht="18.75" x14ac:dyDescent="0.3">
      <c r="B4" s="61" t="s">
        <v>2</v>
      </c>
      <c r="C4" s="61"/>
      <c r="D4" s="61"/>
      <c r="E4" s="61"/>
      <c r="F4" s="61"/>
      <c r="G4" s="61"/>
      <c r="H4" s="61"/>
      <c r="I4" s="61"/>
    </row>
    <row r="6" spans="2:9" x14ac:dyDescent="0.25">
      <c r="B6" s="63" t="s">
        <v>10</v>
      </c>
      <c r="C6" s="63" t="s">
        <v>11</v>
      </c>
      <c r="D6" s="63" t="s">
        <v>12</v>
      </c>
      <c r="E6" s="63" t="s">
        <v>6</v>
      </c>
      <c r="F6" s="63" t="s">
        <v>7</v>
      </c>
      <c r="G6" s="63" t="s">
        <v>8</v>
      </c>
      <c r="H6" s="63" t="s">
        <v>9</v>
      </c>
      <c r="I6" s="63" t="s">
        <v>38</v>
      </c>
    </row>
    <row r="7" spans="2:9" x14ac:dyDescent="0.25">
      <c r="B7" s="63" t="s">
        <v>3</v>
      </c>
      <c r="C7" s="63" t="s">
        <v>4</v>
      </c>
      <c r="D7" s="63" t="s">
        <v>5</v>
      </c>
      <c r="E7" s="64">
        <v>28105</v>
      </c>
      <c r="F7" s="63" t="s">
        <v>58</v>
      </c>
      <c r="G7" s="63" t="s">
        <v>13</v>
      </c>
      <c r="H7" s="63">
        <v>21547896</v>
      </c>
      <c r="I7" s="63">
        <v>10215478967</v>
      </c>
    </row>
    <row r="8" spans="2:9" x14ac:dyDescent="0.25">
      <c r="B8" s="63" t="s">
        <v>14</v>
      </c>
      <c r="C8" s="63" t="s">
        <v>15</v>
      </c>
      <c r="D8" s="63" t="s">
        <v>16</v>
      </c>
      <c r="E8" s="64">
        <v>25609</v>
      </c>
      <c r="F8" s="63" t="s">
        <v>59</v>
      </c>
      <c r="G8" s="63" t="s">
        <v>17</v>
      </c>
      <c r="H8" s="63">
        <v>21639784</v>
      </c>
      <c r="I8" s="63" t="str">
        <f>10&amp;H8&amp;7</f>
        <v>10216397847</v>
      </c>
    </row>
    <row r="9" spans="2:9" x14ac:dyDescent="0.25">
      <c r="B9" s="63" t="s">
        <v>18</v>
      </c>
      <c r="C9" s="63" t="s">
        <v>69</v>
      </c>
      <c r="D9" s="63" t="s">
        <v>73</v>
      </c>
      <c r="E9" s="64">
        <v>29221</v>
      </c>
      <c r="F9" s="63" t="s">
        <v>57</v>
      </c>
      <c r="G9" s="63" t="s">
        <v>17</v>
      </c>
      <c r="H9" s="63">
        <v>26355246</v>
      </c>
      <c r="I9" s="63" t="str">
        <f>10&amp;H9&amp;7</f>
        <v>10263552467</v>
      </c>
    </row>
    <row r="10" spans="2:9" x14ac:dyDescent="0.25">
      <c r="B10" s="63" t="s">
        <v>50</v>
      </c>
      <c r="C10" s="63" t="s">
        <v>70</v>
      </c>
      <c r="D10" s="63" t="s">
        <v>74</v>
      </c>
      <c r="E10" s="64">
        <v>27348</v>
      </c>
      <c r="F10" s="63" t="s">
        <v>60</v>
      </c>
      <c r="G10" s="63" t="s">
        <v>17</v>
      </c>
      <c r="H10" s="63">
        <v>45321597</v>
      </c>
      <c r="I10" s="63" t="str">
        <f t="shared" ref="I10:I16" si="0">10&amp;H10&amp;7</f>
        <v>10453215977</v>
      </c>
    </row>
    <row r="11" spans="2:9" x14ac:dyDescent="0.25">
      <c r="B11" s="63" t="s">
        <v>51</v>
      </c>
      <c r="C11" s="63" t="s">
        <v>71</v>
      </c>
      <c r="D11" s="63" t="s">
        <v>75</v>
      </c>
      <c r="E11" s="64">
        <v>27598</v>
      </c>
      <c r="F11" s="63" t="s">
        <v>61</v>
      </c>
      <c r="G11" s="63" t="s">
        <v>13</v>
      </c>
      <c r="H11" s="63">
        <v>46521873</v>
      </c>
      <c r="I11" s="63" t="str">
        <f t="shared" si="0"/>
        <v>10465218737</v>
      </c>
    </row>
    <row r="12" spans="2:9" x14ac:dyDescent="0.25">
      <c r="B12" s="63" t="s">
        <v>52</v>
      </c>
      <c r="C12" s="63" t="s">
        <v>72</v>
      </c>
      <c r="D12" s="63" t="s">
        <v>82</v>
      </c>
      <c r="E12" s="64">
        <v>30238</v>
      </c>
      <c r="F12" s="63" t="s">
        <v>62</v>
      </c>
      <c r="G12" s="63" t="s">
        <v>67</v>
      </c>
      <c r="H12" s="63">
        <v>43522624</v>
      </c>
      <c r="I12" s="63" t="str">
        <f t="shared" si="0"/>
        <v>10435226247</v>
      </c>
    </row>
    <row r="13" spans="2:9" x14ac:dyDescent="0.25">
      <c r="B13" s="63" t="s">
        <v>53</v>
      </c>
      <c r="C13" s="63" t="s">
        <v>76</v>
      </c>
      <c r="D13" s="63" t="s">
        <v>83</v>
      </c>
      <c r="E13" s="64">
        <v>28983</v>
      </c>
      <c r="F13" s="63" t="s">
        <v>63</v>
      </c>
      <c r="G13" s="63" t="s">
        <v>17</v>
      </c>
      <c r="H13" s="63">
        <v>29954675</v>
      </c>
      <c r="I13" s="63" t="str">
        <f t="shared" si="0"/>
        <v>10299546757</v>
      </c>
    </row>
    <row r="14" spans="2:9" x14ac:dyDescent="0.25">
      <c r="B14" s="63" t="s">
        <v>54</v>
      </c>
      <c r="C14" s="63" t="s">
        <v>77</v>
      </c>
      <c r="D14" s="63" t="s">
        <v>80</v>
      </c>
      <c r="E14" s="64">
        <v>30268</v>
      </c>
      <c r="F14" s="63" t="s">
        <v>64</v>
      </c>
      <c r="G14" s="63" t="s">
        <v>17</v>
      </c>
      <c r="H14" s="63">
        <v>26745634</v>
      </c>
      <c r="I14" s="63" t="str">
        <f t="shared" si="0"/>
        <v>10267456347</v>
      </c>
    </row>
    <row r="15" spans="2:9" x14ac:dyDescent="0.25">
      <c r="B15" s="63" t="s">
        <v>55</v>
      </c>
      <c r="C15" s="63" t="s">
        <v>19</v>
      </c>
      <c r="D15" s="63" t="s">
        <v>81</v>
      </c>
      <c r="E15" s="64">
        <v>31200</v>
      </c>
      <c r="F15" s="63" t="s">
        <v>65</v>
      </c>
      <c r="G15" s="63" t="s">
        <v>68</v>
      </c>
      <c r="H15" s="63">
        <v>46155233</v>
      </c>
      <c r="I15" s="63" t="str">
        <f t="shared" si="0"/>
        <v>10461552337</v>
      </c>
    </row>
    <row r="16" spans="2:9" x14ac:dyDescent="0.25">
      <c r="B16" s="63" t="s">
        <v>56</v>
      </c>
      <c r="C16" s="63" t="s">
        <v>78</v>
      </c>
      <c r="D16" s="63" t="s">
        <v>79</v>
      </c>
      <c r="E16" s="64">
        <v>29228</v>
      </c>
      <c r="F16" s="63" t="s">
        <v>66</v>
      </c>
      <c r="G16" s="63" t="s">
        <v>68</v>
      </c>
      <c r="H16" s="63">
        <v>40253654</v>
      </c>
      <c r="I16" s="63" t="str">
        <f t="shared" si="0"/>
        <v>10402536547</v>
      </c>
    </row>
    <row r="21" spans="2:3" x14ac:dyDescent="0.25">
      <c r="B21" s="65"/>
      <c r="C21" s="65"/>
    </row>
    <row r="22" spans="2:3" x14ac:dyDescent="0.25">
      <c r="B22" s="65"/>
      <c r="C22" s="65"/>
    </row>
    <row r="23" spans="2:3" x14ac:dyDescent="0.25">
      <c r="B23" s="65"/>
      <c r="C23" s="65"/>
    </row>
    <row r="24" spans="2:3" x14ac:dyDescent="0.25">
      <c r="B24" s="65"/>
      <c r="C24" s="65"/>
    </row>
    <row r="25" spans="2:3" x14ac:dyDescent="0.25">
      <c r="B25" s="65"/>
      <c r="C25" s="65"/>
    </row>
    <row r="26" spans="2:3" x14ac:dyDescent="0.25">
      <c r="B26" s="65"/>
      <c r="C26" s="65"/>
    </row>
    <row r="27" spans="2:3" x14ac:dyDescent="0.25">
      <c r="B27" s="65"/>
      <c r="C27" s="65"/>
    </row>
    <row r="28" spans="2:3" x14ac:dyDescent="0.25">
      <c r="B28" s="65"/>
      <c r="C28" s="65"/>
    </row>
    <row r="29" spans="2:3" x14ac:dyDescent="0.25">
      <c r="B29" s="65"/>
      <c r="C29" s="6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workbookViewId="0">
      <selection activeCell="C13" sqref="C13"/>
    </sheetView>
  </sheetViews>
  <sheetFormatPr baseColWidth="10" defaultRowHeight="15" x14ac:dyDescent="0.25"/>
  <cols>
    <col min="1" max="2" width="11.42578125" style="59"/>
    <col min="3" max="3" width="45.85546875" style="59" customWidth="1"/>
    <col min="4" max="4" width="15.28515625" style="59" bestFit="1" customWidth="1"/>
    <col min="5" max="16384" width="11.42578125" style="59"/>
  </cols>
  <sheetData>
    <row r="2" spans="2:8" ht="15.75" x14ac:dyDescent="0.25">
      <c r="B2" s="66" t="s">
        <v>41</v>
      </c>
      <c r="C2" s="66"/>
      <c r="D2" s="66"/>
    </row>
    <row r="3" spans="2:8" x14ac:dyDescent="0.25">
      <c r="H3" s="59" t="s">
        <v>42</v>
      </c>
    </row>
    <row r="4" spans="2:8" x14ac:dyDescent="0.25">
      <c r="B4" s="67" t="s">
        <v>39</v>
      </c>
      <c r="C4" s="67" t="s">
        <v>0</v>
      </c>
      <c r="D4" s="67" t="s">
        <v>40</v>
      </c>
    </row>
    <row r="5" spans="2:8" x14ac:dyDescent="0.25">
      <c r="B5" s="68">
        <v>1001</v>
      </c>
      <c r="C5" s="68" t="s">
        <v>49</v>
      </c>
      <c r="D5" s="68">
        <v>25</v>
      </c>
    </row>
    <row r="6" spans="2:8" x14ac:dyDescent="0.25">
      <c r="B6" s="68">
        <v>1002</v>
      </c>
      <c r="C6" s="68" t="s">
        <v>45</v>
      </c>
      <c r="D6" s="68">
        <v>3.5</v>
      </c>
    </row>
    <row r="7" spans="2:8" x14ac:dyDescent="0.25">
      <c r="B7" s="68">
        <v>1003</v>
      </c>
      <c r="C7" s="68" t="s">
        <v>48</v>
      </c>
      <c r="D7" s="68">
        <v>17</v>
      </c>
    </row>
    <row r="8" spans="2:8" x14ac:dyDescent="0.25">
      <c r="B8" s="68">
        <v>1004</v>
      </c>
      <c r="C8" s="68" t="s">
        <v>44</v>
      </c>
      <c r="D8" s="68">
        <v>35</v>
      </c>
    </row>
    <row r="9" spans="2:8" x14ac:dyDescent="0.25">
      <c r="B9" s="68">
        <v>1005</v>
      </c>
      <c r="C9" s="68" t="s">
        <v>43</v>
      </c>
      <c r="D9" s="68">
        <v>15</v>
      </c>
    </row>
    <row r="10" spans="2:8" x14ac:dyDescent="0.25">
      <c r="B10" s="68">
        <v>1006</v>
      </c>
      <c r="C10" s="68" t="s">
        <v>47</v>
      </c>
      <c r="D10" s="68">
        <v>45</v>
      </c>
    </row>
    <row r="11" spans="2:8" x14ac:dyDescent="0.25">
      <c r="B11" s="68"/>
      <c r="C11" s="68"/>
      <c r="D11" s="68">
        <f>D5+D6+D7+D8+D9+D10</f>
        <v>140.5</v>
      </c>
    </row>
    <row r="12" spans="2:8" x14ac:dyDescent="0.25">
      <c r="B12" s="68"/>
      <c r="C12" s="68"/>
      <c r="D12" s="68"/>
    </row>
    <row r="13" spans="2:8" x14ac:dyDescent="0.25">
      <c r="B13" s="68"/>
      <c r="C13" s="68"/>
      <c r="D13" s="68"/>
    </row>
    <row r="14" spans="2:8" x14ac:dyDescent="0.25">
      <c r="B14" s="68"/>
      <c r="C14" s="68"/>
      <c r="D14" s="68"/>
    </row>
  </sheetData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3"/>
  <sheetViews>
    <sheetView showGridLines="0" tabSelected="1" zoomScale="82" zoomScaleNormal="82" workbookViewId="0">
      <selection activeCell="M3" sqref="M3"/>
    </sheetView>
  </sheetViews>
  <sheetFormatPr baseColWidth="10" defaultRowHeight="15" x14ac:dyDescent="0.25"/>
  <cols>
    <col min="1" max="1" width="11.42578125" style="54"/>
    <col min="2" max="2" width="4.28515625" style="54" customWidth="1"/>
    <col min="3" max="3" width="6.5703125" style="54" customWidth="1"/>
    <col min="4" max="4" width="4.42578125" style="54" customWidth="1"/>
    <col min="5" max="6" width="11.42578125" style="54"/>
    <col min="7" max="7" width="4.42578125" style="54" customWidth="1"/>
    <col min="8" max="8" width="6.42578125" style="54" bestFit="1" customWidth="1"/>
    <col min="9" max="10" width="4.42578125" style="54" customWidth="1"/>
    <col min="11" max="11" width="11.42578125" style="54"/>
    <col min="12" max="12" width="4.42578125" style="54" customWidth="1"/>
    <col min="13" max="13" width="6.7109375" style="54" customWidth="1"/>
    <col min="14" max="14" width="11.42578125" style="54"/>
    <col min="15" max="15" width="5.7109375" style="54" customWidth="1"/>
    <col min="16" max="16" width="5.85546875" style="54" customWidth="1"/>
    <col min="17" max="18" width="7.28515625" style="54" customWidth="1"/>
    <col min="19" max="16384" width="11.42578125" style="54"/>
  </cols>
  <sheetData>
    <row r="2" spans="2:18" x14ac:dyDescent="0.25">
      <c r="B2" s="54" t="s">
        <v>1</v>
      </c>
      <c r="F2" s="55" t="s">
        <v>3</v>
      </c>
    </row>
    <row r="5" spans="2:18" ht="21" x14ac:dyDescent="0.25">
      <c r="N5" s="69" t="s">
        <v>34</v>
      </c>
      <c r="O5" s="69"/>
      <c r="P5" s="69"/>
      <c r="Q5" s="69"/>
    </row>
    <row r="7" spans="2:18" ht="15" customHeight="1" x14ac:dyDescent="0.25">
      <c r="N7" s="70" t="s">
        <v>35</v>
      </c>
      <c r="O7" s="70">
        <v>628</v>
      </c>
      <c r="P7" s="70"/>
      <c r="Q7" s="70"/>
    </row>
    <row r="8" spans="2:18" ht="15" customHeight="1" x14ac:dyDescent="0.25">
      <c r="N8" s="70"/>
      <c r="O8" s="70"/>
      <c r="P8" s="70"/>
      <c r="Q8" s="70"/>
    </row>
    <row r="10" spans="2:18" ht="15" customHeight="1" x14ac:dyDescent="0.25">
      <c r="N10" s="69" t="s">
        <v>36</v>
      </c>
      <c r="O10" s="69"/>
      <c r="P10" s="69"/>
      <c r="Q10" s="69"/>
    </row>
    <row r="11" spans="2:18" ht="15" customHeight="1" x14ac:dyDescent="0.25">
      <c r="N11" s="69"/>
      <c r="O11" s="69"/>
      <c r="P11" s="69"/>
      <c r="Q11" s="69"/>
    </row>
    <row r="14" spans="2:18" x14ac:dyDescent="0.25">
      <c r="B14" s="54" t="s">
        <v>20</v>
      </c>
      <c r="C14" s="56">
        <f ca="1">TODAY()</f>
        <v>41152</v>
      </c>
      <c r="D14" s="56" t="s">
        <v>21</v>
      </c>
      <c r="E14" s="59">
        <f ca="1">C14</f>
        <v>41152</v>
      </c>
      <c r="F14" s="59"/>
      <c r="G14" s="56" t="s">
        <v>22</v>
      </c>
      <c r="H14" s="54">
        <f ca="1">C14</f>
        <v>41152</v>
      </c>
    </row>
    <row r="16" spans="2:18" x14ac:dyDescent="0.25">
      <c r="B16" s="59" t="s">
        <v>23</v>
      </c>
      <c r="C16" s="59"/>
      <c r="D16" s="59" t="str">
        <f>VLOOKUP(F2,Clientes_D!B7:I9,3)&amp;" "&amp;VLOOKUP(F2,Clientes_D!B7:I9,2)</f>
        <v>ANA MARÍA ROBLES ANCHANTE</v>
      </c>
      <c r="E16" s="59"/>
      <c r="F16" s="59"/>
      <c r="G16" s="59"/>
      <c r="H16" s="59"/>
      <c r="I16" s="59"/>
      <c r="J16" s="59"/>
      <c r="K16" s="59"/>
      <c r="L16" s="59"/>
      <c r="M16" s="59"/>
      <c r="N16" s="56" t="s">
        <v>24</v>
      </c>
      <c r="O16" s="59">
        <f>VLOOKUP(F2,Clientes_D!B7:I9,8)</f>
        <v>10215478967</v>
      </c>
      <c r="P16" s="59"/>
      <c r="Q16" s="59"/>
      <c r="R16" s="59"/>
    </row>
    <row r="17" spans="2:18" ht="7.5" customHeight="1" x14ac:dyDescent="0.25"/>
    <row r="18" spans="2:18" x14ac:dyDescent="0.25">
      <c r="B18" s="59" t="s">
        <v>25</v>
      </c>
      <c r="C18" s="59"/>
      <c r="D18" s="59" t="str">
        <f>VLOOKUP(F2,Clientes_D!B7:I9,5)</f>
        <v>C. Lima # 700</v>
      </c>
      <c r="E18" s="59"/>
      <c r="F18" s="59"/>
      <c r="G18" s="59"/>
      <c r="H18" s="59"/>
      <c r="I18" s="59"/>
      <c r="J18" s="59"/>
      <c r="K18" s="59"/>
      <c r="L18" s="59"/>
      <c r="M18" s="59"/>
      <c r="N18" s="59" t="s">
        <v>26</v>
      </c>
      <c r="O18" s="59"/>
      <c r="P18" s="59"/>
      <c r="Q18" s="59"/>
      <c r="R18" s="59"/>
    </row>
    <row r="20" spans="2:18" ht="20.100000000000001" customHeight="1" x14ac:dyDescent="0.25">
      <c r="B20" s="71" t="s">
        <v>46</v>
      </c>
      <c r="C20" s="71"/>
      <c r="D20" s="71" t="s">
        <v>0</v>
      </c>
      <c r="E20" s="71"/>
      <c r="F20" s="71"/>
      <c r="G20" s="71"/>
      <c r="H20" s="71"/>
      <c r="I20" s="71"/>
      <c r="J20" s="71"/>
      <c r="K20" s="71"/>
      <c r="L20" s="71"/>
      <c r="M20" s="71"/>
      <c r="N20" s="57" t="s">
        <v>27</v>
      </c>
      <c r="O20" s="71" t="s">
        <v>28</v>
      </c>
      <c r="P20" s="71"/>
      <c r="Q20" s="71" t="s">
        <v>29</v>
      </c>
      <c r="R20" s="71"/>
    </row>
    <row r="21" spans="2:18" x14ac:dyDescent="0.25">
      <c r="B21" s="68">
        <v>1001</v>
      </c>
      <c r="C21" s="6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</row>
    <row r="22" spans="2:18" x14ac:dyDescent="0.25">
      <c r="B22" s="68">
        <v>1002</v>
      </c>
      <c r="C22" s="6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</row>
    <row r="23" spans="2:18" x14ac:dyDescent="0.25">
      <c r="B23" s="68">
        <v>1003</v>
      </c>
      <c r="C23" s="6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</row>
    <row r="24" spans="2:18" x14ac:dyDescent="0.25">
      <c r="B24" s="68">
        <v>1004</v>
      </c>
      <c r="C24" s="6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</row>
    <row r="25" spans="2:18" x14ac:dyDescent="0.25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</row>
    <row r="26" spans="2:18" x14ac:dyDescent="0.25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</row>
    <row r="27" spans="2:18" x14ac:dyDescent="0.25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 spans="2:18" x14ac:dyDescent="0.25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</row>
    <row r="29" spans="2:18" x14ac:dyDescent="0.25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</row>
    <row r="30" spans="2:18" ht="9.9499999999999993" customHeight="1" x14ac:dyDescent="0.25">
      <c r="B30" s="56"/>
      <c r="C30" s="56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6"/>
      <c r="P30" s="56"/>
    </row>
    <row r="31" spans="2:18" ht="24.95" customHeight="1" x14ac:dyDescent="0.25">
      <c r="N31" s="60"/>
      <c r="O31" s="67" t="s">
        <v>30</v>
      </c>
      <c r="P31" s="67"/>
      <c r="Q31" s="58"/>
      <c r="R31" s="58"/>
    </row>
    <row r="32" spans="2:18" ht="24.95" customHeight="1" x14ac:dyDescent="0.25">
      <c r="G32" s="70" t="s">
        <v>37</v>
      </c>
      <c r="H32" s="70"/>
      <c r="I32" s="70"/>
      <c r="J32" s="70"/>
      <c r="K32" s="70"/>
      <c r="L32" s="70"/>
      <c r="M32" s="70"/>
      <c r="N32" s="60"/>
      <c r="O32" s="67" t="s">
        <v>31</v>
      </c>
      <c r="P32" s="67"/>
      <c r="Q32" s="58"/>
      <c r="R32" s="58"/>
    </row>
    <row r="33" spans="7:18" ht="24.95" customHeight="1" x14ac:dyDescent="0.25">
      <c r="G33" s="54" t="s">
        <v>33</v>
      </c>
      <c r="H33" s="56">
        <f ca="1">C14</f>
        <v>41152</v>
      </c>
      <c r="I33" s="56" t="s">
        <v>21</v>
      </c>
      <c r="J33" s="59">
        <f ca="1">E14</f>
        <v>41152</v>
      </c>
      <c r="K33" s="59"/>
      <c r="L33" s="56" t="s">
        <v>22</v>
      </c>
      <c r="M33" s="54">
        <f ca="1">H14</f>
        <v>41152</v>
      </c>
      <c r="N33" s="60"/>
      <c r="O33" s="67" t="s">
        <v>32</v>
      </c>
      <c r="P33" s="67"/>
      <c r="Q33" s="58"/>
      <c r="R33" s="58"/>
    </row>
  </sheetData>
  <pageMargins left="0.7" right="0.7" top="0.75" bottom="0.75" header="0.3" footer="0.3"/>
  <pageSetup paperSize="9" orientation="portrait" horizontalDpi="4294967293" verticalDpi="72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Clientes_M</vt:lpstr>
      <vt:lpstr>Productos_M</vt:lpstr>
      <vt:lpstr>Factura_M</vt:lpstr>
      <vt:lpstr>Clientes_D</vt:lpstr>
      <vt:lpstr>Productos_D</vt:lpstr>
      <vt:lpstr>Factura_D</vt:lpstr>
    </vt:vector>
  </TitlesOfParts>
  <Company>Servicio Contable Particular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CeySan</dc:creator>
  <cp:lastModifiedBy>Leonora</cp:lastModifiedBy>
  <dcterms:created xsi:type="dcterms:W3CDTF">2009-02-25T15:31:13Z</dcterms:created>
  <dcterms:modified xsi:type="dcterms:W3CDTF">2012-08-31T06:26:48Z</dcterms:modified>
</cp:coreProperties>
</file>