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checkCompatibility="1" defaultThemeVersion="124226"/>
  <bookViews>
    <workbookView xWindow="120" yWindow="105" windowWidth="21315" windowHeight="9975" firstSheet="6" activeTab="12"/>
  </bookViews>
  <sheets>
    <sheet name="Eje_1_M" sheetId="2" r:id="rId1"/>
    <sheet name="Eje_1_D" sheetId="9" r:id="rId2"/>
    <sheet name="Eje_2_M" sheetId="3" r:id="rId3"/>
    <sheet name="Eje_2_D" sheetId="10" r:id="rId4"/>
    <sheet name="Eje_3_M" sheetId="4" r:id="rId5"/>
    <sheet name="Eje_3_D" sheetId="11" r:id="rId6"/>
    <sheet name="Eje_4_M" sheetId="5" r:id="rId7"/>
    <sheet name="Eje_4_D" sheetId="12" r:id="rId8"/>
    <sheet name="Eje_5_M" sheetId="6" r:id="rId9"/>
    <sheet name="Eje_5_D" sheetId="13" r:id="rId10"/>
    <sheet name="Eje_6_M" sheetId="7" r:id="rId11"/>
    <sheet name="Eje_6_D" sheetId="14" r:id="rId12"/>
    <sheet name="Eje_7_M" sheetId="8" r:id="rId13"/>
    <sheet name="Eje_7_D" sheetId="15" r:id="rId14"/>
    <sheet name="Eje_8_M" sheetId="1" r:id="rId15"/>
    <sheet name="Eje_8_D" sheetId="16" r:id="rId16"/>
  </sheets>
  <externalReferences>
    <externalReference r:id="rId17"/>
  </externalReferences>
  <definedNames>
    <definedName name="ALMACEN">#REF!</definedName>
    <definedName name="DATA">Eje_6_M!$A$30:$C$37</definedName>
    <definedName name="data1">[1]Notas!$A$10:$O$20</definedName>
    <definedName name="DATA2">Eje_6_D!$A$30:$C$37</definedName>
    <definedName name="ESTADO">Eje_4_M!$B$16:$C$19</definedName>
    <definedName name="ESTADO2">Eje_4_D!$B$16:$C$19</definedName>
    <definedName name="FACTURA">[1]Factura!$A$1:$E$18</definedName>
    <definedName name="MENSAJE">Eje_3_M!$D$16:$E$20</definedName>
    <definedName name="MENSAJE2">Eje_3_D!$D$16:$E$20</definedName>
    <definedName name="PRODUCTOS">Eje_6_M!$A$31:$C$37</definedName>
    <definedName name="PRODUCTOS2">Eje_6_D!$A$31:$C$37</definedName>
    <definedName name="ROPA">Eje_5_M!$A$13:$C$18</definedName>
    <definedName name="ROPA2">Eje_5_D!$A$13:$C$18</definedName>
    <definedName name="SEXO">Eje_1_M!$D$13:$E$14</definedName>
    <definedName name="SEXO2">Eje_1_D!$D$13:$E$14</definedName>
    <definedName name="SITUACION">Eje_2_M!$D$11:$E$12</definedName>
    <definedName name="SITUACION2">Eje_2_D!$D$11:$E$12</definedName>
    <definedName name="TABLA1">[1]Tablas!$A$9:$C$20</definedName>
    <definedName name="TABLA2">[1]Tablas!$E$9:$G$18</definedName>
  </definedNames>
  <calcPr calcId="144525"/>
</workbook>
</file>

<file path=xl/calcChain.xml><?xml version="1.0" encoding="utf-8"?>
<calcChain xmlns="http://schemas.openxmlformats.org/spreadsheetml/2006/main">
  <c r="O20" i="15" l="1"/>
  <c r="K20" i="15"/>
  <c r="G20" i="15"/>
  <c r="O19" i="15"/>
  <c r="K19" i="15"/>
  <c r="G19" i="15"/>
  <c r="O18" i="15"/>
  <c r="K18" i="15"/>
  <c r="G18" i="15"/>
  <c r="O17" i="15"/>
  <c r="K17" i="15"/>
  <c r="G17" i="15"/>
  <c r="O16" i="15"/>
  <c r="K16" i="15"/>
  <c r="G16" i="15"/>
  <c r="O15" i="15"/>
  <c r="K15" i="15"/>
  <c r="G15" i="15"/>
  <c r="O14" i="15"/>
  <c r="K14" i="15"/>
  <c r="G14" i="15"/>
  <c r="O13" i="15"/>
  <c r="K13" i="15"/>
  <c r="G13" i="15"/>
  <c r="O12" i="15"/>
  <c r="K12" i="15"/>
  <c r="G12" i="15"/>
  <c r="O11" i="15"/>
  <c r="K11" i="15"/>
  <c r="G11" i="15"/>
  <c r="O10" i="15"/>
  <c r="K10" i="15"/>
  <c r="G10" i="15"/>
  <c r="E15" i="14" l="1"/>
  <c r="G10" i="8"/>
  <c r="K10" i="8"/>
  <c r="O10" i="8"/>
  <c r="G11" i="8"/>
  <c r="K11" i="8"/>
  <c r="O11" i="8"/>
  <c r="G12" i="8"/>
  <c r="U28" i="8" s="1"/>
  <c r="U32" i="8" s="1"/>
  <c r="K12" i="8"/>
  <c r="O12" i="8"/>
  <c r="G13" i="8"/>
  <c r="K13" i="8"/>
  <c r="O13" i="8"/>
  <c r="G14" i="8"/>
  <c r="K14" i="8"/>
  <c r="O14" i="8"/>
  <c r="G15" i="8"/>
  <c r="K15" i="8"/>
  <c r="O15" i="8"/>
  <c r="G16" i="8"/>
  <c r="K16" i="8"/>
  <c r="O16" i="8"/>
  <c r="G17" i="8"/>
  <c r="K17" i="8"/>
  <c r="O17" i="8"/>
  <c r="G18" i="8"/>
  <c r="K18" i="8"/>
  <c r="O18" i="8"/>
  <c r="G19" i="8"/>
  <c r="K19" i="8"/>
  <c r="O19" i="8"/>
  <c r="G20" i="8"/>
  <c r="K20" i="8"/>
  <c r="O20" i="8"/>
  <c r="U29" i="8"/>
  <c r="U30" i="8"/>
  <c r="B9" i="7"/>
  <c r="D9" i="7"/>
  <c r="E9" i="7" s="1"/>
  <c r="B10" i="7"/>
  <c r="D10" i="7"/>
  <c r="E10" i="7"/>
  <c r="B11" i="7"/>
  <c r="D11" i="7"/>
  <c r="E11" i="7" s="1"/>
  <c r="B12" i="7"/>
  <c r="D12" i="7"/>
  <c r="E12" i="7" s="1"/>
  <c r="B13" i="7"/>
  <c r="D13" i="7"/>
  <c r="E13" i="7"/>
  <c r="B14" i="7"/>
  <c r="D14" i="7"/>
  <c r="E14" i="7"/>
  <c r="B4" i="6"/>
  <c r="B6" i="6"/>
  <c r="B7" i="6" s="1"/>
  <c r="E4" i="5"/>
  <c r="E5" i="5"/>
  <c r="E6" i="5"/>
  <c r="E7" i="5"/>
  <c r="E8" i="5"/>
  <c r="E9" i="5"/>
  <c r="E10" i="5"/>
  <c r="E11" i="5"/>
  <c r="E12" i="5"/>
  <c r="E4" i="4"/>
  <c r="E5" i="4"/>
  <c r="E6" i="4"/>
  <c r="E7" i="4"/>
  <c r="E8" i="4"/>
  <c r="E9" i="4"/>
  <c r="E10" i="4"/>
  <c r="E11" i="4"/>
  <c r="E12" i="4"/>
  <c r="E4" i="3"/>
  <c r="E5" i="3"/>
  <c r="E6" i="3"/>
  <c r="E7" i="3"/>
  <c r="E8" i="3"/>
  <c r="E4" i="2"/>
  <c r="E5" i="2"/>
  <c r="E6" i="2"/>
  <c r="E7" i="2"/>
  <c r="E8" i="2"/>
  <c r="E9" i="2"/>
  <c r="F10" i="1"/>
  <c r="G10" i="1"/>
  <c r="I10" i="1"/>
  <c r="J10" i="1"/>
  <c r="L10" i="1"/>
  <c r="N10" i="1" s="1"/>
  <c r="M10" i="1"/>
  <c r="P10" i="1"/>
  <c r="F11" i="1"/>
  <c r="G11" i="1"/>
  <c r="I11" i="1"/>
  <c r="J11" i="1"/>
  <c r="L11" i="1"/>
  <c r="M11" i="1"/>
  <c r="P11" i="1"/>
  <c r="F12" i="1"/>
  <c r="G12" i="1"/>
  <c r="I12" i="1"/>
  <c r="J12" i="1"/>
  <c r="M12" i="1" s="1"/>
  <c r="N12" i="1" s="1"/>
  <c r="L12" i="1"/>
  <c r="F13" i="1"/>
  <c r="G13" i="1"/>
  <c r="I13" i="1"/>
  <c r="J13" i="1"/>
  <c r="P13" i="1" s="1"/>
  <c r="L13" i="1"/>
  <c r="M13" i="1"/>
  <c r="F14" i="1"/>
  <c r="G14" i="1"/>
  <c r="I14" i="1"/>
  <c r="J14" i="1"/>
  <c r="M14" i="1" s="1"/>
  <c r="L14" i="1"/>
  <c r="F15" i="1"/>
  <c r="G15" i="1"/>
  <c r="I15" i="1"/>
  <c r="J15" i="1"/>
  <c r="P15" i="1" s="1"/>
  <c r="L15" i="1"/>
  <c r="M15" i="1"/>
  <c r="E16" i="14" l="1"/>
  <c r="E17" i="14" s="1"/>
  <c r="N15" i="1"/>
  <c r="P12" i="1"/>
  <c r="P14" i="1"/>
  <c r="N13" i="1"/>
  <c r="O13" i="1" s="1"/>
  <c r="Q13" i="1" s="1"/>
  <c r="O12" i="1"/>
  <c r="N14" i="1"/>
  <c r="O14" i="1" s="1"/>
  <c r="Q14" i="1" s="1"/>
  <c r="N11" i="1"/>
  <c r="O11" i="1" s="1"/>
  <c r="Q11" i="1" s="1"/>
  <c r="E15" i="7"/>
  <c r="Q12" i="1"/>
  <c r="O10" i="1"/>
  <c r="Q10" i="1" s="1"/>
  <c r="O15" i="1"/>
  <c r="Q15" i="1" s="1"/>
  <c r="E16" i="7" l="1"/>
  <c r="E17" i="7"/>
</calcChain>
</file>

<file path=xl/sharedStrings.xml><?xml version="1.0" encoding="utf-8"?>
<sst xmlns="http://schemas.openxmlformats.org/spreadsheetml/2006/main" count="607" uniqueCount="221">
  <si>
    <t>Total a Pagar= Precio Venta + IGV - Total descuentos</t>
  </si>
  <si>
    <t>*</t>
  </si>
  <si>
    <t>El I.G.V. (18%) se aplicará sobre el precio de venta</t>
  </si>
  <si>
    <t>Total descuentos es igual a la suma de los tres descuentos</t>
  </si>
  <si>
    <t>El descuento Nº3 será el promedio de los descuentos anteriores</t>
  </si>
  <si>
    <t>"45", en caso contrario 1%.</t>
  </si>
  <si>
    <t>compraron un producto cuyos 2 primeros caracteres del campo código sea igual a</t>
  </si>
  <si>
    <t>El descuento Nº2 se aplicará el 1,5% del precio de venta a todas las personas que</t>
  </si>
  <si>
    <t>Los datos deben extraerse de las tablas.</t>
  </si>
  <si>
    <t>Aspiradora Faeda</t>
  </si>
  <si>
    <t>5% a los clientes de la serie "9"</t>
  </si>
  <si>
    <t>Dólar por el cambio del dia.</t>
  </si>
  <si>
    <t>Televisor Philips 12"</t>
  </si>
  <si>
    <t xml:space="preserve">El descuento Nº1 se aplicará el 3% del precio de venta, a los clientes de serie "8" y </t>
  </si>
  <si>
    <t xml:space="preserve">Complete las columnas apellidos, nombres, descripción y precio de venta en soles, que es el precio del </t>
  </si>
  <si>
    <t>Silvia</t>
  </si>
  <si>
    <t>Benites García</t>
  </si>
  <si>
    <t>Televisor National 12"</t>
  </si>
  <si>
    <t>Leonardo</t>
  </si>
  <si>
    <t>Manrique Li</t>
  </si>
  <si>
    <t>Licuador Bormix mod 4</t>
  </si>
  <si>
    <t>Marcela</t>
  </si>
  <si>
    <t>Mendoza Paz</t>
  </si>
  <si>
    <t>Licuadora Oster mod. 3</t>
  </si>
  <si>
    <t>Jorge</t>
  </si>
  <si>
    <t>Garcia Silva</t>
  </si>
  <si>
    <t>Lustradora Faeda</t>
  </si>
  <si>
    <t>Juan</t>
  </si>
  <si>
    <t>Torres Torres</t>
  </si>
  <si>
    <t>Lavadora Faeda mod 19</t>
  </si>
  <si>
    <t>Mónica</t>
  </si>
  <si>
    <t>Melgar Arias</t>
  </si>
  <si>
    <t>Lavadora Faeda mod. 12</t>
  </si>
  <si>
    <t>Alejandro</t>
  </si>
  <si>
    <t>Garcia Gomez</t>
  </si>
  <si>
    <t>Lavadora Faeda mod. 17</t>
  </si>
  <si>
    <t>Rafael</t>
  </si>
  <si>
    <t>Villalobos Manrique</t>
  </si>
  <si>
    <t>Calculadora Casio mod. 10</t>
  </si>
  <si>
    <t>Pedro</t>
  </si>
  <si>
    <t>Gomez Fuentes</t>
  </si>
  <si>
    <t>Radio Sanyo mod. 13-C</t>
  </si>
  <si>
    <t>Descuentos</t>
  </si>
  <si>
    <t>Dcto. 3</t>
  </si>
  <si>
    <t>Dcto. 2</t>
  </si>
  <si>
    <t>Dcto. 1</t>
  </si>
  <si>
    <t>Prec.Venta S/.</t>
  </si>
  <si>
    <t>Descripción</t>
  </si>
  <si>
    <t>Código</t>
  </si>
  <si>
    <t>Nombres</t>
  </si>
  <si>
    <t>Apellidos</t>
  </si>
  <si>
    <t>Milagros</t>
  </si>
  <si>
    <t>Correa Baez</t>
  </si>
  <si>
    <t>Radio Sanyo mod. 13-B</t>
  </si>
  <si>
    <t>I.G.V.</t>
  </si>
  <si>
    <t>Total</t>
  </si>
  <si>
    <t>Descuento</t>
  </si>
  <si>
    <t>Producto</t>
  </si>
  <si>
    <t>Cliente</t>
  </si>
  <si>
    <t>PRECIO $</t>
  </si>
  <si>
    <t>DESCRIPCION</t>
  </si>
  <si>
    <t>COD</t>
  </si>
  <si>
    <t>TABLA2</t>
  </si>
  <si>
    <t>TABLA1</t>
  </si>
  <si>
    <t>Las ventas realizadas en lo que va del año son las siguientes</t>
  </si>
  <si>
    <t>la cual  tiene la siguiente relación de productos y carteras de clientes.</t>
  </si>
  <si>
    <t>La Empresa SegundaMano S.A. esta dedicada a la comercialización de productos electrodomésticos</t>
  </si>
  <si>
    <t>TABLAS</t>
  </si>
  <si>
    <t>MASCULINO</t>
  </si>
  <si>
    <t>M</t>
  </si>
  <si>
    <t>FEMENINO</t>
  </si>
  <si>
    <t>F</t>
  </si>
  <si>
    <t>OBSERVACION</t>
  </si>
  <si>
    <t>EL PAPA JUAN PABLO II</t>
  </si>
  <si>
    <t>KAROLD WOJKTILA</t>
  </si>
  <si>
    <t>PRINCESA DE GALES</t>
  </si>
  <si>
    <t>LADY DIANA</t>
  </si>
  <si>
    <t>JEFE DE U.O.SENATI SJL</t>
  </si>
  <si>
    <t>RICARTE RUIZ</t>
  </si>
  <si>
    <t>CANTANTE</t>
  </si>
  <si>
    <t>ISABEL PANTOJA</t>
  </si>
  <si>
    <t>PRESIDENTE DEL PERU</t>
  </si>
  <si>
    <t>TOLEDO</t>
  </si>
  <si>
    <t>ALCALDE DE LIMA</t>
  </si>
  <si>
    <t>ALBERTO ANDRADE</t>
  </si>
  <si>
    <t>SEXO</t>
  </si>
  <si>
    <t>PERSONAJE</t>
  </si>
  <si>
    <t>NOMBRES</t>
  </si>
  <si>
    <t>APROBADO</t>
  </si>
  <si>
    <t>DESAPROBADO</t>
  </si>
  <si>
    <t>CONGRESISTA PERU</t>
  </si>
  <si>
    <t>JORGITO</t>
  </si>
  <si>
    <t>PRESIDENTE DE MICROSOFT</t>
  </si>
  <si>
    <t>BILL GATES</t>
  </si>
  <si>
    <t>JUGADOR DE FUTBOL</t>
  </si>
  <si>
    <t>WALDIR</t>
  </si>
  <si>
    <t>CREADOR UTILITARIOS NORTON</t>
  </si>
  <si>
    <t>PETER NORTON</t>
  </si>
  <si>
    <t>CREADOR DE VIRUS</t>
  </si>
  <si>
    <t>E. MORRIS</t>
  </si>
  <si>
    <t>EXCEL</t>
  </si>
  <si>
    <t>PERSONAJES</t>
  </si>
  <si>
    <t>FELICITACIONES, PERO NO TE DESCUIDES</t>
  </si>
  <si>
    <t>NO SEAS CONFORMISTA</t>
  </si>
  <si>
    <t>CON LAS JUSTAS</t>
  </si>
  <si>
    <t>TU PUEDES MEJORAR ESA NOTA</t>
  </si>
  <si>
    <t>PONLE MAS DEDICACION</t>
  </si>
  <si>
    <t>CONGRESISTA DEL PERU</t>
  </si>
  <si>
    <t>ANTIVIRUS THE HACKER (TH)</t>
  </si>
  <si>
    <t>JOSE MARTINEZ</t>
  </si>
  <si>
    <t>CUTO</t>
  </si>
  <si>
    <t>ANTIVIRUS PER SYSTEM</t>
  </si>
  <si>
    <t>JORGE MACHADO</t>
  </si>
  <si>
    <t>CIENTIFICO</t>
  </si>
  <si>
    <t>B. PASCAL</t>
  </si>
  <si>
    <t>VIUDO</t>
  </si>
  <si>
    <t>V</t>
  </si>
  <si>
    <t>SOLTERO</t>
  </si>
  <si>
    <t>S</t>
  </si>
  <si>
    <t>DIVORCIADO</t>
  </si>
  <si>
    <t>D</t>
  </si>
  <si>
    <t>CASADO</t>
  </si>
  <si>
    <t>C</t>
  </si>
  <si>
    <t>FUJIMORI</t>
  </si>
  <si>
    <t>CANTANTE ESPAÑOLA</t>
  </si>
  <si>
    <r>
      <t xml:space="preserve">PROG. PERIODIST. </t>
    </r>
    <r>
      <rPr>
        <sz val="8"/>
        <rFont val="Arial"/>
        <family val="2"/>
      </rPr>
      <t>"LA REVISTA DOMINICAL"</t>
    </r>
  </si>
  <si>
    <t>NICOLAS LUCAR</t>
  </si>
  <si>
    <t>PRESIDENTE DE ARGENTINA</t>
  </si>
  <si>
    <t>CARLOS MENEN</t>
  </si>
  <si>
    <t>CANTANTE BOLEROS "HNOS. CASTRO"</t>
  </si>
  <si>
    <t>SHESSIRA</t>
  </si>
  <si>
    <t>DIR. PROG. PERIODIST. "EN PERSONA"</t>
  </si>
  <si>
    <t>CESAR HILDELBRANT</t>
  </si>
  <si>
    <t>NOVELISTA</t>
  </si>
  <si>
    <t>VARGAS LLOSA</t>
  </si>
  <si>
    <t>E.CIVIL</t>
  </si>
  <si>
    <t>SACO</t>
  </si>
  <si>
    <t>ZAPATO</t>
  </si>
  <si>
    <t>CASACA</t>
  </si>
  <si>
    <t>MEDIA</t>
  </si>
  <si>
    <t>CAMISA</t>
  </si>
  <si>
    <t>PANTALON</t>
  </si>
  <si>
    <t>PRECIO</t>
  </si>
  <si>
    <t>PRODUCTO</t>
  </si>
  <si>
    <t>CODIGO</t>
  </si>
  <si>
    <t>Precio</t>
  </si>
  <si>
    <t>Cantidad</t>
  </si>
  <si>
    <t>VENTAS</t>
  </si>
  <si>
    <t>CERVEZA</t>
  </si>
  <si>
    <t>GASEOSA</t>
  </si>
  <si>
    <t>PORCION DE PAPAS</t>
  </si>
  <si>
    <t>ENSALADA</t>
  </si>
  <si>
    <t>¼ POLLO C/PAPAS</t>
  </si>
  <si>
    <t>½ POLLO C/PAPAS</t>
  </si>
  <si>
    <t>1 POLLO C/PAPAS</t>
  </si>
  <si>
    <t>TOTAL</t>
  </si>
  <si>
    <t>IGV 18%</t>
  </si>
  <si>
    <t>SUB-TOTAL</t>
  </si>
  <si>
    <t>CANTIDAD</t>
  </si>
  <si>
    <t>RUC Nº</t>
  </si>
  <si>
    <t>FECHA</t>
  </si>
  <si>
    <t>FACTURA</t>
  </si>
  <si>
    <t>POLLERIA "EL GORDITO"</t>
  </si>
  <si>
    <t>PROMEDIO</t>
  </si>
  <si>
    <t>C3</t>
  </si>
  <si>
    <t>WORD</t>
  </si>
  <si>
    <t>C2</t>
  </si>
  <si>
    <t>WINDOWS</t>
  </si>
  <si>
    <t>C1</t>
  </si>
  <si>
    <t>crédito de cada curso</t>
  </si>
  <si>
    <t>Observación</t>
  </si>
  <si>
    <t>Nota</t>
  </si>
  <si>
    <t>Curso</t>
  </si>
  <si>
    <t>introduciendo únicamente el código deel alumno. Considere para el promedio final el</t>
  </si>
  <si>
    <t>En la hoja de Consolidados, debe confeccionar un cuadro automático de calificaciones</t>
  </si>
  <si>
    <t>Nombre</t>
  </si>
  <si>
    <t>Dicho promedio deberá ser redondeado a entero</t>
  </si>
  <si>
    <t>A12</t>
  </si>
  <si>
    <t>El promedio se elaborar de modo que elimine automáticamente la menor de la notas</t>
  </si>
  <si>
    <t>Desarrollo de la Práctica</t>
  </si>
  <si>
    <t>Gisela</t>
  </si>
  <si>
    <t>Urrunaga</t>
  </si>
  <si>
    <t>A20</t>
  </si>
  <si>
    <t>Cecilia</t>
  </si>
  <si>
    <t>Ramirez</t>
  </si>
  <si>
    <t>A19</t>
  </si>
  <si>
    <t>Sonia</t>
  </si>
  <si>
    <t>Pereda</t>
  </si>
  <si>
    <t>A18</t>
  </si>
  <si>
    <t>Freddy</t>
  </si>
  <si>
    <t>Parker</t>
  </si>
  <si>
    <t>A17</t>
  </si>
  <si>
    <t>Ocharan</t>
  </si>
  <si>
    <t>A16</t>
  </si>
  <si>
    <t>Eduardo</t>
  </si>
  <si>
    <t>Moncada</t>
  </si>
  <si>
    <t>A15</t>
  </si>
  <si>
    <t>Roxana</t>
  </si>
  <si>
    <t>Galdos</t>
  </si>
  <si>
    <t>A14</t>
  </si>
  <si>
    <t>Marlene</t>
  </si>
  <si>
    <t>Figueroa</t>
  </si>
  <si>
    <t>A13</t>
  </si>
  <si>
    <t>Dextre</t>
  </si>
  <si>
    <t>Credito</t>
  </si>
  <si>
    <t>Cursos</t>
  </si>
  <si>
    <t>Cod</t>
  </si>
  <si>
    <t>Martha</t>
  </si>
  <si>
    <t>Beltran</t>
  </si>
  <si>
    <t>A11</t>
  </si>
  <si>
    <t>Rolando</t>
  </si>
  <si>
    <t>Barquero</t>
  </si>
  <si>
    <t>A10</t>
  </si>
  <si>
    <t>Promedio</t>
  </si>
  <si>
    <t>Practica 3</t>
  </si>
  <si>
    <t>Practica 2</t>
  </si>
  <si>
    <t>Practica 1</t>
  </si>
  <si>
    <t>Apellido</t>
  </si>
  <si>
    <t>REGISTRO DE NOTAS</t>
  </si>
  <si>
    <t>COLEGIO MARIA DE LAS MERCEDES</t>
  </si>
  <si>
    <t>Total a
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</si>
</sst>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;[Red]\-&quot;$&quot;#,##0.00"/>
    <numFmt numFmtId="166" formatCode="00"/>
    <numFmt numFmtId="167" formatCode="000"/>
    <numFmt numFmtId="168" formatCode="00000"/>
  </numFmts>
  <fonts count="23" x14ac:knownFonts="1">
    <font>
      <sz val="10"/>
      <name val="Arial"/>
    </font>
    <font>
      <sz val="10"/>
      <name val="Arial"/>
    </font>
    <font>
      <sz val="10"/>
      <color indexed="12"/>
      <name val="Arial"/>
      <family val="2"/>
    </font>
    <font>
      <b/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i/>
      <sz val="12"/>
      <name val="Arial"/>
      <family val="2"/>
    </font>
    <font>
      <b/>
      <sz val="12"/>
      <name val="Book Antiqua"/>
      <family val="1"/>
    </font>
    <font>
      <b/>
      <sz val="10"/>
      <color indexed="8"/>
      <name val="Arial"/>
      <family val="2"/>
    </font>
    <font>
      <i/>
      <sz val="10"/>
      <color indexed="12"/>
      <name val="Book Antiqua"/>
      <family val="1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b/>
      <i/>
      <sz val="11"/>
      <name val="Arial"/>
      <family val="2"/>
    </font>
    <font>
      <b/>
      <sz val="10"/>
      <color indexed="9"/>
      <name val="Arial"/>
      <family val="2"/>
    </font>
    <font>
      <b/>
      <sz val="11"/>
      <name val="Arial Narrow"/>
      <family val="2"/>
    </font>
    <font>
      <b/>
      <i/>
      <sz val="12"/>
      <name val="Arial"/>
      <family val="2"/>
    </font>
    <font>
      <b/>
      <u/>
      <sz val="14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</cellStyleXfs>
  <cellXfs count="309">
    <xf numFmtId="0" fontId="0" fillId="0" borderId="0" xfId="0"/>
    <xf numFmtId="2" fontId="0" fillId="0" borderId="1" xfId="0" applyNumberFormat="1" applyBorder="1"/>
    <xf numFmtId="0" fontId="0" fillId="0" borderId="1" xfId="0" applyBorder="1"/>
    <xf numFmtId="2" fontId="2" fillId="0" borderId="1" xfId="0" applyNumberFormat="1" applyFont="1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2" xfId="0" applyFont="1" applyBorder="1"/>
    <xf numFmtId="0" fontId="3" fillId="0" borderId="3" xfId="0" applyFont="1" applyBorder="1"/>
    <xf numFmtId="0" fontId="0" fillId="0" borderId="3" xfId="0" applyBorder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Continuous"/>
    </xf>
    <xf numFmtId="0" fontId="3" fillId="0" borderId="6" xfId="0" applyFont="1" applyBorder="1" applyAlignment="1">
      <alignment horizontal="centerContinuous"/>
    </xf>
    <xf numFmtId="0" fontId="3" fillId="0" borderId="7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Continuous"/>
    </xf>
    <xf numFmtId="0" fontId="5" fillId="0" borderId="0" xfId="4"/>
    <xf numFmtId="0" fontId="6" fillId="0" borderId="0" xfId="4" applyFont="1" applyAlignment="1">
      <alignment horizontal="center"/>
    </xf>
    <xf numFmtId="0" fontId="5" fillId="0" borderId="3" xfId="4" applyBorder="1" applyAlignment="1">
      <alignment horizontal="left"/>
    </xf>
    <xf numFmtId="0" fontId="5" fillId="2" borderId="9" xfId="4" applyFont="1" applyFill="1" applyBorder="1" applyAlignment="1">
      <alignment horizontal="center"/>
    </xf>
    <xf numFmtId="0" fontId="5" fillId="0" borderId="4" xfId="4" applyBorder="1" applyAlignment="1">
      <alignment horizontal="left"/>
    </xf>
    <xf numFmtId="0" fontId="5" fillId="2" borderId="10" xfId="4" applyFont="1" applyFill="1" applyBorder="1" applyAlignment="1">
      <alignment horizontal="center"/>
    </xf>
    <xf numFmtId="0" fontId="5" fillId="0" borderId="0" xfId="4" applyAlignment="1">
      <alignment horizontal="centerContinuous"/>
    </xf>
    <xf numFmtId="0" fontId="5" fillId="0" borderId="0" xfId="4" applyFont="1"/>
    <xf numFmtId="0" fontId="7" fillId="0" borderId="0" xfId="4" applyFont="1"/>
    <xf numFmtId="0" fontId="2" fillId="0" borderId="11" xfId="4" applyFont="1" applyBorder="1"/>
    <xf numFmtId="0" fontId="5" fillId="0" borderId="12" xfId="4" applyBorder="1" applyAlignment="1">
      <alignment horizontal="center"/>
    </xf>
    <xf numFmtId="0" fontId="5" fillId="0" borderId="13" xfId="4" applyBorder="1"/>
    <xf numFmtId="0" fontId="5" fillId="0" borderId="14" xfId="4" applyBorder="1"/>
    <xf numFmtId="0" fontId="5" fillId="0" borderId="15" xfId="4" applyBorder="1" applyAlignment="1">
      <alignment horizontal="center"/>
    </xf>
    <xf numFmtId="0" fontId="5" fillId="0" borderId="16" xfId="4" applyBorder="1"/>
    <xf numFmtId="0" fontId="5" fillId="0" borderId="17" xfId="4" applyBorder="1"/>
    <xf numFmtId="0" fontId="8" fillId="3" borderId="18" xfId="4" applyFont="1" applyFill="1" applyBorder="1"/>
    <xf numFmtId="0" fontId="8" fillId="3" borderId="19" xfId="4" applyFont="1" applyFill="1" applyBorder="1" applyAlignment="1">
      <alignment horizontal="center"/>
    </xf>
    <xf numFmtId="0" fontId="8" fillId="3" borderId="20" xfId="4" applyFont="1" applyFill="1" applyBorder="1"/>
    <xf numFmtId="0" fontId="8" fillId="3" borderId="21" xfId="4" applyFont="1" applyFill="1" applyBorder="1"/>
    <xf numFmtId="0" fontId="9" fillId="0" borderId="0" xfId="4" applyFont="1"/>
    <xf numFmtId="166" fontId="5" fillId="0" borderId="12" xfId="4" applyNumberFormat="1" applyBorder="1" applyAlignment="1">
      <alignment horizontal="center"/>
    </xf>
    <xf numFmtId="166" fontId="5" fillId="0" borderId="15" xfId="4" applyNumberFormat="1" applyBorder="1" applyAlignment="1">
      <alignment horizontal="center"/>
    </xf>
    <xf numFmtId="0" fontId="10" fillId="0" borderId="3" xfId="4" applyFont="1" applyBorder="1" applyAlignment="1">
      <alignment horizontal="left"/>
    </xf>
    <xf numFmtId="0" fontId="10" fillId="2" borderId="9" xfId="4" applyFont="1" applyFill="1" applyBorder="1" applyAlignment="1">
      <alignment horizontal="center"/>
    </xf>
    <xf numFmtId="0" fontId="10" fillId="0" borderId="0" xfId="4" applyFont="1"/>
    <xf numFmtId="0" fontId="10" fillId="0" borderId="22" xfId="4" applyFont="1" applyBorder="1" applyAlignment="1">
      <alignment horizontal="left"/>
    </xf>
    <xf numFmtId="0" fontId="10" fillId="2" borderId="23" xfId="4" applyFont="1" applyFill="1" applyBorder="1" applyAlignment="1">
      <alignment horizontal="center"/>
    </xf>
    <xf numFmtId="0" fontId="10" fillId="0" borderId="4" xfId="4" applyFont="1" applyBorder="1" applyAlignment="1">
      <alignment horizontal="left"/>
    </xf>
    <xf numFmtId="0" fontId="10" fillId="2" borderId="10" xfId="4" applyFont="1" applyFill="1" applyBorder="1" applyAlignment="1">
      <alignment horizontal="center"/>
    </xf>
    <xf numFmtId="0" fontId="11" fillId="0" borderId="11" xfId="4" applyFont="1" applyBorder="1"/>
    <xf numFmtId="166" fontId="10" fillId="0" borderId="12" xfId="4" applyNumberFormat="1" applyFont="1" applyBorder="1" applyAlignment="1">
      <alignment horizontal="center"/>
    </xf>
    <xf numFmtId="0" fontId="10" fillId="0" borderId="13" xfId="4" applyFont="1" applyBorder="1"/>
    <xf numFmtId="0" fontId="10" fillId="0" borderId="14" xfId="4" applyFont="1" applyBorder="1"/>
    <xf numFmtId="166" fontId="10" fillId="0" borderId="24" xfId="4" applyNumberFormat="1" applyFont="1" applyBorder="1" applyAlignment="1">
      <alignment horizontal="center"/>
    </xf>
    <xf numFmtId="0" fontId="10" fillId="0" borderId="16" xfId="4" applyFont="1" applyBorder="1"/>
    <xf numFmtId="0" fontId="10" fillId="0" borderId="25" xfId="4" applyFont="1" applyBorder="1"/>
    <xf numFmtId="166" fontId="10" fillId="0" borderId="15" xfId="4" applyNumberFormat="1" applyFont="1" applyBorder="1" applyAlignment="1">
      <alignment horizontal="center"/>
    </xf>
    <xf numFmtId="0" fontId="10" fillId="0" borderId="17" xfId="4" applyFont="1" applyBorder="1"/>
    <xf numFmtId="0" fontId="5" fillId="0" borderId="22" xfId="4" applyBorder="1" applyAlignment="1">
      <alignment horizontal="left"/>
    </xf>
    <xf numFmtId="0" fontId="5" fillId="2" borderId="23" xfId="4" applyFont="1" applyFill="1" applyBorder="1" applyAlignment="1">
      <alignment horizontal="center"/>
    </xf>
    <xf numFmtId="0" fontId="5" fillId="0" borderId="0" xfId="4" applyBorder="1"/>
    <xf numFmtId="0" fontId="5" fillId="0" borderId="0" xfId="4" applyBorder="1" applyAlignment="1">
      <alignment horizontal="center"/>
    </xf>
    <xf numFmtId="0" fontId="5" fillId="0" borderId="16" xfId="4" applyBorder="1" applyAlignment="1">
      <alignment horizontal="left"/>
    </xf>
    <xf numFmtId="0" fontId="5" fillId="0" borderId="17" xfId="4" applyBorder="1" applyAlignment="1">
      <alignment horizontal="left"/>
    </xf>
    <xf numFmtId="0" fontId="5" fillId="0" borderId="27" xfId="4" applyBorder="1" applyAlignment="1">
      <alignment horizontal="left"/>
    </xf>
    <xf numFmtId="0" fontId="5" fillId="0" borderId="28" xfId="4" applyBorder="1" applyAlignment="1">
      <alignment horizontal="left"/>
    </xf>
    <xf numFmtId="0" fontId="5" fillId="0" borderId="29" xfId="4" applyBorder="1" applyAlignment="1">
      <alignment horizontal="left"/>
    </xf>
    <xf numFmtId="0" fontId="5" fillId="0" borderId="30" xfId="4" applyBorder="1" applyAlignment="1">
      <alignment horizontal="left"/>
    </xf>
    <xf numFmtId="2" fontId="5" fillId="0" borderId="1" xfId="4" applyNumberFormat="1" applyBorder="1"/>
    <xf numFmtId="0" fontId="5" fillId="0" borderId="1" xfId="4" applyBorder="1"/>
    <xf numFmtId="167" fontId="5" fillId="0" borderId="1" xfId="4" applyNumberFormat="1" applyBorder="1" applyAlignment="1">
      <alignment horizontal="center"/>
    </xf>
    <xf numFmtId="0" fontId="8" fillId="0" borderId="1" xfId="4" applyFont="1" applyBorder="1" applyAlignment="1">
      <alignment horizontal="center"/>
    </xf>
    <xf numFmtId="2" fontId="2" fillId="0" borderId="0" xfId="4" applyNumberFormat="1" applyFont="1"/>
    <xf numFmtId="0" fontId="12" fillId="0" borderId="0" xfId="4" applyFont="1"/>
    <xf numFmtId="0" fontId="2" fillId="0" borderId="0" xfId="4" applyFont="1"/>
    <xf numFmtId="0" fontId="2" fillId="0" borderId="0" xfId="4" applyFont="1" applyAlignment="1">
      <alignment horizontal="left"/>
    </xf>
    <xf numFmtId="167" fontId="5" fillId="4" borderId="0" xfId="4" applyNumberFormat="1" applyFill="1"/>
    <xf numFmtId="0" fontId="8" fillId="0" borderId="0" xfId="4" applyFont="1"/>
    <xf numFmtId="0" fontId="5" fillId="0" borderId="31" xfId="4" applyBorder="1"/>
    <xf numFmtId="0" fontId="5" fillId="0" borderId="1" xfId="4" applyBorder="1" applyAlignment="1">
      <alignment horizontal="center"/>
    </xf>
    <xf numFmtId="0" fontId="8" fillId="2" borderId="1" xfId="4" applyFont="1" applyFill="1" applyBorder="1" applyAlignment="1">
      <alignment horizontal="center"/>
    </xf>
    <xf numFmtId="2" fontId="14" fillId="0" borderId="32" xfId="4" applyNumberFormat="1" applyFont="1" applyBorder="1"/>
    <xf numFmtId="0" fontId="8" fillId="2" borderId="7" xfId="4" applyFont="1" applyFill="1" applyBorder="1"/>
    <xf numFmtId="2" fontId="14" fillId="0" borderId="33" xfId="4" applyNumberFormat="1" applyFont="1" applyBorder="1"/>
    <xf numFmtId="2" fontId="14" fillId="0" borderId="34" xfId="4" applyNumberFormat="1" applyFont="1" applyBorder="1"/>
    <xf numFmtId="0" fontId="8" fillId="2" borderId="9" xfId="4" applyFont="1" applyFill="1" applyBorder="1"/>
    <xf numFmtId="2" fontId="2" fillId="0" borderId="35" xfId="4" applyNumberFormat="1" applyFont="1" applyBorder="1"/>
    <xf numFmtId="2" fontId="2" fillId="0" borderId="36" xfId="4" applyNumberFormat="1" applyFont="1" applyBorder="1"/>
    <xf numFmtId="0" fontId="2" fillId="0" borderId="36" xfId="4" applyFont="1" applyBorder="1" applyAlignment="1">
      <alignment horizontal="center"/>
    </xf>
    <xf numFmtId="0" fontId="15" fillId="0" borderId="36" xfId="4" applyFont="1" applyBorder="1"/>
    <xf numFmtId="0" fontId="16" fillId="0" borderId="37" xfId="4" applyFont="1" applyBorder="1" applyAlignment="1">
      <alignment horizontal="center"/>
    </xf>
    <xf numFmtId="2" fontId="2" fillId="0" borderId="38" xfId="4" applyNumberFormat="1" applyFont="1" applyBorder="1"/>
    <xf numFmtId="2" fontId="2" fillId="0" borderId="1" xfId="4" applyNumberFormat="1" applyFont="1" applyBorder="1"/>
    <xf numFmtId="0" fontId="2" fillId="0" borderId="1" xfId="4" applyFont="1" applyBorder="1" applyAlignment="1">
      <alignment horizontal="center"/>
    </xf>
    <xf numFmtId="0" fontId="15" fillId="0" borderId="1" xfId="4" applyFont="1" applyBorder="1"/>
    <xf numFmtId="0" fontId="16" fillId="0" borderId="39" xfId="4" applyFont="1" applyBorder="1" applyAlignment="1">
      <alignment horizontal="center"/>
    </xf>
    <xf numFmtId="2" fontId="2" fillId="0" borderId="40" xfId="4" applyNumberFormat="1" applyFont="1" applyBorder="1"/>
    <xf numFmtId="2" fontId="2" fillId="0" borderId="41" xfId="4" applyNumberFormat="1" applyFont="1" applyBorder="1"/>
    <xf numFmtId="0" fontId="2" fillId="0" borderId="41" xfId="4" applyFont="1" applyBorder="1" applyAlignment="1">
      <alignment horizontal="center"/>
    </xf>
    <xf numFmtId="0" fontId="15" fillId="0" borderId="41" xfId="4" applyFont="1" applyBorder="1"/>
    <xf numFmtId="0" fontId="16" fillId="0" borderId="42" xfId="4" applyFont="1" applyBorder="1" applyAlignment="1">
      <alignment horizontal="center"/>
    </xf>
    <xf numFmtId="0" fontId="8" fillId="2" borderId="4" xfId="4" applyFont="1" applyFill="1" applyBorder="1" applyAlignment="1">
      <alignment horizontal="center"/>
    </xf>
    <xf numFmtId="14" fontId="5" fillId="0" borderId="0" xfId="4" applyNumberFormat="1"/>
    <xf numFmtId="168" fontId="5" fillId="0" borderId="0" xfId="4" applyNumberFormat="1"/>
    <xf numFmtId="0" fontId="13" fillId="0" borderId="0" xfId="4" applyFont="1"/>
    <xf numFmtId="0" fontId="5" fillId="0" borderId="43" xfId="4" applyBorder="1"/>
    <xf numFmtId="0" fontId="5" fillId="0" borderId="44" xfId="4" applyBorder="1"/>
    <xf numFmtId="0" fontId="5" fillId="0" borderId="45" xfId="4" applyBorder="1"/>
    <xf numFmtId="0" fontId="5" fillId="0" borderId="46" xfId="4" applyBorder="1"/>
    <xf numFmtId="1" fontId="17" fillId="5" borderId="0" xfId="4" applyNumberFormat="1" applyFont="1" applyFill="1" applyBorder="1" applyAlignment="1">
      <alignment horizontal="center"/>
    </xf>
    <xf numFmtId="0" fontId="8" fillId="0" borderId="0" xfId="4" applyFont="1" applyBorder="1"/>
    <xf numFmtId="0" fontId="5" fillId="0" borderId="23" xfId="4" applyBorder="1"/>
    <xf numFmtId="0" fontId="17" fillId="0" borderId="0" xfId="4" applyFont="1" applyBorder="1" applyAlignment="1">
      <alignment horizontal="center"/>
    </xf>
    <xf numFmtId="1" fontId="17" fillId="6" borderId="0" xfId="4" applyNumberFormat="1" applyFont="1" applyFill="1" applyBorder="1" applyAlignment="1">
      <alignment horizontal="center"/>
    </xf>
    <xf numFmtId="0" fontId="18" fillId="0" borderId="0" xfId="4" applyFont="1" applyBorder="1"/>
    <xf numFmtId="0" fontId="5" fillId="7" borderId="0" xfId="4" applyFill="1" applyBorder="1"/>
    <xf numFmtId="0" fontId="5" fillId="0" borderId="47" xfId="4" applyBorder="1"/>
    <xf numFmtId="0" fontId="5" fillId="0" borderId="48" xfId="4" applyBorder="1"/>
    <xf numFmtId="0" fontId="5" fillId="0" borderId="10" xfId="4" applyBorder="1"/>
    <xf numFmtId="0" fontId="5" fillId="0" borderId="44" xfId="4" applyFont="1" applyBorder="1"/>
    <xf numFmtId="166" fontId="17" fillId="4" borderId="46" xfId="4" applyNumberFormat="1" applyFont="1" applyFill="1" applyBorder="1"/>
    <xf numFmtId="166" fontId="5" fillId="0" borderId="0" xfId="4" applyNumberFormat="1" applyBorder="1"/>
    <xf numFmtId="166" fontId="17" fillId="4" borderId="0" xfId="4" applyNumberFormat="1" applyFont="1" applyFill="1" applyBorder="1"/>
    <xf numFmtId="0" fontId="8" fillId="2" borderId="43" xfId="4" applyFont="1" applyFill="1" applyBorder="1" applyAlignment="1">
      <alignment horizontal="center"/>
    </xf>
    <xf numFmtId="0" fontId="8" fillId="2" borderId="44" xfId="4" applyFont="1" applyFill="1" applyBorder="1"/>
    <xf numFmtId="0" fontId="8" fillId="2" borderId="45" xfId="4" applyFont="1" applyFill="1" applyBorder="1"/>
    <xf numFmtId="0" fontId="8" fillId="2" borderId="46" xfId="4" applyFont="1" applyFill="1" applyBorder="1" applyAlignment="1">
      <alignment horizontal="center"/>
    </xf>
    <xf numFmtId="0" fontId="8" fillId="2" borderId="0" xfId="4" applyFont="1" applyFill="1" applyBorder="1"/>
    <xf numFmtId="0" fontId="8" fillId="2" borderId="23" xfId="4" applyFont="1" applyFill="1" applyBorder="1"/>
    <xf numFmtId="0" fontId="19" fillId="8" borderId="47" xfId="4" applyFont="1" applyFill="1" applyBorder="1"/>
    <xf numFmtId="0" fontId="19" fillId="8" borderId="48" xfId="4" applyFont="1" applyFill="1" applyBorder="1"/>
    <xf numFmtId="0" fontId="19" fillId="8" borderId="10" xfId="4" applyFont="1" applyFill="1" applyBorder="1"/>
    <xf numFmtId="0" fontId="5" fillId="0" borderId="49" xfId="4" applyBorder="1"/>
    <xf numFmtId="0" fontId="5" fillId="0" borderId="50" xfId="4" applyBorder="1"/>
    <xf numFmtId="0" fontId="20" fillId="0" borderId="46" xfId="4" applyFont="1" applyBorder="1" applyAlignment="1">
      <alignment horizontal="center" textRotation="90"/>
    </xf>
    <xf numFmtId="0" fontId="20" fillId="0" borderId="0" xfId="4" applyFont="1" applyBorder="1" applyAlignment="1">
      <alignment horizontal="center" textRotation="90"/>
    </xf>
    <xf numFmtId="0" fontId="20" fillId="0" borderId="23" xfId="4" applyFont="1" applyBorder="1" applyAlignment="1">
      <alignment horizontal="center" textRotation="90"/>
    </xf>
    <xf numFmtId="0" fontId="20" fillId="0" borderId="10" xfId="4" applyFont="1" applyBorder="1" applyAlignment="1">
      <alignment horizontal="center" textRotation="90"/>
    </xf>
    <xf numFmtId="0" fontId="20" fillId="0" borderId="0" xfId="4" applyFont="1" applyBorder="1"/>
    <xf numFmtId="0" fontId="19" fillId="8" borderId="46" xfId="4" applyFont="1" applyFill="1" applyBorder="1" applyAlignment="1">
      <alignment horizontal="centerContinuous"/>
    </xf>
    <xf numFmtId="0" fontId="19" fillId="8" borderId="0" xfId="4" applyFont="1" applyFill="1" applyBorder="1" applyAlignment="1">
      <alignment horizontal="centerContinuous"/>
    </xf>
    <xf numFmtId="0" fontId="8" fillId="0" borderId="6" xfId="4" applyFont="1" applyBorder="1" applyAlignment="1">
      <alignment horizontal="centerContinuous"/>
    </xf>
    <xf numFmtId="0" fontId="21" fillId="0" borderId="0" xfId="4" applyFont="1"/>
    <xf numFmtId="0" fontId="22" fillId="0" borderId="0" xfId="4" applyFont="1"/>
    <xf numFmtId="0" fontId="5" fillId="0" borderId="51" xfId="4" applyBorder="1" applyAlignment="1">
      <alignment horizontal="center"/>
    </xf>
    <xf numFmtId="0" fontId="5" fillId="0" borderId="52" xfId="4" applyBorder="1" applyAlignment="1">
      <alignment horizontal="center"/>
    </xf>
    <xf numFmtId="0" fontId="5" fillId="0" borderId="53" xfId="4" applyBorder="1" applyAlignment="1">
      <alignment horizontal="center"/>
    </xf>
    <xf numFmtId="0" fontId="5" fillId="0" borderId="54" xfId="4" applyBorder="1" applyAlignment="1">
      <alignment horizontal="center"/>
    </xf>
    <xf numFmtId="0" fontId="2" fillId="0" borderId="55" xfId="4" applyFont="1" applyBorder="1"/>
    <xf numFmtId="0" fontId="2" fillId="0" borderId="56" xfId="4" applyFont="1" applyBorder="1"/>
    <xf numFmtId="0" fontId="2" fillId="0" borderId="57" xfId="4" applyFont="1" applyBorder="1"/>
    <xf numFmtId="0" fontId="11" fillId="0" borderId="26" xfId="4" applyFont="1" applyBorder="1"/>
    <xf numFmtId="0" fontId="11" fillId="0" borderId="58" xfId="4" applyFont="1" applyBorder="1"/>
    <xf numFmtId="0" fontId="2" fillId="0" borderId="58" xfId="4" applyFont="1" applyBorder="1"/>
    <xf numFmtId="0" fontId="9" fillId="0" borderId="0" xfId="4" applyFont="1" applyProtection="1">
      <protection hidden="1"/>
    </xf>
    <xf numFmtId="0" fontId="5" fillId="0" borderId="0" xfId="4" applyProtection="1">
      <protection hidden="1"/>
    </xf>
    <xf numFmtId="0" fontId="5" fillId="0" borderId="0" xfId="4" applyFont="1" applyProtection="1">
      <protection hidden="1"/>
    </xf>
    <xf numFmtId="0" fontId="8" fillId="3" borderId="21" xfId="4" applyFont="1" applyFill="1" applyBorder="1" applyProtection="1">
      <protection hidden="1"/>
    </xf>
    <xf numFmtId="0" fontId="8" fillId="3" borderId="20" xfId="4" applyFont="1" applyFill="1" applyBorder="1" applyProtection="1">
      <protection hidden="1"/>
    </xf>
    <xf numFmtId="0" fontId="8" fillId="3" borderId="19" xfId="4" applyFont="1" applyFill="1" applyBorder="1" applyAlignment="1" applyProtection="1">
      <alignment horizontal="center"/>
      <protection hidden="1"/>
    </xf>
    <xf numFmtId="0" fontId="8" fillId="3" borderId="18" xfId="4" applyFont="1" applyFill="1" applyBorder="1" applyProtection="1">
      <protection hidden="1"/>
    </xf>
    <xf numFmtId="0" fontId="5" fillId="0" borderId="17" xfId="4" applyBorder="1" applyProtection="1">
      <protection hidden="1"/>
    </xf>
    <xf numFmtId="0" fontId="5" fillId="0" borderId="16" xfId="4" applyBorder="1" applyProtection="1">
      <protection hidden="1"/>
    </xf>
    <xf numFmtId="0" fontId="5" fillId="0" borderId="15" xfId="4" applyBorder="1" applyAlignment="1" applyProtection="1">
      <alignment horizontal="center"/>
      <protection hidden="1"/>
    </xf>
    <xf numFmtId="0" fontId="2" fillId="0" borderId="11" xfId="4" applyFont="1" applyBorder="1" applyProtection="1">
      <protection hidden="1"/>
    </xf>
    <xf numFmtId="0" fontId="5" fillId="0" borderId="14" xfId="4" applyBorder="1" applyProtection="1">
      <protection hidden="1"/>
    </xf>
    <xf numFmtId="0" fontId="5" fillId="0" borderId="13" xfId="4" applyBorder="1" applyProtection="1">
      <protection hidden="1"/>
    </xf>
    <xf numFmtId="0" fontId="5" fillId="0" borderId="12" xfId="4" applyBorder="1" applyAlignment="1" applyProtection="1">
      <alignment horizontal="center"/>
      <protection hidden="1"/>
    </xf>
    <xf numFmtId="0" fontId="7" fillId="0" borderId="0" xfId="4" applyFont="1" applyProtection="1">
      <protection hidden="1"/>
    </xf>
    <xf numFmtId="0" fontId="5" fillId="0" borderId="0" xfId="4" applyAlignment="1" applyProtection="1">
      <alignment horizontal="centerContinuous"/>
      <protection hidden="1"/>
    </xf>
    <xf numFmtId="0" fontId="5" fillId="2" borderId="10" xfId="4" applyFont="1" applyFill="1" applyBorder="1" applyAlignment="1" applyProtection="1">
      <alignment horizontal="center"/>
      <protection hidden="1"/>
    </xf>
    <xf numFmtId="0" fontId="5" fillId="0" borderId="4" xfId="4" applyBorder="1" applyAlignment="1" applyProtection="1">
      <alignment horizontal="left"/>
      <protection hidden="1"/>
    </xf>
    <xf numFmtId="0" fontId="5" fillId="2" borderId="9" xfId="4" applyFont="1" applyFill="1" applyBorder="1" applyAlignment="1" applyProtection="1">
      <alignment horizontal="center"/>
      <protection hidden="1"/>
    </xf>
    <xf numFmtId="0" fontId="5" fillId="0" borderId="3" xfId="4" applyBorder="1" applyAlignment="1" applyProtection="1">
      <alignment horizontal="left"/>
      <protection hidden="1"/>
    </xf>
    <xf numFmtId="0" fontId="6" fillId="0" borderId="0" xfId="4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Continuous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1" xfId="0" applyFont="1" applyBorder="1" applyProtection="1">
      <protection hidden="1"/>
    </xf>
    <xf numFmtId="0" fontId="3" fillId="0" borderId="7" xfId="0" applyFont="1" applyBorder="1" applyAlignment="1" applyProtection="1">
      <alignment horizontal="centerContinuous"/>
      <protection hidden="1"/>
    </xf>
    <xf numFmtId="0" fontId="3" fillId="0" borderId="6" xfId="0" applyFont="1" applyBorder="1" applyAlignment="1" applyProtection="1">
      <alignment horizontal="centerContinuous"/>
      <protection hidden="1"/>
    </xf>
    <xf numFmtId="0" fontId="3" fillId="0" borderId="8" xfId="0" applyFont="1" applyBorder="1" applyAlignment="1" applyProtection="1">
      <alignment horizontal="centerContinuous"/>
      <protection hidden="1"/>
    </xf>
    <xf numFmtId="0" fontId="3" fillId="0" borderId="5" xfId="0" applyFont="1" applyBorder="1" applyAlignment="1" applyProtection="1">
      <alignment horizontal="centerContinuous"/>
      <protection hidden="1"/>
    </xf>
    <xf numFmtId="0" fontId="3" fillId="0" borderId="4" xfId="0" applyFont="1" applyBorder="1" applyProtection="1">
      <protection hidden="1"/>
    </xf>
    <xf numFmtId="0" fontId="0" fillId="0" borderId="1" xfId="0" applyBorder="1" applyProtection="1">
      <protection hidden="1"/>
    </xf>
    <xf numFmtId="2" fontId="0" fillId="0" borderId="1" xfId="0" applyNumberForma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3" xfId="0" applyFont="1" applyBorder="1" applyProtection="1">
      <protection hidden="1"/>
    </xf>
    <xf numFmtId="0" fontId="0" fillId="0" borderId="3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2" fontId="2" fillId="0" borderId="1" xfId="0" applyNumberFormat="1" applyFont="1" applyBorder="1" applyProtection="1">
      <protection hidden="1"/>
    </xf>
    <xf numFmtId="0" fontId="22" fillId="0" borderId="0" xfId="4" applyFont="1" applyProtection="1">
      <protection hidden="1"/>
    </xf>
    <xf numFmtId="0" fontId="21" fillId="0" borderId="0" xfId="4" applyFont="1" applyProtection="1">
      <protection hidden="1"/>
    </xf>
    <xf numFmtId="0" fontId="5" fillId="0" borderId="10" xfId="4" applyBorder="1" applyProtection="1">
      <protection hidden="1"/>
    </xf>
    <xf numFmtId="0" fontId="5" fillId="0" borderId="48" xfId="4" applyBorder="1" applyProtection="1">
      <protection hidden="1"/>
    </xf>
    <xf numFmtId="0" fontId="5" fillId="0" borderId="47" xfId="4" applyBorder="1" applyProtection="1">
      <protection hidden="1"/>
    </xf>
    <xf numFmtId="0" fontId="5" fillId="0" borderId="23" xfId="4" applyBorder="1" applyProtection="1">
      <protection hidden="1"/>
    </xf>
    <xf numFmtId="0" fontId="5" fillId="0" borderId="0" xfId="4" applyBorder="1" applyProtection="1">
      <protection hidden="1"/>
    </xf>
    <xf numFmtId="0" fontId="19" fillId="8" borderId="0" xfId="4" applyFont="1" applyFill="1" applyBorder="1" applyAlignment="1" applyProtection="1">
      <alignment horizontal="centerContinuous"/>
      <protection hidden="1"/>
    </xf>
    <xf numFmtId="0" fontId="8" fillId="0" borderId="6" xfId="4" applyFont="1" applyBorder="1" applyAlignment="1" applyProtection="1">
      <alignment horizontal="centerContinuous"/>
      <protection hidden="1"/>
    </xf>
    <xf numFmtId="0" fontId="19" fillId="8" borderId="46" xfId="4" applyFont="1" applyFill="1" applyBorder="1" applyAlignment="1" applyProtection="1">
      <alignment horizontal="centerContinuous"/>
      <protection hidden="1"/>
    </xf>
    <xf numFmtId="0" fontId="20" fillId="0" borderId="23" xfId="4" applyFont="1" applyBorder="1" applyAlignment="1" applyProtection="1">
      <alignment horizontal="center" textRotation="90"/>
      <protection hidden="1"/>
    </xf>
    <xf numFmtId="0" fontId="20" fillId="0" borderId="0" xfId="4" applyFont="1" applyBorder="1" applyProtection="1">
      <protection hidden="1"/>
    </xf>
    <xf numFmtId="0" fontId="20" fillId="0" borderId="0" xfId="4" applyFont="1" applyBorder="1" applyAlignment="1" applyProtection="1">
      <alignment horizontal="center" textRotation="90"/>
      <protection hidden="1"/>
    </xf>
    <xf numFmtId="0" fontId="20" fillId="0" borderId="10" xfId="4" applyFont="1" applyBorder="1" applyAlignment="1" applyProtection="1">
      <alignment horizontal="center" textRotation="90"/>
      <protection hidden="1"/>
    </xf>
    <xf numFmtId="0" fontId="20" fillId="0" borderId="46" xfId="4" applyFont="1" applyBorder="1" applyAlignment="1" applyProtection="1">
      <alignment horizontal="center" textRotation="90"/>
      <protection hidden="1"/>
    </xf>
    <xf numFmtId="0" fontId="5" fillId="0" borderId="50" xfId="4" applyBorder="1" applyProtection="1">
      <protection hidden="1"/>
    </xf>
    <xf numFmtId="0" fontId="5" fillId="0" borderId="31" xfId="4" applyBorder="1" applyProtection="1">
      <protection hidden="1"/>
    </xf>
    <xf numFmtId="0" fontId="5" fillId="0" borderId="49" xfId="4" applyBorder="1" applyProtection="1">
      <protection hidden="1"/>
    </xf>
    <xf numFmtId="166" fontId="5" fillId="0" borderId="0" xfId="4" applyNumberFormat="1" applyBorder="1" applyProtection="1">
      <protection hidden="1"/>
    </xf>
    <xf numFmtId="166" fontId="17" fillId="4" borderId="0" xfId="4" applyNumberFormat="1" applyFont="1" applyFill="1" applyBorder="1" applyProtection="1">
      <protection hidden="1"/>
    </xf>
    <xf numFmtId="166" fontId="17" fillId="4" borderId="46" xfId="4" applyNumberFormat="1" applyFont="1" applyFill="1" applyBorder="1" applyProtection="1">
      <protection hidden="1"/>
    </xf>
    <xf numFmtId="0" fontId="19" fillId="8" borderId="10" xfId="4" applyFont="1" applyFill="1" applyBorder="1" applyProtection="1">
      <protection hidden="1"/>
    </xf>
    <xf numFmtId="0" fontId="19" fillId="8" borderId="48" xfId="4" applyFont="1" applyFill="1" applyBorder="1" applyProtection="1">
      <protection hidden="1"/>
    </xf>
    <xf numFmtId="0" fontId="19" fillId="8" borderId="47" xfId="4" applyFont="1" applyFill="1" applyBorder="1" applyProtection="1">
      <protection hidden="1"/>
    </xf>
    <xf numFmtId="0" fontId="8" fillId="2" borderId="23" xfId="4" applyFont="1" applyFill="1" applyBorder="1" applyProtection="1">
      <protection hidden="1"/>
    </xf>
    <xf numFmtId="0" fontId="8" fillId="2" borderId="0" xfId="4" applyFont="1" applyFill="1" applyBorder="1" applyProtection="1">
      <protection hidden="1"/>
    </xf>
    <xf numFmtId="0" fontId="8" fillId="2" borderId="46" xfId="4" applyFont="1" applyFill="1" applyBorder="1" applyAlignment="1" applyProtection="1">
      <alignment horizontal="center"/>
      <protection hidden="1"/>
    </xf>
    <xf numFmtId="0" fontId="8" fillId="2" borderId="45" xfId="4" applyFont="1" applyFill="1" applyBorder="1" applyProtection="1">
      <protection hidden="1"/>
    </xf>
    <xf numFmtId="0" fontId="8" fillId="2" borderId="44" xfId="4" applyFont="1" applyFill="1" applyBorder="1" applyProtection="1">
      <protection hidden="1"/>
    </xf>
    <xf numFmtId="0" fontId="8" fillId="2" borderId="43" xfId="4" applyFont="1" applyFill="1" applyBorder="1" applyAlignment="1" applyProtection="1">
      <alignment horizontal="center"/>
      <protection hidden="1"/>
    </xf>
    <xf numFmtId="0" fontId="5" fillId="0" borderId="45" xfId="4" applyBorder="1" applyProtection="1">
      <protection hidden="1"/>
    </xf>
    <xf numFmtId="0" fontId="5" fillId="0" borderId="44" xfId="4" applyBorder="1" applyProtection="1">
      <protection hidden="1"/>
    </xf>
    <xf numFmtId="0" fontId="5" fillId="0" borderId="44" xfId="4" applyFont="1" applyBorder="1" applyProtection="1">
      <protection hidden="1"/>
    </xf>
    <xf numFmtId="0" fontId="5" fillId="0" borderId="43" xfId="4" applyBorder="1" applyProtection="1">
      <protection hidden="1"/>
    </xf>
    <xf numFmtId="0" fontId="10" fillId="0" borderId="0" xfId="4" applyFont="1" applyProtection="1">
      <protection hidden="1"/>
    </xf>
    <xf numFmtId="0" fontId="8" fillId="0" borderId="0" xfId="4" applyFont="1" applyBorder="1" applyProtection="1">
      <protection hidden="1"/>
    </xf>
    <xf numFmtId="0" fontId="5" fillId="7" borderId="0" xfId="4" applyFill="1" applyBorder="1" applyProtection="1">
      <protection hidden="1"/>
    </xf>
    <xf numFmtId="0" fontId="5" fillId="0" borderId="46" xfId="4" applyBorder="1" applyProtection="1">
      <protection hidden="1"/>
    </xf>
    <xf numFmtId="0" fontId="18" fillId="0" borderId="0" xfId="4" applyFont="1" applyBorder="1" applyProtection="1">
      <protection hidden="1"/>
    </xf>
    <xf numFmtId="1" fontId="17" fillId="6" borderId="0" xfId="4" applyNumberFormat="1" applyFont="1" applyFill="1" applyBorder="1" applyAlignment="1" applyProtection="1">
      <alignment horizontal="center"/>
      <protection hidden="1"/>
    </xf>
    <xf numFmtId="0" fontId="17" fillId="0" borderId="0" xfId="4" applyFont="1" applyBorder="1" applyAlignment="1" applyProtection="1">
      <alignment horizontal="center"/>
      <protection hidden="1"/>
    </xf>
    <xf numFmtId="1" fontId="17" fillId="5" borderId="0" xfId="4" applyNumberFormat="1" applyFont="1" applyFill="1" applyBorder="1" applyAlignment="1" applyProtection="1">
      <alignment horizontal="center"/>
      <protection hidden="1"/>
    </xf>
    <xf numFmtId="0" fontId="13" fillId="0" borderId="0" xfId="4" applyFont="1" applyProtection="1">
      <protection hidden="1"/>
    </xf>
    <xf numFmtId="0" fontId="8" fillId="0" borderId="0" xfId="4" applyFont="1" applyProtection="1">
      <protection hidden="1"/>
    </xf>
    <xf numFmtId="168" fontId="5" fillId="0" borderId="0" xfId="4" applyNumberFormat="1" applyProtection="1">
      <protection hidden="1"/>
    </xf>
    <xf numFmtId="14" fontId="5" fillId="0" borderId="0" xfId="4" applyNumberFormat="1" applyProtection="1">
      <protection hidden="1"/>
    </xf>
    <xf numFmtId="0" fontId="8" fillId="2" borderId="4" xfId="4" applyFont="1" applyFill="1" applyBorder="1" applyAlignment="1" applyProtection="1">
      <alignment horizontal="center"/>
      <protection hidden="1"/>
    </xf>
    <xf numFmtId="0" fontId="16" fillId="0" borderId="42" xfId="4" applyFont="1" applyBorder="1" applyAlignment="1" applyProtection="1">
      <alignment horizontal="center"/>
      <protection hidden="1"/>
    </xf>
    <xf numFmtId="0" fontId="15" fillId="0" borderId="41" xfId="4" applyFont="1" applyBorder="1" applyProtection="1">
      <protection hidden="1"/>
    </xf>
    <xf numFmtId="0" fontId="2" fillId="0" borderId="41" xfId="4" applyFont="1" applyBorder="1" applyAlignment="1" applyProtection="1">
      <alignment horizontal="center"/>
      <protection hidden="1"/>
    </xf>
    <xf numFmtId="2" fontId="2" fillId="0" borderId="41" xfId="4" applyNumberFormat="1" applyFont="1" applyBorder="1" applyProtection="1">
      <protection hidden="1"/>
    </xf>
    <xf numFmtId="2" fontId="2" fillId="0" borderId="40" xfId="4" applyNumberFormat="1" applyFont="1" applyBorder="1" applyProtection="1">
      <protection hidden="1"/>
    </xf>
    <xf numFmtId="0" fontId="16" fillId="0" borderId="39" xfId="4" applyFont="1" applyBorder="1" applyAlignment="1" applyProtection="1">
      <alignment horizontal="center"/>
      <protection hidden="1"/>
    </xf>
    <xf numFmtId="0" fontId="15" fillId="0" borderId="1" xfId="4" applyFont="1" applyBorder="1" applyProtection="1">
      <protection hidden="1"/>
    </xf>
    <xf numFmtId="0" fontId="2" fillId="0" borderId="1" xfId="4" applyFont="1" applyBorder="1" applyAlignment="1" applyProtection="1">
      <alignment horizontal="center"/>
      <protection hidden="1"/>
    </xf>
    <xf numFmtId="2" fontId="2" fillId="0" borderId="1" xfId="4" applyNumberFormat="1" applyFont="1" applyBorder="1" applyProtection="1">
      <protection hidden="1"/>
    </xf>
    <xf numFmtId="2" fontId="2" fillId="0" borderId="38" xfId="4" applyNumberFormat="1" applyFont="1" applyBorder="1" applyProtection="1">
      <protection hidden="1"/>
    </xf>
    <xf numFmtId="0" fontId="16" fillId="0" borderId="37" xfId="4" applyFont="1" applyBorder="1" applyAlignment="1" applyProtection="1">
      <alignment horizontal="center"/>
      <protection hidden="1"/>
    </xf>
    <xf numFmtId="0" fontId="15" fillId="0" borderId="36" xfId="4" applyFont="1" applyBorder="1" applyProtection="1">
      <protection hidden="1"/>
    </xf>
    <xf numFmtId="0" fontId="2" fillId="0" borderId="36" xfId="4" applyFont="1" applyBorder="1" applyAlignment="1" applyProtection="1">
      <alignment horizontal="center"/>
      <protection hidden="1"/>
    </xf>
    <xf numFmtId="2" fontId="2" fillId="0" borderId="36" xfId="4" applyNumberFormat="1" applyFont="1" applyBorder="1" applyProtection="1">
      <protection hidden="1"/>
    </xf>
    <xf numFmtId="2" fontId="2" fillId="0" borderId="35" xfId="4" applyNumberFormat="1" applyFont="1" applyBorder="1" applyProtection="1">
      <protection hidden="1"/>
    </xf>
    <xf numFmtId="0" fontId="8" fillId="2" borderId="9" xfId="4" applyFont="1" applyFill="1" applyBorder="1" applyProtection="1">
      <protection hidden="1"/>
    </xf>
    <xf numFmtId="2" fontId="14" fillId="0" borderId="34" xfId="4" applyNumberFormat="1" applyFont="1" applyBorder="1" applyProtection="1">
      <protection hidden="1"/>
    </xf>
    <xf numFmtId="0" fontId="8" fillId="2" borderId="7" xfId="4" applyFont="1" applyFill="1" applyBorder="1" applyProtection="1">
      <protection hidden="1"/>
    </xf>
    <xf numFmtId="2" fontId="14" fillId="0" borderId="33" xfId="4" applyNumberFormat="1" applyFont="1" applyBorder="1" applyProtection="1">
      <protection hidden="1"/>
    </xf>
    <xf numFmtId="2" fontId="14" fillId="0" borderId="32" xfId="4" applyNumberFormat="1" applyFont="1" applyBorder="1" applyProtection="1">
      <protection hidden="1"/>
    </xf>
    <xf numFmtId="0" fontId="8" fillId="2" borderId="1" xfId="4" applyFont="1" applyFill="1" applyBorder="1" applyAlignment="1" applyProtection="1">
      <alignment horizontal="center"/>
      <protection hidden="1"/>
    </xf>
    <xf numFmtId="0" fontId="5" fillId="0" borderId="1" xfId="4" applyBorder="1" applyAlignment="1" applyProtection="1">
      <alignment horizontal="center"/>
      <protection hidden="1"/>
    </xf>
    <xf numFmtId="0" fontId="5" fillId="0" borderId="1" xfId="4" applyBorder="1" applyProtection="1">
      <protection hidden="1"/>
    </xf>
    <xf numFmtId="2" fontId="5" fillId="0" borderId="1" xfId="4" applyNumberFormat="1" applyBorder="1" applyProtection="1">
      <protection hidden="1"/>
    </xf>
    <xf numFmtId="0" fontId="12" fillId="0" borderId="0" xfId="4" applyFont="1" applyProtection="1">
      <protection hidden="1"/>
    </xf>
    <xf numFmtId="167" fontId="5" fillId="4" borderId="0" xfId="4" applyNumberFormat="1" applyFill="1" applyProtection="1">
      <protection hidden="1"/>
    </xf>
    <xf numFmtId="0" fontId="2" fillId="0" borderId="0" xfId="4" applyFont="1" applyAlignment="1" applyProtection="1">
      <alignment horizontal="left"/>
      <protection hidden="1"/>
    </xf>
    <xf numFmtId="0" fontId="2" fillId="0" borderId="0" xfId="4" applyFont="1" applyProtection="1">
      <protection hidden="1"/>
    </xf>
    <xf numFmtId="2" fontId="2" fillId="0" borderId="0" xfId="4" applyNumberFormat="1" applyFont="1" applyProtection="1">
      <protection hidden="1"/>
    </xf>
    <xf numFmtId="0" fontId="8" fillId="0" borderId="1" xfId="4" applyFont="1" applyBorder="1" applyAlignment="1" applyProtection="1">
      <alignment horizontal="center"/>
      <protection hidden="1"/>
    </xf>
    <xf numFmtId="167" fontId="5" fillId="0" borderId="1" xfId="4" applyNumberFormat="1" applyBorder="1" applyAlignment="1" applyProtection="1">
      <alignment horizontal="center"/>
      <protection hidden="1"/>
    </xf>
    <xf numFmtId="0" fontId="5" fillId="0" borderId="30" xfId="4" applyBorder="1" applyAlignment="1" applyProtection="1">
      <alignment horizontal="left"/>
      <protection hidden="1"/>
    </xf>
    <xf numFmtId="0" fontId="5" fillId="0" borderId="29" xfId="4" applyBorder="1" applyAlignment="1" applyProtection="1">
      <alignment horizontal="left"/>
      <protection hidden="1"/>
    </xf>
    <xf numFmtId="0" fontId="5" fillId="0" borderId="51" xfId="4" applyBorder="1" applyAlignment="1" applyProtection="1">
      <alignment horizontal="center"/>
      <protection hidden="1"/>
    </xf>
    <xf numFmtId="0" fontId="2" fillId="0" borderId="55" xfId="4" applyFont="1" applyBorder="1" applyProtection="1">
      <protection hidden="1"/>
    </xf>
    <xf numFmtId="0" fontId="5" fillId="0" borderId="28" xfId="4" applyBorder="1" applyAlignment="1" applyProtection="1">
      <alignment horizontal="left"/>
      <protection hidden="1"/>
    </xf>
    <xf numFmtId="0" fontId="5" fillId="0" borderId="27" xfId="4" applyBorder="1" applyAlignment="1" applyProtection="1">
      <alignment horizontal="left"/>
      <protection hidden="1"/>
    </xf>
    <xf numFmtId="0" fontId="5" fillId="0" borderId="52" xfId="4" applyBorder="1" applyAlignment="1" applyProtection="1">
      <alignment horizontal="center"/>
      <protection hidden="1"/>
    </xf>
    <xf numFmtId="0" fontId="2" fillId="0" borderId="56" xfId="4" applyFont="1" applyBorder="1" applyProtection="1">
      <protection hidden="1"/>
    </xf>
    <xf numFmtId="0" fontId="5" fillId="0" borderId="17" xfId="4" applyBorder="1" applyAlignment="1" applyProtection="1">
      <alignment horizontal="left"/>
      <protection hidden="1"/>
    </xf>
    <xf numFmtId="0" fontId="5" fillId="0" borderId="16" xfId="4" applyBorder="1" applyAlignment="1" applyProtection="1">
      <alignment horizontal="left"/>
      <protection hidden="1"/>
    </xf>
    <xf numFmtId="0" fontId="5" fillId="0" borderId="53" xfId="4" applyBorder="1" applyAlignment="1" applyProtection="1">
      <alignment horizontal="center"/>
      <protection hidden="1"/>
    </xf>
    <xf numFmtId="0" fontId="5" fillId="0" borderId="54" xfId="4" applyBorder="1" applyAlignment="1" applyProtection="1">
      <alignment horizontal="center"/>
      <protection hidden="1"/>
    </xf>
    <xf numFmtId="0" fontId="2" fillId="0" borderId="57" xfId="4" applyFont="1" applyBorder="1" applyProtection="1">
      <protection hidden="1"/>
    </xf>
    <xf numFmtId="0" fontId="5" fillId="0" borderId="0" xfId="4" applyBorder="1" applyAlignment="1" applyProtection="1">
      <alignment horizontal="center"/>
      <protection hidden="1"/>
    </xf>
    <xf numFmtId="0" fontId="5" fillId="2" borderId="23" xfId="4" applyFont="1" applyFill="1" applyBorder="1" applyAlignment="1" applyProtection="1">
      <alignment horizontal="center"/>
      <protection hidden="1"/>
    </xf>
    <xf numFmtId="0" fontId="5" fillId="0" borderId="22" xfId="4" applyBorder="1" applyAlignment="1" applyProtection="1">
      <alignment horizontal="left"/>
      <protection hidden="1"/>
    </xf>
    <xf numFmtId="0" fontId="10" fillId="0" borderId="17" xfId="4" applyFont="1" applyBorder="1" applyProtection="1">
      <protection hidden="1"/>
    </xf>
    <xf numFmtId="0" fontId="10" fillId="0" borderId="16" xfId="4" applyFont="1" applyBorder="1" applyProtection="1">
      <protection hidden="1"/>
    </xf>
    <xf numFmtId="166" fontId="10" fillId="0" borderId="15" xfId="4" applyNumberFormat="1" applyFont="1" applyBorder="1" applyAlignment="1" applyProtection="1">
      <alignment horizontal="center"/>
      <protection hidden="1"/>
    </xf>
    <xf numFmtId="0" fontId="11" fillId="0" borderId="26" xfId="4" applyFont="1" applyBorder="1" applyProtection="1">
      <protection hidden="1"/>
    </xf>
    <xf numFmtId="0" fontId="11" fillId="0" borderId="11" xfId="4" applyFont="1" applyBorder="1" applyProtection="1">
      <protection hidden="1"/>
    </xf>
    <xf numFmtId="0" fontId="10" fillId="0" borderId="25" xfId="4" applyFont="1" applyBorder="1" applyProtection="1">
      <protection hidden="1"/>
    </xf>
    <xf numFmtId="166" fontId="10" fillId="0" borderId="24" xfId="4" applyNumberFormat="1" applyFont="1" applyBorder="1" applyAlignment="1" applyProtection="1">
      <alignment horizontal="center"/>
      <protection hidden="1"/>
    </xf>
    <xf numFmtId="0" fontId="10" fillId="0" borderId="14" xfId="4" applyFont="1" applyBorder="1" applyProtection="1">
      <protection hidden="1"/>
    </xf>
    <xf numFmtId="0" fontId="10" fillId="0" borderId="13" xfId="4" applyFont="1" applyBorder="1" applyProtection="1">
      <protection hidden="1"/>
    </xf>
    <xf numFmtId="166" fontId="10" fillId="0" borderId="12" xfId="4" applyNumberFormat="1" applyFont="1" applyBorder="1" applyAlignment="1" applyProtection="1">
      <alignment horizontal="center"/>
      <protection hidden="1"/>
    </xf>
    <xf numFmtId="0" fontId="11" fillId="0" borderId="58" xfId="4" applyFont="1" applyBorder="1" applyProtection="1">
      <protection hidden="1"/>
    </xf>
    <xf numFmtId="0" fontId="10" fillId="2" borderId="10" xfId="4" applyFont="1" applyFill="1" applyBorder="1" applyAlignment="1" applyProtection="1">
      <alignment horizontal="center"/>
      <protection hidden="1"/>
    </xf>
    <xf numFmtId="0" fontId="10" fillId="0" borderId="4" xfId="4" applyFont="1" applyBorder="1" applyAlignment="1" applyProtection="1">
      <alignment horizontal="left"/>
      <protection hidden="1"/>
    </xf>
    <xf numFmtId="0" fontId="10" fillId="2" borderId="23" xfId="4" applyFont="1" applyFill="1" applyBorder="1" applyAlignment="1" applyProtection="1">
      <alignment horizontal="center"/>
      <protection hidden="1"/>
    </xf>
    <xf numFmtId="0" fontId="10" fillId="0" borderId="22" xfId="4" applyFont="1" applyBorder="1" applyAlignment="1" applyProtection="1">
      <alignment horizontal="left"/>
      <protection hidden="1"/>
    </xf>
    <xf numFmtId="0" fontId="10" fillId="2" borderId="9" xfId="4" applyFont="1" applyFill="1" applyBorder="1" applyAlignment="1" applyProtection="1">
      <alignment horizontal="center"/>
      <protection hidden="1"/>
    </xf>
    <xf numFmtId="0" fontId="10" fillId="0" borderId="3" xfId="4" applyFont="1" applyBorder="1" applyAlignment="1" applyProtection="1">
      <alignment horizontal="left"/>
      <protection hidden="1"/>
    </xf>
    <xf numFmtId="166" fontId="5" fillId="0" borderId="15" xfId="4" applyNumberFormat="1" applyBorder="1" applyAlignment="1" applyProtection="1">
      <alignment horizontal="center"/>
      <protection hidden="1"/>
    </xf>
    <xf numFmtId="166" fontId="5" fillId="0" borderId="12" xfId="4" applyNumberFormat="1" applyBorder="1" applyAlignment="1" applyProtection="1">
      <alignment horizontal="center"/>
      <protection hidden="1"/>
    </xf>
    <xf numFmtId="0" fontId="8" fillId="0" borderId="4" xfId="0" applyFont="1" applyBorder="1" applyAlignment="1" applyProtection="1">
      <alignment horizontal="center" wrapText="1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</cellXfs>
  <cellStyles count="5">
    <cellStyle name="Comma [0]" xfId="1"/>
    <cellStyle name="Currency [0]" xfId="2"/>
    <cellStyle name="Currency_Macro1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</xdr:row>
          <xdr:rowOff>76200</xdr:rowOff>
        </xdr:from>
        <xdr:to>
          <xdr:col>1</xdr:col>
          <xdr:colOff>752475</xdr:colOff>
          <xdr:row>4</xdr:row>
          <xdr:rowOff>152400</xdr:rowOff>
        </xdr:to>
        <xdr:sp macro="" textlink="">
          <xdr:nvSpPr>
            <xdr:cNvPr id="2049" name="Image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</xdr:row>
          <xdr:rowOff>76200</xdr:rowOff>
        </xdr:from>
        <xdr:to>
          <xdr:col>1</xdr:col>
          <xdr:colOff>752475</xdr:colOff>
          <xdr:row>4</xdr:row>
          <xdr:rowOff>152400</xdr:rowOff>
        </xdr:to>
        <xdr:sp macro="" textlink="">
          <xdr:nvSpPr>
            <xdr:cNvPr id="9217" name="Image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cho5%20PACHA/full/full/PRACTI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Almacen"/>
      <sheetName val="Stock"/>
      <sheetName val="Voley"/>
      <sheetName val="Paises"/>
      <sheetName val="Estufas"/>
      <sheetName val="Factura"/>
      <sheetName val="Notas"/>
      <sheetName val="Tablas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>
        <row r="1">
          <cell r="A1" t="str">
            <v>POLLERIA "EL GORDITO"</v>
          </cell>
          <cell r="D1" t="str">
            <v>FACTURA</v>
          </cell>
          <cell r="E1">
            <v>543</v>
          </cell>
        </row>
        <row r="2">
          <cell r="D2" t="str">
            <v>FECHA</v>
          </cell>
        </row>
        <row r="3">
          <cell r="D3" t="str">
            <v>RUC Nº</v>
          </cell>
          <cell r="E3">
            <v>123456789</v>
          </cell>
        </row>
        <row r="8">
          <cell r="A8" t="str">
            <v>CODIGO</v>
          </cell>
          <cell r="B8" t="str">
            <v>DESCRIPCION</v>
          </cell>
          <cell r="C8" t="str">
            <v>CANTIDAD</v>
          </cell>
          <cell r="D8" t="str">
            <v>PRECIO</v>
          </cell>
          <cell r="E8" t="str">
            <v>SUB-TOTAL</v>
          </cell>
        </row>
        <row r="9">
          <cell r="B9" t="str">
            <v xml:space="preserve"> </v>
          </cell>
          <cell r="D9" t="str">
            <v xml:space="preserve"> </v>
          </cell>
          <cell r="E9" t="str">
            <v xml:space="preserve"> </v>
          </cell>
        </row>
        <row r="10">
          <cell r="B10" t="str">
            <v xml:space="preserve"> </v>
          </cell>
          <cell r="D10" t="str">
            <v xml:space="preserve"> </v>
          </cell>
          <cell r="E10" t="str">
            <v xml:space="preserve"> </v>
          </cell>
        </row>
        <row r="11">
          <cell r="B11" t="str">
            <v xml:space="preserve"> </v>
          </cell>
          <cell r="D11" t="str">
            <v xml:space="preserve"> </v>
          </cell>
          <cell r="E11" t="str">
            <v xml:space="preserve"> </v>
          </cell>
        </row>
        <row r="12">
          <cell r="B12" t="str">
            <v xml:space="preserve"> </v>
          </cell>
          <cell r="D12" t="str">
            <v xml:space="preserve"> </v>
          </cell>
          <cell r="E12" t="str">
            <v xml:space="preserve"> </v>
          </cell>
        </row>
        <row r="13">
          <cell r="B13" t="str">
            <v xml:space="preserve"> </v>
          </cell>
          <cell r="D13" t="str">
            <v xml:space="preserve"> </v>
          </cell>
          <cell r="E13" t="str">
            <v xml:space="preserve"> </v>
          </cell>
        </row>
        <row r="14">
          <cell r="B14" t="str">
            <v xml:space="preserve"> </v>
          </cell>
          <cell r="D14" t="str">
            <v xml:space="preserve"> </v>
          </cell>
          <cell r="E14" t="str">
            <v xml:space="preserve"> </v>
          </cell>
        </row>
        <row r="15">
          <cell r="D15" t="str">
            <v>SUB-TOTAL</v>
          </cell>
          <cell r="E15" t="str">
            <v xml:space="preserve"> </v>
          </cell>
        </row>
        <row r="16">
          <cell r="D16" t="str">
            <v>IGV 18%</v>
          </cell>
          <cell r="E16" t="str">
            <v xml:space="preserve"> </v>
          </cell>
        </row>
        <row r="17">
          <cell r="D17" t="str">
            <v>TOTAL</v>
          </cell>
          <cell r="E17" t="str">
            <v xml:space="preserve"> </v>
          </cell>
        </row>
      </sheetData>
      <sheetData sheetId="7">
        <row r="10">
          <cell r="A10" t="str">
            <v>A10</v>
          </cell>
          <cell r="B10" t="str">
            <v>Barquero</v>
          </cell>
          <cell r="C10" t="str">
            <v>Rolando</v>
          </cell>
          <cell r="D10">
            <v>12</v>
          </cell>
          <cell r="E10">
            <v>10</v>
          </cell>
          <cell r="F10">
            <v>4</v>
          </cell>
          <cell r="G10">
            <v>11</v>
          </cell>
          <cell r="H10">
            <v>11</v>
          </cell>
          <cell r="I10">
            <v>7</v>
          </cell>
          <cell r="J10">
            <v>5</v>
          </cell>
          <cell r="K10">
            <v>9</v>
          </cell>
          <cell r="L10">
            <v>11</v>
          </cell>
          <cell r="M10">
            <v>13</v>
          </cell>
          <cell r="N10">
            <v>10</v>
          </cell>
          <cell r="O10">
            <v>12</v>
          </cell>
        </row>
        <row r="11">
          <cell r="A11" t="str">
            <v>A11</v>
          </cell>
          <cell r="B11" t="str">
            <v>Beltran</v>
          </cell>
          <cell r="C11" t="str">
            <v>Martha</v>
          </cell>
          <cell r="D11">
            <v>18</v>
          </cell>
          <cell r="E11">
            <v>10</v>
          </cell>
          <cell r="F11">
            <v>12</v>
          </cell>
          <cell r="G11">
            <v>15</v>
          </cell>
          <cell r="H11">
            <v>12</v>
          </cell>
          <cell r="I11">
            <v>10</v>
          </cell>
          <cell r="J11">
            <v>13</v>
          </cell>
          <cell r="K11">
            <v>13</v>
          </cell>
          <cell r="L11">
            <v>17</v>
          </cell>
          <cell r="M11">
            <v>12</v>
          </cell>
          <cell r="N11">
            <v>15</v>
          </cell>
          <cell r="O11">
            <v>16</v>
          </cell>
        </row>
        <row r="12">
          <cell r="A12" t="str">
            <v>A12</v>
          </cell>
          <cell r="B12" t="str">
            <v>Dextre</v>
          </cell>
          <cell r="C12" t="str">
            <v>Juan</v>
          </cell>
          <cell r="D12">
            <v>15</v>
          </cell>
          <cell r="E12">
            <v>14</v>
          </cell>
          <cell r="F12">
            <v>13</v>
          </cell>
          <cell r="G12">
            <v>15</v>
          </cell>
          <cell r="H12">
            <v>13</v>
          </cell>
          <cell r="I12">
            <v>5</v>
          </cell>
          <cell r="J12">
            <v>5</v>
          </cell>
          <cell r="K12">
            <v>9</v>
          </cell>
          <cell r="L12">
            <v>12</v>
          </cell>
          <cell r="M12">
            <v>12</v>
          </cell>
          <cell r="N12">
            <v>13</v>
          </cell>
          <cell r="O12">
            <v>13</v>
          </cell>
        </row>
        <row r="13">
          <cell r="A13" t="str">
            <v>A13</v>
          </cell>
          <cell r="B13" t="str">
            <v>Figueroa</v>
          </cell>
          <cell r="C13" t="str">
            <v>Marlene</v>
          </cell>
          <cell r="D13">
            <v>14</v>
          </cell>
          <cell r="E13">
            <v>17</v>
          </cell>
          <cell r="F13">
            <v>11</v>
          </cell>
          <cell r="G13">
            <v>16</v>
          </cell>
          <cell r="H13">
            <v>11</v>
          </cell>
          <cell r="I13">
            <v>10</v>
          </cell>
          <cell r="J13">
            <v>11</v>
          </cell>
          <cell r="K13">
            <v>11</v>
          </cell>
          <cell r="L13">
            <v>10</v>
          </cell>
          <cell r="M13">
            <v>5</v>
          </cell>
          <cell r="N13">
            <v>12</v>
          </cell>
          <cell r="O13">
            <v>11</v>
          </cell>
        </row>
        <row r="14">
          <cell r="A14" t="str">
            <v>A14</v>
          </cell>
          <cell r="B14" t="str">
            <v>Galdos</v>
          </cell>
          <cell r="C14" t="str">
            <v>Roxana</v>
          </cell>
          <cell r="D14">
            <v>10</v>
          </cell>
          <cell r="E14">
            <v>13</v>
          </cell>
          <cell r="F14">
            <v>14</v>
          </cell>
          <cell r="G14">
            <v>14</v>
          </cell>
          <cell r="H14">
            <v>13</v>
          </cell>
          <cell r="I14">
            <v>5</v>
          </cell>
          <cell r="J14">
            <v>13</v>
          </cell>
          <cell r="K14">
            <v>13</v>
          </cell>
          <cell r="L14">
            <v>15</v>
          </cell>
          <cell r="M14">
            <v>5</v>
          </cell>
          <cell r="N14">
            <v>5</v>
          </cell>
          <cell r="O14">
            <v>10</v>
          </cell>
        </row>
        <row r="15">
          <cell r="A15" t="str">
            <v>A15</v>
          </cell>
          <cell r="B15" t="str">
            <v>Moncada</v>
          </cell>
          <cell r="C15" t="str">
            <v>Eduardo</v>
          </cell>
          <cell r="D15">
            <v>15</v>
          </cell>
          <cell r="E15">
            <v>12</v>
          </cell>
          <cell r="F15">
            <v>13</v>
          </cell>
          <cell r="G15">
            <v>14</v>
          </cell>
          <cell r="H15">
            <v>14</v>
          </cell>
          <cell r="I15">
            <v>12</v>
          </cell>
          <cell r="J15">
            <v>5</v>
          </cell>
          <cell r="K15">
            <v>13</v>
          </cell>
          <cell r="L15">
            <v>5</v>
          </cell>
          <cell r="M15">
            <v>17</v>
          </cell>
          <cell r="N15">
            <v>16</v>
          </cell>
          <cell r="O15">
            <v>17</v>
          </cell>
        </row>
        <row r="16">
          <cell r="A16" t="str">
            <v>A16</v>
          </cell>
          <cell r="B16" t="str">
            <v>Ocharan</v>
          </cell>
          <cell r="C16" t="str">
            <v>Mónica</v>
          </cell>
          <cell r="D16">
            <v>10</v>
          </cell>
          <cell r="E16">
            <v>5</v>
          </cell>
          <cell r="F16">
            <v>6</v>
          </cell>
          <cell r="G16">
            <v>8</v>
          </cell>
          <cell r="H16">
            <v>14</v>
          </cell>
          <cell r="I16">
            <v>11</v>
          </cell>
          <cell r="J16">
            <v>14</v>
          </cell>
          <cell r="K16">
            <v>14</v>
          </cell>
          <cell r="L16">
            <v>5</v>
          </cell>
          <cell r="M16">
            <v>6</v>
          </cell>
          <cell r="N16">
            <v>10</v>
          </cell>
          <cell r="O16">
            <v>8</v>
          </cell>
        </row>
        <row r="17">
          <cell r="A17" t="str">
            <v>A17</v>
          </cell>
          <cell r="B17" t="str">
            <v>Parker</v>
          </cell>
          <cell r="C17" t="str">
            <v>Freddy</v>
          </cell>
          <cell r="D17">
            <v>13</v>
          </cell>
          <cell r="E17">
            <v>10</v>
          </cell>
          <cell r="F17">
            <v>14</v>
          </cell>
          <cell r="G17">
            <v>14</v>
          </cell>
          <cell r="H17">
            <v>15</v>
          </cell>
          <cell r="I17">
            <v>18</v>
          </cell>
          <cell r="J17">
            <v>6</v>
          </cell>
          <cell r="K17">
            <v>17</v>
          </cell>
          <cell r="L17">
            <v>12</v>
          </cell>
          <cell r="M17">
            <v>11</v>
          </cell>
          <cell r="N17">
            <v>5</v>
          </cell>
          <cell r="O17">
            <v>12</v>
          </cell>
        </row>
        <row r="18">
          <cell r="A18" t="str">
            <v>A18</v>
          </cell>
          <cell r="B18" t="str">
            <v>Pereda</v>
          </cell>
          <cell r="C18" t="str">
            <v>Sonia</v>
          </cell>
          <cell r="D18">
            <v>5</v>
          </cell>
          <cell r="E18">
            <v>12</v>
          </cell>
          <cell r="F18">
            <v>13</v>
          </cell>
          <cell r="G18">
            <v>13</v>
          </cell>
          <cell r="H18">
            <v>10</v>
          </cell>
          <cell r="I18">
            <v>12</v>
          </cell>
          <cell r="J18">
            <v>15</v>
          </cell>
          <cell r="K18">
            <v>14</v>
          </cell>
          <cell r="L18">
            <v>11</v>
          </cell>
          <cell r="M18">
            <v>12</v>
          </cell>
          <cell r="N18">
            <v>5</v>
          </cell>
          <cell r="O18">
            <v>12</v>
          </cell>
        </row>
        <row r="19">
          <cell r="A19" t="str">
            <v>A19</v>
          </cell>
          <cell r="B19" t="str">
            <v>Ramirez</v>
          </cell>
          <cell r="C19" t="str">
            <v>Cecilia</v>
          </cell>
          <cell r="D19">
            <v>12</v>
          </cell>
          <cell r="E19">
            <v>19</v>
          </cell>
          <cell r="F19">
            <v>10</v>
          </cell>
          <cell r="G19">
            <v>16</v>
          </cell>
          <cell r="H19">
            <v>12</v>
          </cell>
          <cell r="I19">
            <v>11</v>
          </cell>
          <cell r="J19">
            <v>13</v>
          </cell>
          <cell r="K19">
            <v>13</v>
          </cell>
          <cell r="L19">
            <v>5</v>
          </cell>
          <cell r="M19">
            <v>13</v>
          </cell>
          <cell r="N19">
            <v>12</v>
          </cell>
          <cell r="O19">
            <v>13</v>
          </cell>
        </row>
        <row r="20">
          <cell r="A20" t="str">
            <v>A20</v>
          </cell>
          <cell r="B20" t="str">
            <v>Urrunaga</v>
          </cell>
          <cell r="C20" t="str">
            <v>Gisela</v>
          </cell>
          <cell r="D20">
            <v>10</v>
          </cell>
          <cell r="E20">
            <v>13</v>
          </cell>
          <cell r="F20">
            <v>11</v>
          </cell>
          <cell r="G20">
            <v>12</v>
          </cell>
          <cell r="H20">
            <v>10</v>
          </cell>
          <cell r="I20">
            <v>10</v>
          </cell>
          <cell r="J20">
            <v>12</v>
          </cell>
          <cell r="K20">
            <v>11</v>
          </cell>
          <cell r="L20">
            <v>6</v>
          </cell>
          <cell r="M20">
            <v>12</v>
          </cell>
          <cell r="N20">
            <v>11</v>
          </cell>
          <cell r="O20">
            <v>12</v>
          </cell>
        </row>
      </sheetData>
      <sheetData sheetId="8">
        <row r="9">
          <cell r="A9">
            <v>1170</v>
          </cell>
          <cell r="B9" t="str">
            <v>Radio Sanyo mod. 13-B</v>
          </cell>
          <cell r="C9">
            <v>80.78</v>
          </cell>
          <cell r="E9">
            <v>840101</v>
          </cell>
          <cell r="F9" t="str">
            <v>Correa Baez</v>
          </cell>
          <cell r="G9" t="str">
            <v>Milagros</v>
          </cell>
        </row>
        <row r="10">
          <cell r="A10">
            <v>1180</v>
          </cell>
          <cell r="B10" t="str">
            <v>Radio Sanyo mod. 13-C</v>
          </cell>
          <cell r="C10">
            <v>90.99</v>
          </cell>
          <cell r="E10">
            <v>840102</v>
          </cell>
          <cell r="F10" t="str">
            <v>Gomez Fuentes</v>
          </cell>
          <cell r="G10" t="str">
            <v>Pedro</v>
          </cell>
        </row>
        <row r="11">
          <cell r="A11">
            <v>2120</v>
          </cell>
          <cell r="B11" t="str">
            <v>Calculadora Casio mod. 10</v>
          </cell>
          <cell r="C11">
            <v>67.209999999999994</v>
          </cell>
          <cell r="E11">
            <v>880809</v>
          </cell>
          <cell r="F11" t="str">
            <v>Villalobos Manrique</v>
          </cell>
          <cell r="G11" t="str">
            <v>Rafael</v>
          </cell>
        </row>
        <row r="12">
          <cell r="A12">
            <v>4501</v>
          </cell>
          <cell r="B12" t="str">
            <v>Lavadora Faeda mod. 17</v>
          </cell>
          <cell r="C12">
            <v>600.5</v>
          </cell>
          <cell r="E12">
            <v>880810</v>
          </cell>
          <cell r="F12" t="str">
            <v>Garcia Gomez</v>
          </cell>
          <cell r="G12" t="str">
            <v>Alejandro</v>
          </cell>
        </row>
        <row r="13">
          <cell r="A13">
            <v>4502</v>
          </cell>
          <cell r="B13" t="str">
            <v>Lavadora Faeda mod. 12</v>
          </cell>
          <cell r="C13">
            <v>650.66999999999996</v>
          </cell>
          <cell r="E13">
            <v>901010</v>
          </cell>
          <cell r="F13" t="str">
            <v>Melgar Arias</v>
          </cell>
          <cell r="G13" t="str">
            <v>Mónica</v>
          </cell>
        </row>
        <row r="14">
          <cell r="A14">
            <v>4506</v>
          </cell>
          <cell r="B14" t="str">
            <v>Lavadora Faeda mod 19</v>
          </cell>
          <cell r="C14">
            <v>700.56</v>
          </cell>
          <cell r="E14">
            <v>901039</v>
          </cell>
          <cell r="F14" t="str">
            <v>Torres Torres</v>
          </cell>
          <cell r="G14" t="str">
            <v>Juan</v>
          </cell>
        </row>
        <row r="15">
          <cell r="A15">
            <v>5105</v>
          </cell>
          <cell r="B15" t="str">
            <v>Lustradora Faeda</v>
          </cell>
          <cell r="C15">
            <v>367.9</v>
          </cell>
          <cell r="E15">
            <v>910101</v>
          </cell>
          <cell r="F15" t="str">
            <v>Garcia Silva</v>
          </cell>
          <cell r="G15" t="str">
            <v>Jorge</v>
          </cell>
        </row>
        <row r="16">
          <cell r="A16">
            <v>6708</v>
          </cell>
          <cell r="B16" t="str">
            <v>Licuadora Oster mod. 3</v>
          </cell>
          <cell r="C16">
            <v>100.78</v>
          </cell>
          <cell r="E16">
            <v>910102</v>
          </cell>
          <cell r="F16" t="str">
            <v>Mendoza Paz</v>
          </cell>
          <cell r="G16" t="str">
            <v>Marcela</v>
          </cell>
        </row>
        <row r="17">
          <cell r="A17">
            <v>6709</v>
          </cell>
          <cell r="B17" t="str">
            <v>Licuador Bormix mod 4</v>
          </cell>
          <cell r="C17">
            <v>120.9</v>
          </cell>
          <cell r="E17">
            <v>931011</v>
          </cell>
          <cell r="F17" t="str">
            <v>Manrique Li</v>
          </cell>
          <cell r="G17" t="str">
            <v>Leonardo</v>
          </cell>
        </row>
        <row r="18">
          <cell r="A18">
            <v>7107</v>
          </cell>
          <cell r="B18" t="str">
            <v>Televisor National 12"</v>
          </cell>
          <cell r="C18">
            <v>657.23</v>
          </cell>
          <cell r="E18">
            <v>931210</v>
          </cell>
          <cell r="F18" t="str">
            <v>Benites García</v>
          </cell>
          <cell r="G18" t="str">
            <v>Silvia</v>
          </cell>
        </row>
        <row r="19">
          <cell r="A19">
            <v>7108</v>
          </cell>
          <cell r="B19" t="str">
            <v>Televisor Philips 12"</v>
          </cell>
          <cell r="C19">
            <v>650.09</v>
          </cell>
        </row>
        <row r="20">
          <cell r="A20">
            <v>8911</v>
          </cell>
          <cell r="B20" t="str">
            <v>Aspiradora Faeda</v>
          </cell>
          <cell r="C20">
            <v>400.81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15"/>
  <sheetViews>
    <sheetView workbookViewId="0">
      <selection activeCell="B38" sqref="B38"/>
    </sheetView>
  </sheetViews>
  <sheetFormatPr baseColWidth="10" defaultRowHeight="12.75" x14ac:dyDescent="0.2"/>
  <cols>
    <col min="1" max="1" width="1.7109375" style="154" customWidth="1"/>
    <col min="2" max="2" width="20.7109375" style="154" customWidth="1"/>
    <col min="3" max="3" width="30.7109375" style="154" customWidth="1"/>
    <col min="4" max="4" width="6.7109375" style="154" customWidth="1"/>
    <col min="5" max="5" width="15.7109375" style="154" customWidth="1"/>
    <col min="6" max="16384" width="11.42578125" style="154"/>
  </cols>
  <sheetData>
    <row r="1" spans="1:5" ht="18" x14ac:dyDescent="0.25">
      <c r="A1" s="153"/>
    </row>
    <row r="2" spans="1:5" x14ac:dyDescent="0.2">
      <c r="A2" s="155"/>
    </row>
    <row r="3" spans="1:5" x14ac:dyDescent="0.2">
      <c r="B3" s="156" t="s">
        <v>87</v>
      </c>
      <c r="C3" s="157" t="s">
        <v>86</v>
      </c>
      <c r="D3" s="158" t="s">
        <v>85</v>
      </c>
      <c r="E3" s="159" t="s">
        <v>72</v>
      </c>
    </row>
    <row r="4" spans="1:5" x14ac:dyDescent="0.2">
      <c r="B4" s="160" t="s">
        <v>84</v>
      </c>
      <c r="C4" s="161" t="s">
        <v>83</v>
      </c>
      <c r="D4" s="162" t="s">
        <v>69</v>
      </c>
      <c r="E4" s="163" t="str">
        <f t="shared" ref="E4:E9" si="0">LOOKUP(D4,D$13:D$14,E$13:E$14)</f>
        <v>MASCULINO</v>
      </c>
    </row>
    <row r="5" spans="1:5" x14ac:dyDescent="0.2">
      <c r="B5" s="160" t="s">
        <v>82</v>
      </c>
      <c r="C5" s="161" t="s">
        <v>81</v>
      </c>
      <c r="D5" s="162" t="s">
        <v>69</v>
      </c>
      <c r="E5" s="163" t="str">
        <f t="shared" si="0"/>
        <v>MASCULINO</v>
      </c>
    </row>
    <row r="6" spans="1:5" x14ac:dyDescent="0.2">
      <c r="B6" s="160" t="s">
        <v>80</v>
      </c>
      <c r="C6" s="161" t="s">
        <v>79</v>
      </c>
      <c r="D6" s="162" t="s">
        <v>71</v>
      </c>
      <c r="E6" s="163" t="str">
        <f t="shared" si="0"/>
        <v>FEMENINO</v>
      </c>
    </row>
    <row r="7" spans="1:5" x14ac:dyDescent="0.2">
      <c r="B7" s="160" t="s">
        <v>78</v>
      </c>
      <c r="C7" s="161" t="s">
        <v>77</v>
      </c>
      <c r="D7" s="162" t="s">
        <v>69</v>
      </c>
      <c r="E7" s="163" t="str">
        <f t="shared" si="0"/>
        <v>MASCULINO</v>
      </c>
    </row>
    <row r="8" spans="1:5" x14ac:dyDescent="0.2">
      <c r="B8" s="160" t="s">
        <v>76</v>
      </c>
      <c r="C8" s="161" t="s">
        <v>75</v>
      </c>
      <c r="D8" s="162" t="s">
        <v>71</v>
      </c>
      <c r="E8" s="163" t="str">
        <f t="shared" si="0"/>
        <v>FEMENINO</v>
      </c>
    </row>
    <row r="9" spans="1:5" x14ac:dyDescent="0.2">
      <c r="B9" s="164" t="s">
        <v>74</v>
      </c>
      <c r="C9" s="165" t="s">
        <v>73</v>
      </c>
      <c r="D9" s="166" t="s">
        <v>69</v>
      </c>
      <c r="E9" s="163" t="str">
        <f t="shared" si="0"/>
        <v>MASCULINO</v>
      </c>
    </row>
    <row r="11" spans="1:5" x14ac:dyDescent="0.2">
      <c r="B11" s="167"/>
      <c r="C11" s="167"/>
    </row>
    <row r="12" spans="1:5" x14ac:dyDescent="0.2">
      <c r="B12" s="155"/>
      <c r="C12" s="155"/>
      <c r="D12" s="168"/>
      <c r="E12" s="168"/>
    </row>
    <row r="13" spans="1:5" x14ac:dyDescent="0.2">
      <c r="D13" s="169" t="s">
        <v>71</v>
      </c>
      <c r="E13" s="170" t="s">
        <v>70</v>
      </c>
    </row>
    <row r="14" spans="1:5" x14ac:dyDescent="0.2">
      <c r="D14" s="171" t="s">
        <v>69</v>
      </c>
      <c r="E14" s="172" t="s">
        <v>68</v>
      </c>
    </row>
    <row r="15" spans="1:5" x14ac:dyDescent="0.2">
      <c r="D15" s="173"/>
      <c r="E15" s="173"/>
    </row>
  </sheetData>
  <sheetProtection password="C71F" sheet="1" objects="1" scenarios="1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C18"/>
  <sheetViews>
    <sheetView workbookViewId="0">
      <selection activeCell="B6" sqref="B6:B8"/>
    </sheetView>
  </sheetViews>
  <sheetFormatPr baseColWidth="10" defaultRowHeight="12.75" x14ac:dyDescent="0.2"/>
  <cols>
    <col min="1" max="1" width="12.140625" style="18" customWidth="1"/>
    <col min="2" max="2" width="14" style="18" customWidth="1"/>
    <col min="3" max="16384" width="11.42578125" style="18"/>
  </cols>
  <sheetData>
    <row r="1" spans="1:3" x14ac:dyDescent="0.2">
      <c r="A1" s="76" t="s">
        <v>147</v>
      </c>
    </row>
    <row r="3" spans="1:3" ht="15" x14ac:dyDescent="0.2">
      <c r="A3" s="72" t="s">
        <v>48</v>
      </c>
      <c r="B3" s="75">
        <v>12</v>
      </c>
    </row>
    <row r="4" spans="1:3" ht="15" x14ac:dyDescent="0.2">
      <c r="A4" s="72" t="s">
        <v>57</v>
      </c>
      <c r="B4" s="74"/>
    </row>
    <row r="5" spans="1:3" ht="15" x14ac:dyDescent="0.2">
      <c r="A5" s="72" t="s">
        <v>146</v>
      </c>
      <c r="B5" s="73">
        <v>5</v>
      </c>
    </row>
    <row r="6" spans="1:3" ht="15" x14ac:dyDescent="0.2">
      <c r="A6" s="72" t="s">
        <v>145</v>
      </c>
      <c r="B6" s="71"/>
    </row>
    <row r="7" spans="1:3" ht="15" x14ac:dyDescent="0.2">
      <c r="A7" s="72" t="s">
        <v>55</v>
      </c>
      <c r="B7" s="71"/>
    </row>
    <row r="12" spans="1:3" x14ac:dyDescent="0.2">
      <c r="A12" s="70" t="s">
        <v>144</v>
      </c>
      <c r="B12" s="70" t="s">
        <v>143</v>
      </c>
      <c r="C12" s="70" t="s">
        <v>142</v>
      </c>
    </row>
    <row r="13" spans="1:3" x14ac:dyDescent="0.2">
      <c r="A13" s="69">
        <v>11</v>
      </c>
      <c r="B13" s="68" t="s">
        <v>141</v>
      </c>
      <c r="C13" s="67">
        <v>48</v>
      </c>
    </row>
    <row r="14" spans="1:3" x14ac:dyDescent="0.2">
      <c r="A14" s="69">
        <v>12</v>
      </c>
      <c r="B14" s="68" t="s">
        <v>140</v>
      </c>
      <c r="C14" s="67">
        <v>36</v>
      </c>
    </row>
    <row r="15" spans="1:3" x14ac:dyDescent="0.2">
      <c r="A15" s="69">
        <v>13</v>
      </c>
      <c r="B15" s="68" t="s">
        <v>139</v>
      </c>
      <c r="C15" s="67">
        <v>4.5</v>
      </c>
    </row>
    <row r="16" spans="1:3" x14ac:dyDescent="0.2">
      <c r="A16" s="69">
        <v>14</v>
      </c>
      <c r="B16" s="68" t="s">
        <v>138</v>
      </c>
      <c r="C16" s="67">
        <v>76</v>
      </c>
    </row>
    <row r="17" spans="1:3" x14ac:dyDescent="0.2">
      <c r="A17" s="69">
        <v>15</v>
      </c>
      <c r="B17" s="68" t="s">
        <v>137</v>
      </c>
      <c r="C17" s="67">
        <v>83</v>
      </c>
    </row>
    <row r="18" spans="1:3" x14ac:dyDescent="0.2">
      <c r="A18" s="69">
        <v>16</v>
      </c>
      <c r="B18" s="68" t="s">
        <v>136</v>
      </c>
      <c r="C18" s="67">
        <v>91</v>
      </c>
    </row>
  </sheetData>
  <dataValidations count="1">
    <dataValidation allowBlank="1" showErrorMessage="1" sqref="B3"/>
  </dataValidations>
  <pageMargins left="0.75" right="0.75" top="1" bottom="1" header="0" footer="0"/>
  <pageSetup paperSize="256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A1:E37"/>
  <sheetViews>
    <sheetView showGridLines="0" zoomScale="80" workbookViewId="0">
      <selection sqref="A1:IV65536"/>
    </sheetView>
  </sheetViews>
  <sheetFormatPr baseColWidth="10" defaultRowHeight="12.75" x14ac:dyDescent="0.2"/>
  <cols>
    <col min="1" max="1" width="4.5703125" style="154" customWidth="1"/>
    <col min="2" max="2" width="21.85546875" style="154" customWidth="1"/>
    <col min="3" max="3" width="12.140625" style="154" customWidth="1"/>
    <col min="4" max="4" width="12.5703125" style="154" customWidth="1"/>
    <col min="5" max="5" width="14.140625" style="154" customWidth="1"/>
    <col min="6" max="16384" width="11.42578125" style="154"/>
  </cols>
  <sheetData>
    <row r="1" spans="1:5" ht="16.5" x14ac:dyDescent="0.3">
      <c r="A1" s="234" t="s">
        <v>162</v>
      </c>
      <c r="D1" s="235" t="s">
        <v>161</v>
      </c>
      <c r="E1" s="236">
        <v>543</v>
      </c>
    </row>
    <row r="2" spans="1:5" x14ac:dyDescent="0.2">
      <c r="D2" s="235" t="s">
        <v>160</v>
      </c>
      <c r="E2" s="237">
        <v>37313</v>
      </c>
    </row>
    <row r="3" spans="1:5" x14ac:dyDescent="0.2">
      <c r="D3" s="235" t="s">
        <v>159</v>
      </c>
      <c r="E3" s="154">
        <v>123456789</v>
      </c>
    </row>
    <row r="8" spans="1:5" ht="13.5" thickBot="1" x14ac:dyDescent="0.25">
      <c r="A8" s="238" t="s">
        <v>144</v>
      </c>
      <c r="B8" s="238" t="s">
        <v>60</v>
      </c>
      <c r="C8" s="238" t="s">
        <v>158</v>
      </c>
      <c r="D8" s="238" t="s">
        <v>142</v>
      </c>
      <c r="E8" s="238" t="s">
        <v>157</v>
      </c>
    </row>
    <row r="9" spans="1:5" ht="15" x14ac:dyDescent="0.3">
      <c r="A9" s="239">
        <v>120</v>
      </c>
      <c r="B9" s="240" t="str">
        <f>VLOOKUP(A9,PRODUCTOS,2)</f>
        <v>¼ POLLO C/PAPAS</v>
      </c>
      <c r="C9" s="241">
        <v>4</v>
      </c>
      <c r="D9" s="242">
        <f>VLOOKUP(A9,PRODUCTOS,3)</f>
        <v>10</v>
      </c>
      <c r="E9" s="243">
        <f t="shared" ref="E9:E14" si="0">IF(A9="","",D9*C9)</f>
        <v>40</v>
      </c>
    </row>
    <row r="10" spans="1:5" ht="15" x14ac:dyDescent="0.3">
      <c r="A10" s="244">
        <v>200</v>
      </c>
      <c r="B10" s="245" t="str">
        <f>VLOOKUP(A10,PRODUCTOS,2)</f>
        <v>ENSALADA</v>
      </c>
      <c r="C10" s="246">
        <v>2</v>
      </c>
      <c r="D10" s="247">
        <f>VLOOKUP(A10,PRODUCTOS,3)</f>
        <v>6</v>
      </c>
      <c r="E10" s="248">
        <f t="shared" si="0"/>
        <v>12</v>
      </c>
    </row>
    <row r="11" spans="1:5" ht="15" x14ac:dyDescent="0.3">
      <c r="A11" s="244">
        <v>400</v>
      </c>
      <c r="B11" s="245" t="str">
        <f>VLOOKUP(A11,PRODUCTOS,2)</f>
        <v>GASEOSA</v>
      </c>
      <c r="C11" s="246">
        <v>4</v>
      </c>
      <c r="D11" s="247">
        <f>VLOOKUP(A11,PRODUCTOS,3)</f>
        <v>1.6</v>
      </c>
      <c r="E11" s="248">
        <f t="shared" si="0"/>
        <v>6.4</v>
      </c>
    </row>
    <row r="12" spans="1:5" ht="15" x14ac:dyDescent="0.3">
      <c r="A12" s="244">
        <v>420</v>
      </c>
      <c r="B12" s="245" t="str">
        <f>VLOOKUP(A12,PRODUCTOS,2)</f>
        <v>CERVEZA</v>
      </c>
      <c r="C12" s="246">
        <v>2</v>
      </c>
      <c r="D12" s="247">
        <f>VLOOKUP(A12,PRODUCTOS,3)</f>
        <v>4</v>
      </c>
      <c r="E12" s="248">
        <f t="shared" si="0"/>
        <v>8</v>
      </c>
    </row>
    <row r="13" spans="1:5" ht="15" x14ac:dyDescent="0.3">
      <c r="A13" s="244"/>
      <c r="B13" s="245" t="str">
        <f>IF(A13=0,"",VLOOKUP(A13,PRODUCTOS,2))</f>
        <v/>
      </c>
      <c r="C13" s="246"/>
      <c r="D13" s="247" t="str">
        <f>IF(C13=0,"",VLOOKUP(A13,PRODUCTOS,3))</f>
        <v/>
      </c>
      <c r="E13" s="248" t="str">
        <f t="shared" si="0"/>
        <v/>
      </c>
    </row>
    <row r="14" spans="1:5" ht="15.75" thickBot="1" x14ac:dyDescent="0.35">
      <c r="A14" s="249"/>
      <c r="B14" s="250" t="str">
        <f>IF(A14=0,"",VLOOKUP(A14,PRODUCTOS,2))</f>
        <v/>
      </c>
      <c r="C14" s="251"/>
      <c r="D14" s="252" t="str">
        <f>IF(C14=0,"",VLOOKUP(A14,PRODUCTOS,3))</f>
        <v/>
      </c>
      <c r="E14" s="253" t="str">
        <f t="shared" si="0"/>
        <v/>
      </c>
    </row>
    <row r="15" spans="1:5" x14ac:dyDescent="0.2">
      <c r="D15" s="254" t="s">
        <v>157</v>
      </c>
      <c r="E15" s="255">
        <f>SUM(E9:E14)</f>
        <v>66.400000000000006</v>
      </c>
    </row>
    <row r="16" spans="1:5" x14ac:dyDescent="0.2">
      <c r="D16" s="256" t="s">
        <v>156</v>
      </c>
      <c r="E16" s="257">
        <f>E15*18%</f>
        <v>11.952</v>
      </c>
    </row>
    <row r="17" spans="1:5" ht="13.5" thickBot="1" x14ac:dyDescent="0.25">
      <c r="D17" s="256" t="s">
        <v>155</v>
      </c>
      <c r="E17" s="258">
        <f>SUM(E15:E16)</f>
        <v>78.352000000000004</v>
      </c>
    </row>
    <row r="20" spans="1:5" hidden="1" x14ac:dyDescent="0.2"/>
    <row r="21" spans="1:5" hidden="1" x14ac:dyDescent="0.2"/>
    <row r="22" spans="1:5" hidden="1" x14ac:dyDescent="0.2"/>
    <row r="23" spans="1:5" hidden="1" x14ac:dyDescent="0.2"/>
    <row r="24" spans="1:5" hidden="1" x14ac:dyDescent="0.2"/>
    <row r="25" spans="1:5" hidden="1" x14ac:dyDescent="0.2"/>
    <row r="26" spans="1:5" hidden="1" x14ac:dyDescent="0.2"/>
    <row r="27" spans="1:5" hidden="1" x14ac:dyDescent="0.2"/>
    <row r="30" spans="1:5" x14ac:dyDescent="0.2">
      <c r="A30" s="259" t="s">
        <v>144</v>
      </c>
      <c r="B30" s="259" t="s">
        <v>60</v>
      </c>
      <c r="C30" s="259" t="s">
        <v>142</v>
      </c>
    </row>
    <row r="31" spans="1:5" x14ac:dyDescent="0.2">
      <c r="A31" s="260">
        <v>100</v>
      </c>
      <c r="B31" s="261" t="s">
        <v>154</v>
      </c>
      <c r="C31" s="262">
        <v>28</v>
      </c>
    </row>
    <row r="32" spans="1:5" x14ac:dyDescent="0.2">
      <c r="A32" s="260">
        <v>110</v>
      </c>
      <c r="B32" s="261" t="s">
        <v>153</v>
      </c>
      <c r="C32" s="262">
        <v>16</v>
      </c>
    </row>
    <row r="33" spans="1:3" x14ac:dyDescent="0.2">
      <c r="A33" s="260">
        <v>120</v>
      </c>
      <c r="B33" s="261" t="s">
        <v>152</v>
      </c>
      <c r="C33" s="262">
        <v>10</v>
      </c>
    </row>
    <row r="34" spans="1:3" x14ac:dyDescent="0.2">
      <c r="A34" s="260">
        <v>200</v>
      </c>
      <c r="B34" s="261" t="s">
        <v>151</v>
      </c>
      <c r="C34" s="262">
        <v>6</v>
      </c>
    </row>
    <row r="35" spans="1:3" x14ac:dyDescent="0.2">
      <c r="A35" s="260">
        <v>300</v>
      </c>
      <c r="B35" s="261" t="s">
        <v>150</v>
      </c>
      <c r="C35" s="262">
        <v>2</v>
      </c>
    </row>
    <row r="36" spans="1:3" x14ac:dyDescent="0.2">
      <c r="A36" s="260">
        <v>400</v>
      </c>
      <c r="B36" s="261" t="s">
        <v>149</v>
      </c>
      <c r="C36" s="262">
        <v>1.6</v>
      </c>
    </row>
    <row r="37" spans="1:3" x14ac:dyDescent="0.2">
      <c r="A37" s="260">
        <v>420</v>
      </c>
      <c r="B37" s="261" t="s">
        <v>148</v>
      </c>
      <c r="C37" s="262">
        <v>4</v>
      </c>
    </row>
  </sheetData>
  <sheetProtection password="C71F" sheet="1"/>
  <pageMargins left="0.75" right="0.75" top="1" bottom="1" header="0" footer="0"/>
  <pageSetup orientation="portrait" horizontalDpi="4294967292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" shapeId="2049" r:id="rId4">
          <objectPr defaultSize="0" autoLine="0" autoPict="0" r:id="rId5">
            <anchor moveWithCells="1">
              <from>
                <xdr:col>1</xdr:col>
                <xdr:colOff>161925</xdr:colOff>
                <xdr:row>1</xdr:row>
                <xdr:rowOff>76200</xdr:rowOff>
              </from>
              <to>
                <xdr:col>1</xdr:col>
                <xdr:colOff>752475</xdr:colOff>
                <xdr:row>4</xdr:row>
                <xdr:rowOff>152400</xdr:rowOff>
              </to>
            </anchor>
          </objectPr>
        </oleObject>
      </mc:Choice>
      <mc:Fallback>
        <oleObject progId="MS_ClipArt_Gallery" shapeId="2049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E37"/>
  <sheetViews>
    <sheetView showGridLines="0" zoomScale="80" workbookViewId="0">
      <selection activeCell="B9" sqref="B9:G14"/>
    </sheetView>
  </sheetViews>
  <sheetFormatPr baseColWidth="10" defaultRowHeight="12.75" x14ac:dyDescent="0.2"/>
  <cols>
    <col min="1" max="1" width="4.5703125" style="18" customWidth="1"/>
    <col min="2" max="2" width="21.85546875" style="18" customWidth="1"/>
    <col min="3" max="3" width="12.140625" style="18" customWidth="1"/>
    <col min="4" max="4" width="12.5703125" style="18" customWidth="1"/>
    <col min="5" max="5" width="14.140625" style="18" customWidth="1"/>
    <col min="6" max="16384" width="11.42578125" style="18"/>
  </cols>
  <sheetData>
    <row r="1" spans="1:5" ht="16.5" x14ac:dyDescent="0.3">
      <c r="A1" s="103" t="s">
        <v>162</v>
      </c>
      <c r="D1" s="76" t="s">
        <v>161</v>
      </c>
      <c r="E1" s="102">
        <v>543</v>
      </c>
    </row>
    <row r="2" spans="1:5" x14ac:dyDescent="0.2">
      <c r="D2" s="76" t="s">
        <v>160</v>
      </c>
      <c r="E2" s="101">
        <v>37313</v>
      </c>
    </row>
    <row r="3" spans="1:5" x14ac:dyDescent="0.2">
      <c r="D3" s="76" t="s">
        <v>159</v>
      </c>
      <c r="E3" s="18">
        <v>123456789</v>
      </c>
    </row>
    <row r="8" spans="1:5" ht="13.5" thickBot="1" x14ac:dyDescent="0.25">
      <c r="A8" s="100" t="s">
        <v>144</v>
      </c>
      <c r="B8" s="100" t="s">
        <v>60</v>
      </c>
      <c r="C8" s="100" t="s">
        <v>158</v>
      </c>
      <c r="D8" s="100" t="s">
        <v>142</v>
      </c>
      <c r="E8" s="100" t="s">
        <v>157</v>
      </c>
    </row>
    <row r="9" spans="1:5" ht="15" x14ac:dyDescent="0.3">
      <c r="A9" s="99">
        <v>120</v>
      </c>
      <c r="B9" s="98"/>
      <c r="C9" s="97"/>
      <c r="D9" s="96"/>
      <c r="E9" s="95"/>
    </row>
    <row r="10" spans="1:5" ht="15" x14ac:dyDescent="0.3">
      <c r="A10" s="94">
        <v>200</v>
      </c>
      <c r="B10" s="93"/>
      <c r="C10" s="92"/>
      <c r="D10" s="91"/>
      <c r="E10" s="90"/>
    </row>
    <row r="11" spans="1:5" ht="15" x14ac:dyDescent="0.3">
      <c r="A11" s="94">
        <v>400</v>
      </c>
      <c r="B11" s="93"/>
      <c r="C11" s="92"/>
      <c r="D11" s="91"/>
      <c r="E11" s="90"/>
    </row>
    <row r="12" spans="1:5" ht="15" x14ac:dyDescent="0.3">
      <c r="A12" s="94">
        <v>420</v>
      </c>
      <c r="B12" s="93"/>
      <c r="C12" s="92"/>
      <c r="D12" s="91"/>
      <c r="E12" s="90"/>
    </row>
    <row r="13" spans="1:5" ht="15" x14ac:dyDescent="0.3">
      <c r="A13" s="94"/>
      <c r="B13" s="93"/>
      <c r="C13" s="92"/>
      <c r="D13" s="91"/>
      <c r="E13" s="90"/>
    </row>
    <row r="14" spans="1:5" ht="15.75" thickBot="1" x14ac:dyDescent="0.35">
      <c r="A14" s="89"/>
      <c r="B14" s="88"/>
      <c r="C14" s="87"/>
      <c r="D14" s="86"/>
      <c r="E14" s="85"/>
    </row>
    <row r="15" spans="1:5" x14ac:dyDescent="0.2">
      <c r="D15" s="84" t="s">
        <v>157</v>
      </c>
      <c r="E15" s="83">
        <f>SUM(E9:E14)</f>
        <v>0</v>
      </c>
    </row>
    <row r="16" spans="1:5" x14ac:dyDescent="0.2">
      <c r="D16" s="81" t="s">
        <v>156</v>
      </c>
      <c r="E16" s="82">
        <f>E15*18%</f>
        <v>0</v>
      </c>
    </row>
    <row r="17" spans="1:5" ht="13.5" thickBot="1" x14ac:dyDescent="0.25">
      <c r="D17" s="81" t="s">
        <v>155</v>
      </c>
      <c r="E17" s="80">
        <f>SUM(E15:E16)</f>
        <v>0</v>
      </c>
    </row>
    <row r="20" spans="1:5" hidden="1" x14ac:dyDescent="0.2"/>
    <row r="21" spans="1:5" hidden="1" x14ac:dyDescent="0.2"/>
    <row r="22" spans="1:5" hidden="1" x14ac:dyDescent="0.2"/>
    <row r="23" spans="1:5" hidden="1" x14ac:dyDescent="0.2"/>
    <row r="24" spans="1:5" hidden="1" x14ac:dyDescent="0.2"/>
    <row r="25" spans="1:5" hidden="1" x14ac:dyDescent="0.2"/>
    <row r="26" spans="1:5" hidden="1" x14ac:dyDescent="0.2"/>
    <row r="27" spans="1:5" hidden="1" x14ac:dyDescent="0.2"/>
    <row r="30" spans="1:5" x14ac:dyDescent="0.2">
      <c r="A30" s="79" t="s">
        <v>144</v>
      </c>
      <c r="B30" s="79" t="s">
        <v>60</v>
      </c>
      <c r="C30" s="79" t="s">
        <v>142</v>
      </c>
    </row>
    <row r="31" spans="1:5" x14ac:dyDescent="0.2">
      <c r="A31" s="78">
        <v>100</v>
      </c>
      <c r="B31" s="68" t="s">
        <v>154</v>
      </c>
      <c r="C31" s="67">
        <v>28</v>
      </c>
    </row>
    <row r="32" spans="1:5" x14ac:dyDescent="0.2">
      <c r="A32" s="78">
        <v>110</v>
      </c>
      <c r="B32" s="68" t="s">
        <v>153</v>
      </c>
      <c r="C32" s="67">
        <v>16</v>
      </c>
    </row>
    <row r="33" spans="1:3" x14ac:dyDescent="0.2">
      <c r="A33" s="78">
        <v>120</v>
      </c>
      <c r="B33" s="68" t="s">
        <v>152</v>
      </c>
      <c r="C33" s="67">
        <v>10</v>
      </c>
    </row>
    <row r="34" spans="1:3" x14ac:dyDescent="0.2">
      <c r="A34" s="78">
        <v>200</v>
      </c>
      <c r="B34" s="68" t="s">
        <v>151</v>
      </c>
      <c r="C34" s="67">
        <v>6</v>
      </c>
    </row>
    <row r="35" spans="1:3" x14ac:dyDescent="0.2">
      <c r="A35" s="78">
        <v>300</v>
      </c>
      <c r="B35" s="68" t="s">
        <v>150</v>
      </c>
      <c r="C35" s="67">
        <v>2</v>
      </c>
    </row>
    <row r="36" spans="1:3" x14ac:dyDescent="0.2">
      <c r="A36" s="78">
        <v>400</v>
      </c>
      <c r="B36" s="68" t="s">
        <v>149</v>
      </c>
      <c r="C36" s="67">
        <v>1.6</v>
      </c>
    </row>
    <row r="37" spans="1:3" x14ac:dyDescent="0.2">
      <c r="A37" s="78">
        <v>420</v>
      </c>
      <c r="B37" s="68" t="s">
        <v>148</v>
      </c>
      <c r="C37" s="67">
        <v>4</v>
      </c>
    </row>
  </sheetData>
  <pageMargins left="0.75" right="0.75" top="1" bottom="1" header="0" footer="0"/>
  <pageSetup orientation="portrait" horizontalDpi="4294967292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" shapeId="9217" r:id="rId4">
          <objectPr defaultSize="0" autoLine="0" autoPict="0" r:id="rId5">
            <anchor moveWithCells="1">
              <from>
                <xdr:col>1</xdr:col>
                <xdr:colOff>161925</xdr:colOff>
                <xdr:row>1</xdr:row>
                <xdr:rowOff>76200</xdr:rowOff>
              </from>
              <to>
                <xdr:col>1</xdr:col>
                <xdr:colOff>752475</xdr:colOff>
                <xdr:row>4</xdr:row>
                <xdr:rowOff>152400</xdr:rowOff>
              </to>
            </anchor>
          </objectPr>
        </oleObject>
      </mc:Choice>
      <mc:Fallback>
        <oleObject progId="MS_ClipArt_Gallery" shapeId="9217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2:W34"/>
  <sheetViews>
    <sheetView showGridLines="0" tabSelected="1" workbookViewId="0">
      <selection activeCell="Q30" sqref="Q30"/>
    </sheetView>
  </sheetViews>
  <sheetFormatPr baseColWidth="10" defaultRowHeight="12.75" x14ac:dyDescent="0.2"/>
  <cols>
    <col min="1" max="1" width="3.85546875" style="154" customWidth="1"/>
    <col min="2" max="2" width="10.28515625" style="154" customWidth="1"/>
    <col min="3" max="3" width="10" style="154" customWidth="1"/>
    <col min="4" max="6" width="3.5703125" style="154" customWidth="1"/>
    <col min="7" max="7" width="4.7109375" style="154" customWidth="1"/>
    <col min="8" max="10" width="3.5703125" style="154" customWidth="1"/>
    <col min="11" max="11" width="4.85546875" style="154" customWidth="1"/>
    <col min="12" max="14" width="3.5703125" style="154" customWidth="1"/>
    <col min="15" max="15" width="4.85546875" style="154" customWidth="1"/>
    <col min="16" max="16" width="2.85546875" style="154" customWidth="1"/>
    <col min="17" max="17" width="5.28515625" style="154" customWidth="1"/>
    <col min="18" max="18" width="11.42578125" style="154"/>
    <col min="19" max="19" width="7.140625" style="154" customWidth="1"/>
    <col min="20" max="20" width="15.140625" style="154" customWidth="1"/>
    <col min="21" max="21" width="4.85546875" style="154" customWidth="1"/>
    <col min="22" max="22" width="11.42578125" style="154"/>
    <col min="23" max="23" width="5.7109375" style="154" customWidth="1"/>
    <col min="24" max="16384" width="11.42578125" style="154"/>
  </cols>
  <sheetData>
    <row r="2" spans="1:19" ht="18" x14ac:dyDescent="0.25">
      <c r="A2" s="192" t="s">
        <v>219</v>
      </c>
    </row>
    <row r="4" spans="1:19" ht="15" x14ac:dyDescent="0.2">
      <c r="A4" s="193" t="s">
        <v>218</v>
      </c>
    </row>
    <row r="6" spans="1:19" x14ac:dyDescent="0.2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6"/>
    </row>
    <row r="7" spans="1:19" x14ac:dyDescent="0.2">
      <c r="A7" s="197"/>
      <c r="B7" s="198"/>
      <c r="C7" s="198"/>
      <c r="D7" s="199" t="s">
        <v>167</v>
      </c>
      <c r="E7" s="199"/>
      <c r="F7" s="199"/>
      <c r="G7" s="199"/>
      <c r="H7" s="200" t="s">
        <v>165</v>
      </c>
      <c r="I7" s="200"/>
      <c r="J7" s="200"/>
      <c r="K7" s="200"/>
      <c r="L7" s="199" t="s">
        <v>100</v>
      </c>
      <c r="M7" s="199"/>
      <c r="N7" s="199"/>
      <c r="O7" s="201"/>
    </row>
    <row r="8" spans="1:19" ht="49.5" x14ac:dyDescent="0.3">
      <c r="A8" s="202" t="s">
        <v>48</v>
      </c>
      <c r="B8" s="203" t="s">
        <v>217</v>
      </c>
      <c r="C8" s="203" t="s">
        <v>175</v>
      </c>
      <c r="D8" s="202" t="s">
        <v>216</v>
      </c>
      <c r="E8" s="204" t="s">
        <v>215</v>
      </c>
      <c r="F8" s="204" t="s">
        <v>214</v>
      </c>
      <c r="G8" s="204" t="s">
        <v>213</v>
      </c>
      <c r="H8" s="205" t="s">
        <v>216</v>
      </c>
      <c r="I8" s="204" t="s">
        <v>215</v>
      </c>
      <c r="J8" s="204" t="s">
        <v>214</v>
      </c>
      <c r="K8" s="204" t="s">
        <v>213</v>
      </c>
      <c r="L8" s="202" t="s">
        <v>216</v>
      </c>
      <c r="M8" s="204" t="s">
        <v>215</v>
      </c>
      <c r="N8" s="204" t="s">
        <v>214</v>
      </c>
      <c r="O8" s="206" t="s">
        <v>213</v>
      </c>
    </row>
    <row r="9" spans="1:19" ht="6" customHeight="1" thickBot="1" x14ac:dyDescent="0.25">
      <c r="A9" s="207"/>
      <c r="B9" s="208"/>
      <c r="C9" s="208"/>
      <c r="D9" s="207"/>
      <c r="E9" s="208"/>
      <c r="F9" s="208"/>
      <c r="G9" s="208"/>
      <c r="H9" s="207"/>
      <c r="I9" s="208"/>
      <c r="J9" s="208"/>
      <c r="K9" s="208"/>
      <c r="L9" s="207"/>
      <c r="M9" s="208"/>
      <c r="N9" s="208"/>
      <c r="O9" s="209"/>
    </row>
    <row r="10" spans="1:19" x14ac:dyDescent="0.2">
      <c r="A10" s="197" t="s">
        <v>212</v>
      </c>
      <c r="B10" s="198" t="s">
        <v>211</v>
      </c>
      <c r="C10" s="198" t="s">
        <v>210</v>
      </c>
      <c r="D10" s="210">
        <v>12</v>
      </c>
      <c r="E10" s="210">
        <v>10</v>
      </c>
      <c r="F10" s="210">
        <v>4</v>
      </c>
      <c r="G10" s="211">
        <f t="shared" ref="G10:G20" si="0">(SUM(D10:F10)-MIN(D10:F10))/2</f>
        <v>11</v>
      </c>
      <c r="H10" s="210">
        <v>11</v>
      </c>
      <c r="I10" s="210">
        <v>7</v>
      </c>
      <c r="J10" s="210">
        <v>5</v>
      </c>
      <c r="K10" s="211">
        <f t="shared" ref="K10:K20" si="1">(SUM(H10:J10)-MIN(H10:J10))/2</f>
        <v>9</v>
      </c>
      <c r="L10" s="210">
        <v>11</v>
      </c>
      <c r="M10" s="210">
        <v>13</v>
      </c>
      <c r="N10" s="210">
        <v>10</v>
      </c>
      <c r="O10" s="212">
        <f t="shared" ref="O10:O20" si="2">(SUM(L10:N10)-MIN(L10:N10))/2</f>
        <v>12</v>
      </c>
    </row>
    <row r="11" spans="1:19" x14ac:dyDescent="0.2">
      <c r="A11" s="197" t="s">
        <v>209</v>
      </c>
      <c r="B11" s="198" t="s">
        <v>208</v>
      </c>
      <c r="C11" s="198" t="s">
        <v>207</v>
      </c>
      <c r="D11" s="210">
        <v>18</v>
      </c>
      <c r="E11" s="210">
        <v>10</v>
      </c>
      <c r="F11" s="210">
        <v>12</v>
      </c>
      <c r="G11" s="211">
        <f t="shared" si="0"/>
        <v>15</v>
      </c>
      <c r="H11" s="210">
        <v>12</v>
      </c>
      <c r="I11" s="210">
        <v>10</v>
      </c>
      <c r="J11" s="210">
        <v>13</v>
      </c>
      <c r="K11" s="211">
        <f t="shared" si="1"/>
        <v>12.5</v>
      </c>
      <c r="L11" s="210">
        <v>17</v>
      </c>
      <c r="M11" s="210">
        <v>12</v>
      </c>
      <c r="N11" s="210">
        <v>15</v>
      </c>
      <c r="O11" s="212">
        <f t="shared" si="2"/>
        <v>16</v>
      </c>
      <c r="Q11" s="213" t="s">
        <v>206</v>
      </c>
      <c r="R11" s="214" t="s">
        <v>205</v>
      </c>
      <c r="S11" s="215" t="s">
        <v>204</v>
      </c>
    </row>
    <row r="12" spans="1:19" x14ac:dyDescent="0.2">
      <c r="A12" s="197" t="s">
        <v>177</v>
      </c>
      <c r="B12" s="198" t="s">
        <v>203</v>
      </c>
      <c r="C12" s="198" t="s">
        <v>27</v>
      </c>
      <c r="D12" s="210">
        <v>15</v>
      </c>
      <c r="E12" s="210">
        <v>14</v>
      </c>
      <c r="F12" s="210">
        <v>13</v>
      </c>
      <c r="G12" s="211">
        <f t="shared" si="0"/>
        <v>14.5</v>
      </c>
      <c r="H12" s="210">
        <v>13</v>
      </c>
      <c r="I12" s="210">
        <v>5</v>
      </c>
      <c r="J12" s="210">
        <v>5</v>
      </c>
      <c r="K12" s="211">
        <f t="shared" si="1"/>
        <v>9</v>
      </c>
      <c r="L12" s="210">
        <v>12</v>
      </c>
      <c r="M12" s="210">
        <v>12</v>
      </c>
      <c r="N12" s="210">
        <v>13</v>
      </c>
      <c r="O12" s="212">
        <f t="shared" si="2"/>
        <v>12.5</v>
      </c>
      <c r="Q12" s="216" t="s">
        <v>168</v>
      </c>
      <c r="R12" s="217" t="s">
        <v>167</v>
      </c>
      <c r="S12" s="218">
        <v>3</v>
      </c>
    </row>
    <row r="13" spans="1:19" x14ac:dyDescent="0.2">
      <c r="A13" s="197" t="s">
        <v>202</v>
      </c>
      <c r="B13" s="198" t="s">
        <v>201</v>
      </c>
      <c r="C13" s="198" t="s">
        <v>200</v>
      </c>
      <c r="D13" s="210">
        <v>14</v>
      </c>
      <c r="E13" s="210">
        <v>17</v>
      </c>
      <c r="F13" s="210">
        <v>11</v>
      </c>
      <c r="G13" s="211">
        <f t="shared" si="0"/>
        <v>15.5</v>
      </c>
      <c r="H13" s="210">
        <v>11</v>
      </c>
      <c r="I13" s="210">
        <v>10</v>
      </c>
      <c r="J13" s="210">
        <v>11</v>
      </c>
      <c r="K13" s="211">
        <f t="shared" si="1"/>
        <v>11</v>
      </c>
      <c r="L13" s="210">
        <v>10</v>
      </c>
      <c r="M13" s="210">
        <v>5</v>
      </c>
      <c r="N13" s="210">
        <v>12</v>
      </c>
      <c r="O13" s="212">
        <f t="shared" si="2"/>
        <v>11</v>
      </c>
      <c r="Q13" s="216" t="s">
        <v>166</v>
      </c>
      <c r="R13" s="217" t="s">
        <v>165</v>
      </c>
      <c r="S13" s="218">
        <v>5</v>
      </c>
    </row>
    <row r="14" spans="1:19" ht="13.5" thickBot="1" x14ac:dyDescent="0.25">
      <c r="A14" s="197" t="s">
        <v>199</v>
      </c>
      <c r="B14" s="198" t="s">
        <v>198</v>
      </c>
      <c r="C14" s="198" t="s">
        <v>197</v>
      </c>
      <c r="D14" s="210">
        <v>10</v>
      </c>
      <c r="E14" s="210">
        <v>13</v>
      </c>
      <c r="F14" s="210">
        <v>14</v>
      </c>
      <c r="G14" s="211">
        <f t="shared" si="0"/>
        <v>13.5</v>
      </c>
      <c r="H14" s="210">
        <v>13</v>
      </c>
      <c r="I14" s="210">
        <v>5</v>
      </c>
      <c r="J14" s="210">
        <v>13</v>
      </c>
      <c r="K14" s="211">
        <f t="shared" si="1"/>
        <v>13</v>
      </c>
      <c r="L14" s="210">
        <v>15</v>
      </c>
      <c r="M14" s="210">
        <v>5</v>
      </c>
      <c r="N14" s="210">
        <v>5</v>
      </c>
      <c r="O14" s="212">
        <f t="shared" si="2"/>
        <v>10</v>
      </c>
      <c r="Q14" s="219" t="s">
        <v>164</v>
      </c>
      <c r="R14" s="220" t="s">
        <v>100</v>
      </c>
      <c r="S14" s="221">
        <v>5</v>
      </c>
    </row>
    <row r="15" spans="1:19" ht="13.5" thickTop="1" x14ac:dyDescent="0.2">
      <c r="A15" s="197" t="s">
        <v>196</v>
      </c>
      <c r="B15" s="198" t="s">
        <v>195</v>
      </c>
      <c r="C15" s="198" t="s">
        <v>194</v>
      </c>
      <c r="D15" s="210">
        <v>15</v>
      </c>
      <c r="E15" s="210">
        <v>12</v>
      </c>
      <c r="F15" s="210">
        <v>13</v>
      </c>
      <c r="G15" s="211">
        <f t="shared" si="0"/>
        <v>14</v>
      </c>
      <c r="H15" s="210">
        <v>14</v>
      </c>
      <c r="I15" s="210">
        <v>12</v>
      </c>
      <c r="J15" s="210">
        <v>5</v>
      </c>
      <c r="K15" s="211">
        <f t="shared" si="1"/>
        <v>13</v>
      </c>
      <c r="L15" s="210">
        <v>5</v>
      </c>
      <c r="M15" s="210">
        <v>17</v>
      </c>
      <c r="N15" s="210">
        <v>16</v>
      </c>
      <c r="O15" s="212">
        <f t="shared" si="2"/>
        <v>16.5</v>
      </c>
    </row>
    <row r="16" spans="1:19" x14ac:dyDescent="0.2">
      <c r="A16" s="197" t="s">
        <v>193</v>
      </c>
      <c r="B16" s="198" t="s">
        <v>192</v>
      </c>
      <c r="C16" s="198" t="s">
        <v>30</v>
      </c>
      <c r="D16" s="210">
        <v>10</v>
      </c>
      <c r="E16" s="210">
        <v>5</v>
      </c>
      <c r="F16" s="210">
        <v>6</v>
      </c>
      <c r="G16" s="211">
        <f t="shared" si="0"/>
        <v>8</v>
      </c>
      <c r="H16" s="210">
        <v>14</v>
      </c>
      <c r="I16" s="210">
        <v>11</v>
      </c>
      <c r="J16" s="210">
        <v>14</v>
      </c>
      <c r="K16" s="211">
        <f t="shared" si="1"/>
        <v>14</v>
      </c>
      <c r="L16" s="210">
        <v>5</v>
      </c>
      <c r="M16" s="210">
        <v>6</v>
      </c>
      <c r="N16" s="210">
        <v>10</v>
      </c>
      <c r="O16" s="212">
        <f t="shared" si="2"/>
        <v>8</v>
      </c>
    </row>
    <row r="17" spans="1:23" x14ac:dyDescent="0.2">
      <c r="A17" s="197" t="s">
        <v>191</v>
      </c>
      <c r="B17" s="198" t="s">
        <v>190</v>
      </c>
      <c r="C17" s="198" t="s">
        <v>189</v>
      </c>
      <c r="D17" s="210">
        <v>13</v>
      </c>
      <c r="E17" s="210">
        <v>10</v>
      </c>
      <c r="F17" s="210">
        <v>14</v>
      </c>
      <c r="G17" s="211">
        <f t="shared" si="0"/>
        <v>13.5</v>
      </c>
      <c r="H17" s="210">
        <v>15</v>
      </c>
      <c r="I17" s="210">
        <v>18</v>
      </c>
      <c r="J17" s="210">
        <v>6</v>
      </c>
      <c r="K17" s="211">
        <f t="shared" si="1"/>
        <v>16.5</v>
      </c>
      <c r="L17" s="210">
        <v>12</v>
      </c>
      <c r="M17" s="210">
        <v>11</v>
      </c>
      <c r="N17" s="210">
        <v>5</v>
      </c>
      <c r="O17" s="212">
        <f t="shared" si="2"/>
        <v>11.5</v>
      </c>
    </row>
    <row r="18" spans="1:23" x14ac:dyDescent="0.2">
      <c r="A18" s="197" t="s">
        <v>188</v>
      </c>
      <c r="B18" s="198" t="s">
        <v>187</v>
      </c>
      <c r="C18" s="198" t="s">
        <v>186</v>
      </c>
      <c r="D18" s="210">
        <v>5</v>
      </c>
      <c r="E18" s="210">
        <v>12</v>
      </c>
      <c r="F18" s="210">
        <v>13</v>
      </c>
      <c r="G18" s="211">
        <f t="shared" si="0"/>
        <v>12.5</v>
      </c>
      <c r="H18" s="210">
        <v>10</v>
      </c>
      <c r="I18" s="210">
        <v>12</v>
      </c>
      <c r="J18" s="210">
        <v>15</v>
      </c>
      <c r="K18" s="211">
        <f t="shared" si="1"/>
        <v>13.5</v>
      </c>
      <c r="L18" s="210">
        <v>11</v>
      </c>
      <c r="M18" s="210">
        <v>12</v>
      </c>
      <c r="N18" s="210">
        <v>5</v>
      </c>
      <c r="O18" s="212">
        <f t="shared" si="2"/>
        <v>11.5</v>
      </c>
    </row>
    <row r="19" spans="1:23" x14ac:dyDescent="0.2">
      <c r="A19" s="197" t="s">
        <v>185</v>
      </c>
      <c r="B19" s="198" t="s">
        <v>184</v>
      </c>
      <c r="C19" s="198" t="s">
        <v>183</v>
      </c>
      <c r="D19" s="210">
        <v>12</v>
      </c>
      <c r="E19" s="210">
        <v>19</v>
      </c>
      <c r="F19" s="210">
        <v>10</v>
      </c>
      <c r="G19" s="211">
        <f t="shared" si="0"/>
        <v>15.5</v>
      </c>
      <c r="H19" s="210">
        <v>12</v>
      </c>
      <c r="I19" s="210">
        <v>11</v>
      </c>
      <c r="J19" s="210">
        <v>13</v>
      </c>
      <c r="K19" s="211">
        <f t="shared" si="1"/>
        <v>12.5</v>
      </c>
      <c r="L19" s="210">
        <v>5</v>
      </c>
      <c r="M19" s="210">
        <v>13</v>
      </c>
      <c r="N19" s="210">
        <v>12</v>
      </c>
      <c r="O19" s="212">
        <f t="shared" si="2"/>
        <v>12.5</v>
      </c>
    </row>
    <row r="20" spans="1:23" x14ac:dyDescent="0.2">
      <c r="A20" s="197" t="s">
        <v>182</v>
      </c>
      <c r="B20" s="198" t="s">
        <v>181</v>
      </c>
      <c r="C20" s="198" t="s">
        <v>180</v>
      </c>
      <c r="D20" s="210">
        <v>10</v>
      </c>
      <c r="E20" s="210">
        <v>13</v>
      </c>
      <c r="F20" s="210">
        <v>11</v>
      </c>
      <c r="G20" s="211">
        <f t="shared" si="0"/>
        <v>12</v>
      </c>
      <c r="H20" s="210">
        <v>10</v>
      </c>
      <c r="I20" s="210">
        <v>10</v>
      </c>
      <c r="J20" s="210">
        <v>12</v>
      </c>
      <c r="K20" s="211">
        <f t="shared" si="1"/>
        <v>11</v>
      </c>
      <c r="L20" s="210">
        <v>6</v>
      </c>
      <c r="M20" s="210">
        <v>12</v>
      </c>
      <c r="N20" s="210">
        <v>11</v>
      </c>
      <c r="O20" s="212">
        <f t="shared" si="2"/>
        <v>11.5</v>
      </c>
    </row>
    <row r="21" spans="1:23" ht="13.5" thickBot="1" x14ac:dyDescent="0.25">
      <c r="A21" s="222"/>
      <c r="B21" s="223"/>
      <c r="C21" s="223"/>
      <c r="D21" s="223"/>
      <c r="E21" s="223"/>
      <c r="F21" s="223"/>
      <c r="G21" s="224"/>
      <c r="H21" s="223"/>
      <c r="I21" s="223"/>
      <c r="J21" s="223"/>
      <c r="K21" s="223"/>
      <c r="L21" s="223"/>
      <c r="M21" s="223"/>
      <c r="N21" s="223"/>
      <c r="O21" s="225"/>
    </row>
    <row r="22" spans="1:23" ht="13.5" thickTop="1" x14ac:dyDescent="0.2"/>
    <row r="23" spans="1:23" x14ac:dyDescent="0.2">
      <c r="A23" s="154" t="s">
        <v>179</v>
      </c>
      <c r="P23" s="194"/>
      <c r="Q23" s="195"/>
      <c r="R23" s="195"/>
      <c r="S23" s="195"/>
      <c r="T23" s="195"/>
      <c r="U23" s="195"/>
      <c r="V23" s="195"/>
      <c r="W23" s="196"/>
    </row>
    <row r="24" spans="1:23" x14ac:dyDescent="0.2">
      <c r="A24" s="226">
        <v>1</v>
      </c>
      <c r="B24" s="226" t="s">
        <v>178</v>
      </c>
      <c r="P24" s="197"/>
      <c r="Q24" s="227" t="s">
        <v>48</v>
      </c>
      <c r="R24" s="198"/>
      <c r="S24" s="198"/>
      <c r="T24" s="228" t="s">
        <v>177</v>
      </c>
      <c r="U24" s="198"/>
      <c r="V24" s="198"/>
      <c r="W24" s="229"/>
    </row>
    <row r="25" spans="1:23" ht="14.25" x14ac:dyDescent="0.2">
      <c r="A25" s="226"/>
      <c r="B25" s="226" t="s">
        <v>176</v>
      </c>
      <c r="P25" s="197"/>
      <c r="Q25" s="227" t="s">
        <v>175</v>
      </c>
      <c r="R25" s="198"/>
      <c r="S25" s="198"/>
      <c r="T25" s="230"/>
      <c r="U25" s="230"/>
      <c r="V25" s="198"/>
      <c r="W25" s="229"/>
    </row>
    <row r="26" spans="1:23" x14ac:dyDescent="0.2">
      <c r="A26" s="226">
        <v>2</v>
      </c>
      <c r="B26" s="226" t="s">
        <v>174</v>
      </c>
      <c r="P26" s="197"/>
      <c r="Q26" s="198"/>
      <c r="R26" s="198"/>
      <c r="S26" s="198"/>
      <c r="T26" s="198"/>
      <c r="U26" s="198"/>
      <c r="V26" s="198"/>
      <c r="W26" s="229"/>
    </row>
    <row r="27" spans="1:23" x14ac:dyDescent="0.2">
      <c r="A27" s="226"/>
      <c r="B27" s="226" t="s">
        <v>173</v>
      </c>
      <c r="P27" s="197"/>
      <c r="Q27" s="227" t="s">
        <v>48</v>
      </c>
      <c r="R27" s="227"/>
      <c r="S27" s="227"/>
      <c r="T27" s="227" t="s">
        <v>172</v>
      </c>
      <c r="U27" s="227" t="s">
        <v>171</v>
      </c>
      <c r="V27" s="227" t="s">
        <v>170</v>
      </c>
      <c r="W27" s="229"/>
    </row>
    <row r="28" spans="1:23" x14ac:dyDescent="0.2">
      <c r="A28" s="226"/>
      <c r="B28" s="226" t="s">
        <v>169</v>
      </c>
      <c r="P28" s="197"/>
      <c r="Q28" s="198" t="s">
        <v>168</v>
      </c>
      <c r="R28" s="198"/>
      <c r="S28" s="198"/>
      <c r="T28" s="198" t="s">
        <v>167</v>
      </c>
      <c r="U28" s="231">
        <f>VLOOKUP(T24,A10:O20,7,0)</f>
        <v>14.5</v>
      </c>
      <c r="V28" s="198"/>
      <c r="W28" s="229"/>
    </row>
    <row r="29" spans="1:23" x14ac:dyDescent="0.2">
      <c r="P29" s="197"/>
      <c r="Q29" s="198" t="s">
        <v>166</v>
      </c>
      <c r="R29" s="198"/>
      <c r="S29" s="198"/>
      <c r="T29" s="198" t="s">
        <v>165</v>
      </c>
      <c r="U29" s="231">
        <f>VLOOKUP(T24,A10:O20,11,0)</f>
        <v>9</v>
      </c>
      <c r="V29" s="198"/>
      <c r="W29" s="229"/>
    </row>
    <row r="30" spans="1:23" x14ac:dyDescent="0.2">
      <c r="P30" s="197"/>
      <c r="Q30" s="198" t="s">
        <v>164</v>
      </c>
      <c r="R30" s="198"/>
      <c r="S30" s="198"/>
      <c r="T30" s="198" t="s">
        <v>100</v>
      </c>
      <c r="U30" s="231">
        <f>VLOOKUP(T24,A10:O20,15,0)</f>
        <v>12.5</v>
      </c>
      <c r="V30" s="198"/>
      <c r="W30" s="229"/>
    </row>
    <row r="31" spans="1:23" x14ac:dyDescent="0.2">
      <c r="P31" s="197"/>
      <c r="Q31" s="198"/>
      <c r="R31" s="198"/>
      <c r="S31" s="198"/>
      <c r="T31" s="198"/>
      <c r="U31" s="232"/>
      <c r="V31" s="198"/>
      <c r="W31" s="229"/>
    </row>
    <row r="32" spans="1:23" x14ac:dyDescent="0.2">
      <c r="P32" s="197"/>
      <c r="Q32" s="198"/>
      <c r="R32" s="198"/>
      <c r="S32" s="227" t="s">
        <v>163</v>
      </c>
      <c r="T32" s="198"/>
      <c r="U32" s="233">
        <f>(SUM(U28:U30)-MIN(U28:U30))/2</f>
        <v>13.5</v>
      </c>
      <c r="V32" s="198"/>
      <c r="W32" s="229"/>
    </row>
    <row r="33" spans="16:23" ht="13.5" thickBot="1" x14ac:dyDescent="0.25">
      <c r="P33" s="222"/>
      <c r="Q33" s="223"/>
      <c r="R33" s="223"/>
      <c r="S33" s="223"/>
      <c r="T33" s="223"/>
      <c r="U33" s="223"/>
      <c r="V33" s="223"/>
      <c r="W33" s="225"/>
    </row>
    <row r="34" spans="16:23" ht="13.5" thickTop="1" x14ac:dyDescent="0.2"/>
  </sheetData>
  <sheetProtection password="C71F" sheet="1" objects="1" scenarios="1"/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2:W34"/>
  <sheetViews>
    <sheetView showGridLines="0" workbookViewId="0">
      <selection activeCell="T28" sqref="T28:T30"/>
    </sheetView>
  </sheetViews>
  <sheetFormatPr baseColWidth="10" defaultRowHeight="12.75" x14ac:dyDescent="0.2"/>
  <cols>
    <col min="1" max="1" width="3.85546875" style="18" customWidth="1"/>
    <col min="2" max="2" width="10.28515625" style="18" customWidth="1"/>
    <col min="3" max="3" width="10" style="18" customWidth="1"/>
    <col min="4" max="6" width="3.5703125" style="18" customWidth="1"/>
    <col min="7" max="7" width="4.7109375" style="18" customWidth="1"/>
    <col min="8" max="10" width="3.5703125" style="18" customWidth="1"/>
    <col min="11" max="11" width="4.85546875" style="18" customWidth="1"/>
    <col min="12" max="14" width="3.5703125" style="18" customWidth="1"/>
    <col min="15" max="15" width="4.85546875" style="18" customWidth="1"/>
    <col min="16" max="16" width="2.85546875" style="18" customWidth="1"/>
    <col min="17" max="17" width="5.28515625" style="18" customWidth="1"/>
    <col min="18" max="18" width="11.42578125" style="18"/>
    <col min="19" max="19" width="7.140625" style="18" customWidth="1"/>
    <col min="20" max="20" width="15.140625" style="18" customWidth="1"/>
    <col min="21" max="21" width="4.85546875" style="18" customWidth="1"/>
    <col min="22" max="22" width="11.42578125" style="18"/>
    <col min="23" max="23" width="5.7109375" style="18" customWidth="1"/>
    <col min="24" max="16384" width="11.42578125" style="18"/>
  </cols>
  <sheetData>
    <row r="2" spans="1:19" ht="18" x14ac:dyDescent="0.25">
      <c r="A2" s="142" t="s">
        <v>219</v>
      </c>
    </row>
    <row r="4" spans="1:19" ht="15" x14ac:dyDescent="0.2">
      <c r="A4" s="141" t="s">
        <v>218</v>
      </c>
    </row>
    <row r="6" spans="1:19" x14ac:dyDescent="0.2">
      <c r="A6" s="117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5"/>
    </row>
    <row r="7" spans="1:19" x14ac:dyDescent="0.2">
      <c r="A7" s="110"/>
      <c r="B7" s="59"/>
      <c r="C7" s="59"/>
      <c r="D7" s="139" t="s">
        <v>167</v>
      </c>
      <c r="E7" s="139"/>
      <c r="F7" s="139"/>
      <c r="G7" s="139"/>
      <c r="H7" s="140" t="s">
        <v>165</v>
      </c>
      <c r="I7" s="140"/>
      <c r="J7" s="140"/>
      <c r="K7" s="140"/>
      <c r="L7" s="139" t="s">
        <v>100</v>
      </c>
      <c r="M7" s="139"/>
      <c r="N7" s="139"/>
      <c r="O7" s="138"/>
    </row>
    <row r="8" spans="1:19" ht="49.5" x14ac:dyDescent="0.3">
      <c r="A8" s="135" t="s">
        <v>48</v>
      </c>
      <c r="B8" s="137" t="s">
        <v>217</v>
      </c>
      <c r="C8" s="137" t="s">
        <v>175</v>
      </c>
      <c r="D8" s="135" t="s">
        <v>216</v>
      </c>
      <c r="E8" s="134" t="s">
        <v>215</v>
      </c>
      <c r="F8" s="134" t="s">
        <v>214</v>
      </c>
      <c r="G8" s="134" t="s">
        <v>213</v>
      </c>
      <c r="H8" s="136" t="s">
        <v>216</v>
      </c>
      <c r="I8" s="134" t="s">
        <v>215</v>
      </c>
      <c r="J8" s="134" t="s">
        <v>214</v>
      </c>
      <c r="K8" s="134" t="s">
        <v>213</v>
      </c>
      <c r="L8" s="135" t="s">
        <v>216</v>
      </c>
      <c r="M8" s="134" t="s">
        <v>215</v>
      </c>
      <c r="N8" s="134" t="s">
        <v>214</v>
      </c>
      <c r="O8" s="133" t="s">
        <v>213</v>
      </c>
    </row>
    <row r="9" spans="1:19" ht="6" customHeight="1" thickBot="1" x14ac:dyDescent="0.25">
      <c r="A9" s="132"/>
      <c r="B9" s="77"/>
      <c r="C9" s="77"/>
      <c r="D9" s="132"/>
      <c r="E9" s="77"/>
      <c r="F9" s="77"/>
      <c r="G9" s="77"/>
      <c r="H9" s="132"/>
      <c r="I9" s="77"/>
      <c r="J9" s="77"/>
      <c r="K9" s="77"/>
      <c r="L9" s="132"/>
      <c r="M9" s="77"/>
      <c r="N9" s="77"/>
      <c r="O9" s="131"/>
    </row>
    <row r="10" spans="1:19" x14ac:dyDescent="0.2">
      <c r="A10" s="110" t="s">
        <v>212</v>
      </c>
      <c r="B10" s="59" t="s">
        <v>211</v>
      </c>
      <c r="C10" s="59" t="s">
        <v>210</v>
      </c>
      <c r="D10" s="120">
        <v>12</v>
      </c>
      <c r="E10" s="120">
        <v>10</v>
      </c>
      <c r="F10" s="120">
        <v>4</v>
      </c>
      <c r="G10" s="121">
        <f t="shared" ref="G10:G20" si="0">(SUM(D10:F10)-MIN(D10:F10))/2</f>
        <v>11</v>
      </c>
      <c r="H10" s="120">
        <v>11</v>
      </c>
      <c r="I10" s="120">
        <v>7</v>
      </c>
      <c r="J10" s="120">
        <v>5</v>
      </c>
      <c r="K10" s="121">
        <f t="shared" ref="K10:K20" si="1">(SUM(H10:J10)-MIN(H10:J10))/2</f>
        <v>9</v>
      </c>
      <c r="L10" s="120">
        <v>11</v>
      </c>
      <c r="M10" s="120">
        <v>13</v>
      </c>
      <c r="N10" s="120">
        <v>10</v>
      </c>
      <c r="O10" s="119">
        <f t="shared" ref="O10:O20" si="2">(SUM(L10:N10)-MIN(L10:N10))/2</f>
        <v>12</v>
      </c>
    </row>
    <row r="11" spans="1:19" x14ac:dyDescent="0.2">
      <c r="A11" s="110" t="s">
        <v>209</v>
      </c>
      <c r="B11" s="59" t="s">
        <v>208</v>
      </c>
      <c r="C11" s="59" t="s">
        <v>207</v>
      </c>
      <c r="D11" s="120">
        <v>18</v>
      </c>
      <c r="E11" s="120">
        <v>10</v>
      </c>
      <c r="F11" s="120">
        <v>12</v>
      </c>
      <c r="G11" s="121">
        <f t="shared" si="0"/>
        <v>15</v>
      </c>
      <c r="H11" s="120">
        <v>12</v>
      </c>
      <c r="I11" s="120">
        <v>10</v>
      </c>
      <c r="J11" s="120">
        <v>13</v>
      </c>
      <c r="K11" s="121">
        <f t="shared" si="1"/>
        <v>12.5</v>
      </c>
      <c r="L11" s="120">
        <v>17</v>
      </c>
      <c r="M11" s="120">
        <v>12</v>
      </c>
      <c r="N11" s="120">
        <v>15</v>
      </c>
      <c r="O11" s="119">
        <f t="shared" si="2"/>
        <v>16</v>
      </c>
      <c r="Q11" s="130" t="s">
        <v>206</v>
      </c>
      <c r="R11" s="129" t="s">
        <v>205</v>
      </c>
      <c r="S11" s="128" t="s">
        <v>204</v>
      </c>
    </row>
    <row r="12" spans="1:19" x14ac:dyDescent="0.2">
      <c r="A12" s="110" t="s">
        <v>177</v>
      </c>
      <c r="B12" s="59" t="s">
        <v>203</v>
      </c>
      <c r="C12" s="59" t="s">
        <v>27</v>
      </c>
      <c r="D12" s="120">
        <v>15</v>
      </c>
      <c r="E12" s="120">
        <v>14</v>
      </c>
      <c r="F12" s="120">
        <v>13</v>
      </c>
      <c r="G12" s="121">
        <f t="shared" si="0"/>
        <v>14.5</v>
      </c>
      <c r="H12" s="120">
        <v>13</v>
      </c>
      <c r="I12" s="120">
        <v>5</v>
      </c>
      <c r="J12" s="120">
        <v>5</v>
      </c>
      <c r="K12" s="121">
        <f t="shared" si="1"/>
        <v>9</v>
      </c>
      <c r="L12" s="120">
        <v>12</v>
      </c>
      <c r="M12" s="120">
        <v>12</v>
      </c>
      <c r="N12" s="120">
        <v>13</v>
      </c>
      <c r="O12" s="119">
        <f t="shared" si="2"/>
        <v>12.5</v>
      </c>
      <c r="Q12" s="127" t="s">
        <v>168</v>
      </c>
      <c r="R12" s="126" t="s">
        <v>167</v>
      </c>
      <c r="S12" s="125">
        <v>3</v>
      </c>
    </row>
    <row r="13" spans="1:19" x14ac:dyDescent="0.2">
      <c r="A13" s="110" t="s">
        <v>202</v>
      </c>
      <c r="B13" s="59" t="s">
        <v>201</v>
      </c>
      <c r="C13" s="59" t="s">
        <v>200</v>
      </c>
      <c r="D13" s="120">
        <v>14</v>
      </c>
      <c r="E13" s="120">
        <v>17</v>
      </c>
      <c r="F13" s="120">
        <v>11</v>
      </c>
      <c r="G13" s="121">
        <f t="shared" si="0"/>
        <v>15.5</v>
      </c>
      <c r="H13" s="120">
        <v>11</v>
      </c>
      <c r="I13" s="120">
        <v>10</v>
      </c>
      <c r="J13" s="120">
        <v>11</v>
      </c>
      <c r="K13" s="121">
        <f t="shared" si="1"/>
        <v>11</v>
      </c>
      <c r="L13" s="120">
        <v>10</v>
      </c>
      <c r="M13" s="120">
        <v>5</v>
      </c>
      <c r="N13" s="120">
        <v>12</v>
      </c>
      <c r="O13" s="119">
        <f t="shared" si="2"/>
        <v>11</v>
      </c>
      <c r="Q13" s="127" t="s">
        <v>166</v>
      </c>
      <c r="R13" s="126" t="s">
        <v>165</v>
      </c>
      <c r="S13" s="125">
        <v>5</v>
      </c>
    </row>
    <row r="14" spans="1:19" ht="13.5" thickBot="1" x14ac:dyDescent="0.25">
      <c r="A14" s="110" t="s">
        <v>199</v>
      </c>
      <c r="B14" s="59" t="s">
        <v>198</v>
      </c>
      <c r="C14" s="59" t="s">
        <v>197</v>
      </c>
      <c r="D14" s="120">
        <v>10</v>
      </c>
      <c r="E14" s="120">
        <v>13</v>
      </c>
      <c r="F14" s="120">
        <v>14</v>
      </c>
      <c r="G14" s="121">
        <f t="shared" si="0"/>
        <v>13.5</v>
      </c>
      <c r="H14" s="120">
        <v>13</v>
      </c>
      <c r="I14" s="120">
        <v>5</v>
      </c>
      <c r="J14" s="120">
        <v>13</v>
      </c>
      <c r="K14" s="121">
        <f t="shared" si="1"/>
        <v>13</v>
      </c>
      <c r="L14" s="120">
        <v>15</v>
      </c>
      <c r="M14" s="120">
        <v>5</v>
      </c>
      <c r="N14" s="120">
        <v>5</v>
      </c>
      <c r="O14" s="119">
        <f t="shared" si="2"/>
        <v>10</v>
      </c>
      <c r="Q14" s="124" t="s">
        <v>164</v>
      </c>
      <c r="R14" s="123" t="s">
        <v>100</v>
      </c>
      <c r="S14" s="122">
        <v>5</v>
      </c>
    </row>
    <row r="15" spans="1:19" ht="13.5" thickTop="1" x14ac:dyDescent="0.2">
      <c r="A15" s="110" t="s">
        <v>196</v>
      </c>
      <c r="B15" s="59" t="s">
        <v>195</v>
      </c>
      <c r="C15" s="59" t="s">
        <v>194</v>
      </c>
      <c r="D15" s="120">
        <v>15</v>
      </c>
      <c r="E15" s="120">
        <v>12</v>
      </c>
      <c r="F15" s="120">
        <v>13</v>
      </c>
      <c r="G15" s="121">
        <f t="shared" si="0"/>
        <v>14</v>
      </c>
      <c r="H15" s="120">
        <v>14</v>
      </c>
      <c r="I15" s="120">
        <v>12</v>
      </c>
      <c r="J15" s="120">
        <v>5</v>
      </c>
      <c r="K15" s="121">
        <f t="shared" si="1"/>
        <v>13</v>
      </c>
      <c r="L15" s="120">
        <v>5</v>
      </c>
      <c r="M15" s="120">
        <v>17</v>
      </c>
      <c r="N15" s="120">
        <v>16</v>
      </c>
      <c r="O15" s="119">
        <f t="shared" si="2"/>
        <v>16.5</v>
      </c>
    </row>
    <row r="16" spans="1:19" x14ac:dyDescent="0.2">
      <c r="A16" s="110" t="s">
        <v>193</v>
      </c>
      <c r="B16" s="59" t="s">
        <v>192</v>
      </c>
      <c r="C16" s="59" t="s">
        <v>30</v>
      </c>
      <c r="D16" s="120">
        <v>10</v>
      </c>
      <c r="E16" s="120">
        <v>5</v>
      </c>
      <c r="F16" s="120">
        <v>6</v>
      </c>
      <c r="G16" s="121">
        <f t="shared" si="0"/>
        <v>8</v>
      </c>
      <c r="H16" s="120">
        <v>14</v>
      </c>
      <c r="I16" s="120">
        <v>11</v>
      </c>
      <c r="J16" s="120">
        <v>14</v>
      </c>
      <c r="K16" s="121">
        <f t="shared" si="1"/>
        <v>14</v>
      </c>
      <c r="L16" s="120">
        <v>5</v>
      </c>
      <c r="M16" s="120">
        <v>6</v>
      </c>
      <c r="N16" s="120">
        <v>10</v>
      </c>
      <c r="O16" s="119">
        <f t="shared" si="2"/>
        <v>8</v>
      </c>
    </row>
    <row r="17" spans="1:23" x14ac:dyDescent="0.2">
      <c r="A17" s="110" t="s">
        <v>191</v>
      </c>
      <c r="B17" s="59" t="s">
        <v>190</v>
      </c>
      <c r="C17" s="59" t="s">
        <v>189</v>
      </c>
      <c r="D17" s="120">
        <v>13</v>
      </c>
      <c r="E17" s="120">
        <v>10</v>
      </c>
      <c r="F17" s="120">
        <v>14</v>
      </c>
      <c r="G17" s="121">
        <f t="shared" si="0"/>
        <v>13.5</v>
      </c>
      <c r="H17" s="120">
        <v>15</v>
      </c>
      <c r="I17" s="120">
        <v>18</v>
      </c>
      <c r="J17" s="120">
        <v>6</v>
      </c>
      <c r="K17" s="121">
        <f t="shared" si="1"/>
        <v>16.5</v>
      </c>
      <c r="L17" s="120">
        <v>12</v>
      </c>
      <c r="M17" s="120">
        <v>11</v>
      </c>
      <c r="N17" s="120">
        <v>5</v>
      </c>
      <c r="O17" s="119">
        <f t="shared" si="2"/>
        <v>11.5</v>
      </c>
    </row>
    <row r="18" spans="1:23" x14ac:dyDescent="0.2">
      <c r="A18" s="110" t="s">
        <v>188</v>
      </c>
      <c r="B18" s="59" t="s">
        <v>187</v>
      </c>
      <c r="C18" s="59" t="s">
        <v>186</v>
      </c>
      <c r="D18" s="120">
        <v>5</v>
      </c>
      <c r="E18" s="120">
        <v>12</v>
      </c>
      <c r="F18" s="120">
        <v>13</v>
      </c>
      <c r="G18" s="121">
        <f t="shared" si="0"/>
        <v>12.5</v>
      </c>
      <c r="H18" s="120">
        <v>10</v>
      </c>
      <c r="I18" s="120">
        <v>12</v>
      </c>
      <c r="J18" s="120">
        <v>15</v>
      </c>
      <c r="K18" s="121">
        <f t="shared" si="1"/>
        <v>13.5</v>
      </c>
      <c r="L18" s="120">
        <v>11</v>
      </c>
      <c r="M18" s="120">
        <v>12</v>
      </c>
      <c r="N18" s="120">
        <v>5</v>
      </c>
      <c r="O18" s="119">
        <f t="shared" si="2"/>
        <v>11.5</v>
      </c>
    </row>
    <row r="19" spans="1:23" x14ac:dyDescent="0.2">
      <c r="A19" s="110" t="s">
        <v>185</v>
      </c>
      <c r="B19" s="59" t="s">
        <v>184</v>
      </c>
      <c r="C19" s="59" t="s">
        <v>183</v>
      </c>
      <c r="D19" s="120">
        <v>12</v>
      </c>
      <c r="E19" s="120">
        <v>19</v>
      </c>
      <c r="F19" s="120">
        <v>10</v>
      </c>
      <c r="G19" s="121">
        <f t="shared" si="0"/>
        <v>15.5</v>
      </c>
      <c r="H19" s="120">
        <v>12</v>
      </c>
      <c r="I19" s="120">
        <v>11</v>
      </c>
      <c r="J19" s="120">
        <v>13</v>
      </c>
      <c r="K19" s="121">
        <f t="shared" si="1"/>
        <v>12.5</v>
      </c>
      <c r="L19" s="120">
        <v>5</v>
      </c>
      <c r="M19" s="120">
        <v>13</v>
      </c>
      <c r="N19" s="120">
        <v>12</v>
      </c>
      <c r="O19" s="119">
        <f t="shared" si="2"/>
        <v>12.5</v>
      </c>
    </row>
    <row r="20" spans="1:23" x14ac:dyDescent="0.2">
      <c r="A20" s="110" t="s">
        <v>182</v>
      </c>
      <c r="B20" s="59" t="s">
        <v>181</v>
      </c>
      <c r="C20" s="59" t="s">
        <v>180</v>
      </c>
      <c r="D20" s="120">
        <v>10</v>
      </c>
      <c r="E20" s="120">
        <v>13</v>
      </c>
      <c r="F20" s="120">
        <v>11</v>
      </c>
      <c r="G20" s="121">
        <f t="shared" si="0"/>
        <v>12</v>
      </c>
      <c r="H20" s="120">
        <v>10</v>
      </c>
      <c r="I20" s="120">
        <v>10</v>
      </c>
      <c r="J20" s="120">
        <v>12</v>
      </c>
      <c r="K20" s="121">
        <f t="shared" si="1"/>
        <v>11</v>
      </c>
      <c r="L20" s="120">
        <v>6</v>
      </c>
      <c r="M20" s="120">
        <v>12</v>
      </c>
      <c r="N20" s="120">
        <v>11</v>
      </c>
      <c r="O20" s="119">
        <f t="shared" si="2"/>
        <v>11.5</v>
      </c>
    </row>
    <row r="21" spans="1:23" ht="13.5" thickBot="1" x14ac:dyDescent="0.25">
      <c r="A21" s="106"/>
      <c r="B21" s="105"/>
      <c r="C21" s="105"/>
      <c r="D21" s="105"/>
      <c r="E21" s="105"/>
      <c r="F21" s="105"/>
      <c r="G21" s="118"/>
      <c r="H21" s="105"/>
      <c r="I21" s="105"/>
      <c r="J21" s="105"/>
      <c r="K21" s="105"/>
      <c r="L21" s="105"/>
      <c r="M21" s="105"/>
      <c r="N21" s="105"/>
      <c r="O21" s="104"/>
    </row>
    <row r="22" spans="1:23" ht="13.5" thickTop="1" x14ac:dyDescent="0.2"/>
    <row r="23" spans="1:23" x14ac:dyDescent="0.2">
      <c r="A23" s="18" t="s">
        <v>179</v>
      </c>
      <c r="P23" s="117"/>
      <c r="Q23" s="116"/>
      <c r="R23" s="116"/>
      <c r="S23" s="116"/>
      <c r="T23" s="116"/>
      <c r="U23" s="116"/>
      <c r="V23" s="116"/>
      <c r="W23" s="115"/>
    </row>
    <row r="24" spans="1:23" x14ac:dyDescent="0.2">
      <c r="A24" s="43">
        <v>1</v>
      </c>
      <c r="B24" s="43" t="s">
        <v>178</v>
      </c>
      <c r="P24" s="110"/>
      <c r="Q24" s="109" t="s">
        <v>48</v>
      </c>
      <c r="R24" s="59"/>
      <c r="S24" s="59"/>
      <c r="T24" s="114" t="s">
        <v>177</v>
      </c>
      <c r="U24" s="59"/>
      <c r="V24" s="59"/>
      <c r="W24" s="107"/>
    </row>
    <row r="25" spans="1:23" ht="14.25" x14ac:dyDescent="0.2">
      <c r="A25" s="43"/>
      <c r="B25" s="43" t="s">
        <v>176</v>
      </c>
      <c r="P25" s="110"/>
      <c r="Q25" s="109" t="s">
        <v>175</v>
      </c>
      <c r="R25" s="59"/>
      <c r="S25" s="59"/>
      <c r="T25" s="113"/>
      <c r="U25" s="113"/>
      <c r="V25" s="59"/>
      <c r="W25" s="107"/>
    </row>
    <row r="26" spans="1:23" x14ac:dyDescent="0.2">
      <c r="A26" s="43">
        <v>2</v>
      </c>
      <c r="B26" s="43" t="s">
        <v>174</v>
      </c>
      <c r="P26" s="110"/>
      <c r="Q26" s="59"/>
      <c r="R26" s="59"/>
      <c r="S26" s="59"/>
      <c r="T26" s="59"/>
      <c r="U26" s="59"/>
      <c r="V26" s="59"/>
      <c r="W26" s="107"/>
    </row>
    <row r="27" spans="1:23" x14ac:dyDescent="0.2">
      <c r="A27" s="43"/>
      <c r="B27" s="43" t="s">
        <v>173</v>
      </c>
      <c r="P27" s="110"/>
      <c r="Q27" s="109" t="s">
        <v>48</v>
      </c>
      <c r="R27" s="109"/>
      <c r="S27" s="109"/>
      <c r="T27" s="109" t="s">
        <v>172</v>
      </c>
      <c r="U27" s="109" t="s">
        <v>171</v>
      </c>
      <c r="V27" s="109" t="s">
        <v>170</v>
      </c>
      <c r="W27" s="107"/>
    </row>
    <row r="28" spans="1:23" x14ac:dyDescent="0.2">
      <c r="A28" s="43"/>
      <c r="B28" s="43" t="s">
        <v>169</v>
      </c>
      <c r="P28" s="110"/>
      <c r="Q28" s="59" t="s">
        <v>168</v>
      </c>
      <c r="R28" s="59"/>
      <c r="S28" s="59"/>
      <c r="T28" s="59"/>
      <c r="U28" s="112"/>
      <c r="V28" s="59"/>
      <c r="W28" s="107"/>
    </row>
    <row r="29" spans="1:23" x14ac:dyDescent="0.2">
      <c r="P29" s="110"/>
      <c r="Q29" s="59" t="s">
        <v>166</v>
      </c>
      <c r="R29" s="59"/>
      <c r="S29" s="59"/>
      <c r="T29" s="59"/>
      <c r="U29" s="112"/>
      <c r="V29" s="59"/>
      <c r="W29" s="107"/>
    </row>
    <row r="30" spans="1:23" x14ac:dyDescent="0.2">
      <c r="P30" s="110"/>
      <c r="Q30" s="59" t="s">
        <v>164</v>
      </c>
      <c r="R30" s="59"/>
      <c r="S30" s="59"/>
      <c r="T30" s="59"/>
      <c r="U30" s="112"/>
      <c r="V30" s="59"/>
      <c r="W30" s="107"/>
    </row>
    <row r="31" spans="1:23" x14ac:dyDescent="0.2">
      <c r="P31" s="110"/>
      <c r="Q31" s="59"/>
      <c r="R31" s="59"/>
      <c r="S31" s="59"/>
      <c r="T31" s="59"/>
      <c r="U31" s="111"/>
      <c r="V31" s="59"/>
      <c r="W31" s="107"/>
    </row>
    <row r="32" spans="1:23" x14ac:dyDescent="0.2">
      <c r="P32" s="110"/>
      <c r="Q32" s="59"/>
      <c r="R32" s="59"/>
      <c r="S32" s="109" t="s">
        <v>163</v>
      </c>
      <c r="T32" s="59"/>
      <c r="U32" s="108"/>
      <c r="V32" s="59"/>
      <c r="W32" s="107"/>
    </row>
    <row r="33" spans="16:23" ht="13.5" thickBot="1" x14ac:dyDescent="0.25">
      <c r="P33" s="106"/>
      <c r="Q33" s="105"/>
      <c r="R33" s="105"/>
      <c r="S33" s="105"/>
      <c r="T33" s="105"/>
      <c r="U33" s="105"/>
      <c r="V33" s="105"/>
      <c r="W33" s="104"/>
    </row>
    <row r="34" spans="16:23" ht="13.5" thickTop="1" x14ac:dyDescent="0.2"/>
  </sheetData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Q34"/>
  <sheetViews>
    <sheetView showGridLines="0" workbookViewId="0">
      <selection activeCell="E25" sqref="E25"/>
    </sheetView>
  </sheetViews>
  <sheetFormatPr baseColWidth="10" defaultRowHeight="12.75" x14ac:dyDescent="0.2"/>
  <cols>
    <col min="1" max="1" width="8.5703125" style="175" customWidth="1"/>
    <col min="2" max="2" width="23.28515625" style="175" customWidth="1"/>
    <col min="3" max="4" width="11.42578125" style="175"/>
    <col min="5" max="5" width="9.140625" style="175" customWidth="1"/>
    <col min="6" max="6" width="14.28515625" style="175" bestFit="1" customWidth="1"/>
    <col min="7" max="7" width="9" style="175" bestFit="1" customWidth="1"/>
    <col min="8" max="8" width="8.7109375" style="175" customWidth="1"/>
    <col min="9" max="9" width="23.28515625" style="175" customWidth="1"/>
    <col min="10" max="10" width="14" style="175" bestFit="1" customWidth="1"/>
    <col min="11" max="11" width="2.28515625" style="175" customWidth="1"/>
    <col min="12" max="14" width="7.5703125" style="175" customWidth="1"/>
    <col min="15" max="15" width="11.28515625" style="175" bestFit="1" customWidth="1"/>
    <col min="16" max="16" width="6.5703125" style="175" bestFit="1" customWidth="1"/>
    <col min="17" max="17" width="13.28515625" style="175" bestFit="1" customWidth="1"/>
    <col min="18" max="16384" width="11.42578125" style="175"/>
  </cols>
  <sheetData>
    <row r="1" spans="1:17" ht="18" x14ac:dyDescent="0.25">
      <c r="A1" s="174" t="s">
        <v>67</v>
      </c>
      <c r="B1" s="174"/>
      <c r="C1" s="174"/>
      <c r="D1" s="174"/>
    </row>
    <row r="3" spans="1:17" x14ac:dyDescent="0.2">
      <c r="A3" s="175" t="s">
        <v>66</v>
      </c>
    </row>
    <row r="4" spans="1:17" x14ac:dyDescent="0.2">
      <c r="A4" s="175" t="s">
        <v>65</v>
      </c>
    </row>
    <row r="6" spans="1:17" x14ac:dyDescent="0.2">
      <c r="E6" s="175" t="s">
        <v>64</v>
      </c>
    </row>
    <row r="7" spans="1:17" x14ac:dyDescent="0.2">
      <c r="B7" s="176" t="s">
        <v>63</v>
      </c>
    </row>
    <row r="8" spans="1:17" x14ac:dyDescent="0.2">
      <c r="A8" s="177" t="s">
        <v>61</v>
      </c>
      <c r="B8" s="177" t="s">
        <v>60</v>
      </c>
      <c r="C8" s="177" t="s">
        <v>59</v>
      </c>
      <c r="E8" s="178" t="s">
        <v>58</v>
      </c>
      <c r="F8" s="179"/>
      <c r="G8" s="180"/>
      <c r="H8" s="178" t="s">
        <v>57</v>
      </c>
      <c r="I8" s="179"/>
      <c r="J8" s="181"/>
      <c r="L8" s="178" t="s">
        <v>56</v>
      </c>
      <c r="M8" s="179"/>
      <c r="N8" s="181"/>
      <c r="O8" s="182" t="s">
        <v>55</v>
      </c>
      <c r="P8" s="182" t="s">
        <v>54</v>
      </c>
      <c r="Q8" s="305" t="s">
        <v>220</v>
      </c>
    </row>
    <row r="9" spans="1:17" x14ac:dyDescent="0.2">
      <c r="A9" s="183">
        <v>1170</v>
      </c>
      <c r="B9" s="183" t="s">
        <v>53</v>
      </c>
      <c r="C9" s="184">
        <v>80.78</v>
      </c>
      <c r="E9" s="177" t="s">
        <v>48</v>
      </c>
      <c r="F9" s="177" t="s">
        <v>50</v>
      </c>
      <c r="G9" s="185" t="s">
        <v>49</v>
      </c>
      <c r="H9" s="177" t="s">
        <v>48</v>
      </c>
      <c r="I9" s="177" t="s">
        <v>47</v>
      </c>
      <c r="J9" s="177" t="s">
        <v>46</v>
      </c>
      <c r="L9" s="177" t="s">
        <v>45</v>
      </c>
      <c r="M9" s="177" t="s">
        <v>44</v>
      </c>
      <c r="N9" s="177" t="s">
        <v>43</v>
      </c>
      <c r="O9" s="186" t="s">
        <v>42</v>
      </c>
      <c r="P9" s="187"/>
      <c r="Q9" s="306"/>
    </row>
    <row r="10" spans="1:17" x14ac:dyDescent="0.2">
      <c r="A10" s="183">
        <v>1180</v>
      </c>
      <c r="B10" s="183" t="s">
        <v>41</v>
      </c>
      <c r="C10" s="184">
        <v>90.99</v>
      </c>
      <c r="E10" s="188">
        <v>840101</v>
      </c>
      <c r="F10" s="189" t="str">
        <f t="shared" ref="F10:F15" si="0">VLOOKUP(E10,A$25:C$34,2)</f>
        <v>Correa Baez</v>
      </c>
      <c r="G10" s="190" t="str">
        <f t="shared" ref="G10:G15" si="1">VLOOKUP(E10,A$25:C$34,3)</f>
        <v>Milagros</v>
      </c>
      <c r="H10" s="188">
        <v>7107</v>
      </c>
      <c r="I10" s="189" t="str">
        <f t="shared" ref="I10:I15" si="2">VLOOKUP(H10,A$9:C$20,2)</f>
        <v>Televisor National 12"</v>
      </c>
      <c r="J10" s="191">
        <f t="shared" ref="J10:J15" si="3">VLOOKUP(H10,A$9:C$20,3)</f>
        <v>657.23</v>
      </c>
      <c r="L10" s="191">
        <f t="shared" ref="L10:L15" si="4">IF(LEFT(E10,1)="8",J10*3%,0)</f>
        <v>19.716899999999999</v>
      </c>
      <c r="M10" s="191">
        <f t="shared" ref="M10:M15" si="5">IF(LEFT(H10,2)="45",J10*1.5%,0)</f>
        <v>0</v>
      </c>
      <c r="N10" s="191">
        <f t="shared" ref="N10:N15" si="6">AVERAGE(L10:M10)</f>
        <v>9.8584499999999995</v>
      </c>
      <c r="O10" s="191">
        <f t="shared" ref="O10:O15" si="7">SUM(L10:N10)</f>
        <v>29.57535</v>
      </c>
      <c r="P10" s="191">
        <f t="shared" ref="P10:P15" si="8">J10*18%</f>
        <v>118.3014</v>
      </c>
      <c r="Q10" s="191">
        <f t="shared" ref="Q10:Q15" si="9">J10+P10-O10</f>
        <v>745.95605000000012</v>
      </c>
    </row>
    <row r="11" spans="1:17" x14ac:dyDescent="0.2">
      <c r="A11" s="183">
        <v>2120</v>
      </c>
      <c r="B11" s="183" t="s">
        <v>38</v>
      </c>
      <c r="C11" s="184">
        <v>67.209999999999994</v>
      </c>
      <c r="E11" s="188">
        <v>931210</v>
      </c>
      <c r="F11" s="189" t="str">
        <f t="shared" si="0"/>
        <v>Benites García</v>
      </c>
      <c r="G11" s="190" t="str">
        <f t="shared" si="1"/>
        <v>Silvia</v>
      </c>
      <c r="H11" s="188">
        <v>2120</v>
      </c>
      <c r="I11" s="189" t="str">
        <f t="shared" si="2"/>
        <v>Calculadora Casio mod. 10</v>
      </c>
      <c r="J11" s="191">
        <f t="shared" si="3"/>
        <v>67.209999999999994</v>
      </c>
      <c r="L11" s="191">
        <f t="shared" si="4"/>
        <v>0</v>
      </c>
      <c r="M11" s="191">
        <f t="shared" si="5"/>
        <v>0</v>
      </c>
      <c r="N11" s="191">
        <f t="shared" si="6"/>
        <v>0</v>
      </c>
      <c r="O11" s="191">
        <f t="shared" si="7"/>
        <v>0</v>
      </c>
      <c r="P11" s="191">
        <f t="shared" si="8"/>
        <v>12.097799999999998</v>
      </c>
      <c r="Q11" s="191">
        <f t="shared" si="9"/>
        <v>79.307799999999986</v>
      </c>
    </row>
    <row r="12" spans="1:17" x14ac:dyDescent="0.2">
      <c r="A12" s="183">
        <v>4501</v>
      </c>
      <c r="B12" s="183" t="s">
        <v>35</v>
      </c>
      <c r="C12" s="184">
        <v>600.5</v>
      </c>
      <c r="E12" s="188">
        <v>901010</v>
      </c>
      <c r="F12" s="189" t="str">
        <f t="shared" si="0"/>
        <v>Melgar Arias</v>
      </c>
      <c r="G12" s="190" t="str">
        <f t="shared" si="1"/>
        <v>Mónica</v>
      </c>
      <c r="H12" s="188">
        <v>4506</v>
      </c>
      <c r="I12" s="189" t="str">
        <f t="shared" si="2"/>
        <v>Lavadora Faeda mod 19</v>
      </c>
      <c r="J12" s="191">
        <f t="shared" si="3"/>
        <v>700.56</v>
      </c>
      <c r="L12" s="191">
        <f t="shared" si="4"/>
        <v>0</v>
      </c>
      <c r="M12" s="191">
        <f t="shared" si="5"/>
        <v>10.508399999999998</v>
      </c>
      <c r="N12" s="191">
        <f t="shared" si="6"/>
        <v>5.2541999999999991</v>
      </c>
      <c r="O12" s="191">
        <f t="shared" si="7"/>
        <v>15.762599999999997</v>
      </c>
      <c r="P12" s="191">
        <f t="shared" si="8"/>
        <v>126.10079999999999</v>
      </c>
      <c r="Q12" s="191">
        <f t="shared" si="9"/>
        <v>810.89819999999986</v>
      </c>
    </row>
    <row r="13" spans="1:17" x14ac:dyDescent="0.2">
      <c r="A13" s="183">
        <v>4502</v>
      </c>
      <c r="B13" s="183" t="s">
        <v>32</v>
      </c>
      <c r="C13" s="184">
        <v>650.66999999999996</v>
      </c>
      <c r="E13" s="188">
        <v>910102</v>
      </c>
      <c r="F13" s="189" t="str">
        <f t="shared" si="0"/>
        <v>Mendoza Paz</v>
      </c>
      <c r="G13" s="190" t="str">
        <f t="shared" si="1"/>
        <v>Marcela</v>
      </c>
      <c r="H13" s="188">
        <v>1170</v>
      </c>
      <c r="I13" s="189" t="str">
        <f t="shared" si="2"/>
        <v>Radio Sanyo mod. 13-B</v>
      </c>
      <c r="J13" s="191">
        <f t="shared" si="3"/>
        <v>80.78</v>
      </c>
      <c r="L13" s="191">
        <f t="shared" si="4"/>
        <v>0</v>
      </c>
      <c r="M13" s="191">
        <f t="shared" si="5"/>
        <v>0</v>
      </c>
      <c r="N13" s="191">
        <f t="shared" si="6"/>
        <v>0</v>
      </c>
      <c r="O13" s="191">
        <f t="shared" si="7"/>
        <v>0</v>
      </c>
      <c r="P13" s="191">
        <f t="shared" si="8"/>
        <v>14.5404</v>
      </c>
      <c r="Q13" s="191">
        <f t="shared" si="9"/>
        <v>95.320400000000006</v>
      </c>
    </row>
    <row r="14" spans="1:17" x14ac:dyDescent="0.2">
      <c r="A14" s="183">
        <v>4506</v>
      </c>
      <c r="B14" s="183" t="s">
        <v>29</v>
      </c>
      <c r="C14" s="184">
        <v>700.56</v>
      </c>
      <c r="E14" s="188">
        <v>840102</v>
      </c>
      <c r="F14" s="189" t="str">
        <f t="shared" si="0"/>
        <v>Gomez Fuentes</v>
      </c>
      <c r="G14" s="190" t="str">
        <f t="shared" si="1"/>
        <v>Pedro</v>
      </c>
      <c r="H14" s="188">
        <v>4501</v>
      </c>
      <c r="I14" s="189" t="str">
        <f t="shared" si="2"/>
        <v>Lavadora Faeda mod. 17</v>
      </c>
      <c r="J14" s="191">
        <f t="shared" si="3"/>
        <v>600.5</v>
      </c>
      <c r="L14" s="191">
        <f t="shared" si="4"/>
        <v>18.015000000000001</v>
      </c>
      <c r="M14" s="191">
        <f t="shared" si="5"/>
        <v>9.0075000000000003</v>
      </c>
      <c r="N14" s="191">
        <f t="shared" si="6"/>
        <v>13.51125</v>
      </c>
      <c r="O14" s="191">
        <f t="shared" si="7"/>
        <v>40.533749999999998</v>
      </c>
      <c r="P14" s="191">
        <f t="shared" si="8"/>
        <v>108.08999999999999</v>
      </c>
      <c r="Q14" s="191">
        <f t="shared" si="9"/>
        <v>668.05625000000009</v>
      </c>
    </row>
    <row r="15" spans="1:17" x14ac:dyDescent="0.2">
      <c r="A15" s="183">
        <v>5105</v>
      </c>
      <c r="B15" s="183" t="s">
        <v>26</v>
      </c>
      <c r="C15" s="184">
        <v>367.9</v>
      </c>
      <c r="E15" s="188">
        <v>880810</v>
      </c>
      <c r="F15" s="189" t="str">
        <f t="shared" si="0"/>
        <v>Garcia Gomez</v>
      </c>
      <c r="G15" s="190" t="str">
        <f t="shared" si="1"/>
        <v>Alejandro</v>
      </c>
      <c r="H15" s="188">
        <v>6709</v>
      </c>
      <c r="I15" s="189" t="str">
        <f t="shared" si="2"/>
        <v>Licuador Bormix mod 4</v>
      </c>
      <c r="J15" s="191">
        <f t="shared" si="3"/>
        <v>120.9</v>
      </c>
      <c r="L15" s="191">
        <f t="shared" si="4"/>
        <v>3.6270000000000002</v>
      </c>
      <c r="M15" s="191">
        <f t="shared" si="5"/>
        <v>0</v>
      </c>
      <c r="N15" s="191">
        <f t="shared" si="6"/>
        <v>1.8135000000000001</v>
      </c>
      <c r="O15" s="191">
        <f t="shared" si="7"/>
        <v>5.4405000000000001</v>
      </c>
      <c r="P15" s="191">
        <f t="shared" si="8"/>
        <v>21.762</v>
      </c>
      <c r="Q15" s="191">
        <f t="shared" si="9"/>
        <v>137.22149999999999</v>
      </c>
    </row>
    <row r="16" spans="1:17" x14ac:dyDescent="0.2">
      <c r="A16" s="183">
        <v>6708</v>
      </c>
      <c r="B16" s="183" t="s">
        <v>23</v>
      </c>
      <c r="C16" s="184">
        <v>100.78</v>
      </c>
    </row>
    <row r="17" spans="1:12" x14ac:dyDescent="0.2">
      <c r="A17" s="183">
        <v>6709</v>
      </c>
      <c r="B17" s="183" t="s">
        <v>20</v>
      </c>
      <c r="C17" s="184">
        <v>120.9</v>
      </c>
    </row>
    <row r="18" spans="1:12" x14ac:dyDescent="0.2">
      <c r="A18" s="183">
        <v>7107</v>
      </c>
      <c r="B18" s="183" t="s">
        <v>17</v>
      </c>
      <c r="C18" s="184">
        <v>657.23</v>
      </c>
      <c r="E18" s="175" t="s">
        <v>14</v>
      </c>
      <c r="K18" s="175" t="s">
        <v>1</v>
      </c>
      <c r="L18" s="175" t="s">
        <v>13</v>
      </c>
    </row>
    <row r="19" spans="1:12" x14ac:dyDescent="0.2">
      <c r="A19" s="183">
        <v>7108</v>
      </c>
      <c r="B19" s="183" t="s">
        <v>12</v>
      </c>
      <c r="C19" s="184">
        <v>650.09</v>
      </c>
      <c r="E19" s="175" t="s">
        <v>11</v>
      </c>
      <c r="L19" s="175" t="s">
        <v>10</v>
      </c>
    </row>
    <row r="20" spans="1:12" x14ac:dyDescent="0.2">
      <c r="A20" s="183">
        <v>8911</v>
      </c>
      <c r="B20" s="183" t="s">
        <v>9</v>
      </c>
      <c r="C20" s="184">
        <v>400.81</v>
      </c>
      <c r="E20" s="175" t="s">
        <v>8</v>
      </c>
      <c r="K20" s="175" t="s">
        <v>1</v>
      </c>
      <c r="L20" s="175" t="s">
        <v>7</v>
      </c>
    </row>
    <row r="21" spans="1:12" x14ac:dyDescent="0.2">
      <c r="L21" s="175" t="s">
        <v>6</v>
      </c>
    </row>
    <row r="22" spans="1:12" x14ac:dyDescent="0.2">
      <c r="L22" s="175" t="s">
        <v>5</v>
      </c>
    </row>
    <row r="23" spans="1:12" x14ac:dyDescent="0.2">
      <c r="B23" s="176" t="s">
        <v>62</v>
      </c>
      <c r="K23" s="175" t="s">
        <v>1</v>
      </c>
      <c r="L23" s="175" t="s">
        <v>4</v>
      </c>
    </row>
    <row r="24" spans="1:12" x14ac:dyDescent="0.2">
      <c r="A24" s="177" t="s">
        <v>48</v>
      </c>
      <c r="B24" s="177" t="s">
        <v>50</v>
      </c>
      <c r="C24" s="177" t="s">
        <v>49</v>
      </c>
      <c r="K24" s="175" t="s">
        <v>1</v>
      </c>
      <c r="L24" s="175" t="s">
        <v>3</v>
      </c>
    </row>
    <row r="25" spans="1:12" x14ac:dyDescent="0.2">
      <c r="A25" s="183">
        <v>840101</v>
      </c>
      <c r="B25" s="183" t="s">
        <v>52</v>
      </c>
      <c r="C25" s="183" t="s">
        <v>51</v>
      </c>
      <c r="K25" s="175" t="s">
        <v>1</v>
      </c>
      <c r="L25" s="175" t="s">
        <v>2</v>
      </c>
    </row>
    <row r="26" spans="1:12" x14ac:dyDescent="0.2">
      <c r="A26" s="183">
        <v>840102</v>
      </c>
      <c r="B26" s="183" t="s">
        <v>40</v>
      </c>
      <c r="C26" s="183" t="s">
        <v>39</v>
      </c>
      <c r="K26" s="175" t="s">
        <v>1</v>
      </c>
      <c r="L26" s="175" t="s">
        <v>0</v>
      </c>
    </row>
    <row r="27" spans="1:12" x14ac:dyDescent="0.2">
      <c r="A27" s="183">
        <v>880809</v>
      </c>
      <c r="B27" s="183" t="s">
        <v>37</v>
      </c>
      <c r="C27" s="183" t="s">
        <v>36</v>
      </c>
    </row>
    <row r="28" spans="1:12" x14ac:dyDescent="0.2">
      <c r="A28" s="183">
        <v>880810</v>
      </c>
      <c r="B28" s="183" t="s">
        <v>34</v>
      </c>
      <c r="C28" s="183" t="s">
        <v>33</v>
      </c>
    </row>
    <row r="29" spans="1:12" x14ac:dyDescent="0.2">
      <c r="A29" s="183">
        <v>901010</v>
      </c>
      <c r="B29" s="183" t="s">
        <v>31</v>
      </c>
      <c r="C29" s="183" t="s">
        <v>30</v>
      </c>
    </row>
    <row r="30" spans="1:12" x14ac:dyDescent="0.2">
      <c r="A30" s="183">
        <v>901039</v>
      </c>
      <c r="B30" s="183" t="s">
        <v>28</v>
      </c>
      <c r="C30" s="183" t="s">
        <v>27</v>
      </c>
    </row>
    <row r="31" spans="1:12" x14ac:dyDescent="0.2">
      <c r="A31" s="183">
        <v>910101</v>
      </c>
      <c r="B31" s="183" t="s">
        <v>25</v>
      </c>
      <c r="C31" s="183" t="s">
        <v>24</v>
      </c>
    </row>
    <row r="32" spans="1:12" x14ac:dyDescent="0.2">
      <c r="A32" s="183">
        <v>910102</v>
      </c>
      <c r="B32" s="183" t="s">
        <v>22</v>
      </c>
      <c r="C32" s="183" t="s">
        <v>21</v>
      </c>
    </row>
    <row r="33" spans="1:3" x14ac:dyDescent="0.2">
      <c r="A33" s="183">
        <v>931011</v>
      </c>
      <c r="B33" s="183" t="s">
        <v>19</v>
      </c>
      <c r="C33" s="183" t="s">
        <v>18</v>
      </c>
    </row>
    <row r="34" spans="1:3" x14ac:dyDescent="0.2">
      <c r="A34" s="183">
        <v>931210</v>
      </c>
      <c r="B34" s="183" t="s">
        <v>16</v>
      </c>
      <c r="C34" s="183" t="s">
        <v>15</v>
      </c>
    </row>
  </sheetData>
  <sheetProtection password="C71F" sheet="1"/>
  <mergeCells count="1">
    <mergeCell ref="Q8:Q9"/>
  </mergeCells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Q34"/>
  <sheetViews>
    <sheetView showGridLines="0" workbookViewId="0">
      <selection activeCell="L10" sqref="L10:Q15"/>
    </sheetView>
  </sheetViews>
  <sheetFormatPr baseColWidth="10" defaultRowHeight="12.75" x14ac:dyDescent="0.2"/>
  <cols>
    <col min="1" max="1" width="8.5703125" customWidth="1"/>
    <col min="2" max="2" width="23.28515625" customWidth="1"/>
    <col min="5" max="5" width="9.140625" customWidth="1"/>
    <col min="6" max="6" width="14.28515625" bestFit="1" customWidth="1"/>
    <col min="7" max="7" width="9" bestFit="1" customWidth="1"/>
    <col min="8" max="8" width="8.7109375" customWidth="1"/>
    <col min="9" max="9" width="23.28515625" customWidth="1"/>
    <col min="10" max="10" width="14" bestFit="1" customWidth="1"/>
    <col min="11" max="11" width="2.28515625" customWidth="1"/>
    <col min="12" max="14" width="7.5703125" customWidth="1"/>
    <col min="15" max="15" width="11.28515625" bestFit="1" customWidth="1"/>
    <col min="16" max="16" width="6.5703125" bestFit="1" customWidth="1"/>
    <col min="17" max="17" width="13.28515625" bestFit="1" customWidth="1"/>
  </cols>
  <sheetData>
    <row r="1" spans="1:17" ht="18" x14ac:dyDescent="0.25">
      <c r="A1" s="17" t="s">
        <v>67</v>
      </c>
      <c r="B1" s="17"/>
      <c r="C1" s="17"/>
      <c r="D1" s="17"/>
    </row>
    <row r="3" spans="1:17" x14ac:dyDescent="0.2">
      <c r="A3" t="s">
        <v>66</v>
      </c>
    </row>
    <row r="4" spans="1:17" x14ac:dyDescent="0.2">
      <c r="A4" t="s">
        <v>65</v>
      </c>
    </row>
    <row r="6" spans="1:17" x14ac:dyDescent="0.2">
      <c r="E6" t="s">
        <v>64</v>
      </c>
    </row>
    <row r="7" spans="1:17" x14ac:dyDescent="0.2">
      <c r="B7" s="16" t="s">
        <v>63</v>
      </c>
    </row>
    <row r="8" spans="1:17" x14ac:dyDescent="0.2">
      <c r="A8" s="9" t="s">
        <v>61</v>
      </c>
      <c r="B8" s="9" t="s">
        <v>60</v>
      </c>
      <c r="C8" s="9" t="s">
        <v>59</v>
      </c>
      <c r="E8" s="14" t="s">
        <v>58</v>
      </c>
      <c r="F8" s="13"/>
      <c r="G8" s="15"/>
      <c r="H8" s="14" t="s">
        <v>57</v>
      </c>
      <c r="I8" s="13"/>
      <c r="J8" s="12"/>
      <c r="L8" s="14" t="s">
        <v>56</v>
      </c>
      <c r="M8" s="13"/>
      <c r="N8" s="12"/>
      <c r="O8" s="11" t="s">
        <v>55</v>
      </c>
      <c r="P8" s="11" t="s">
        <v>54</v>
      </c>
      <c r="Q8" s="307" t="s">
        <v>220</v>
      </c>
    </row>
    <row r="9" spans="1:17" x14ac:dyDescent="0.2">
      <c r="A9" s="2">
        <v>1170</v>
      </c>
      <c r="B9" s="2" t="s">
        <v>53</v>
      </c>
      <c r="C9" s="1">
        <v>80.78</v>
      </c>
      <c r="E9" s="9" t="s">
        <v>48</v>
      </c>
      <c r="F9" s="9" t="s">
        <v>50</v>
      </c>
      <c r="G9" s="10" t="s">
        <v>49</v>
      </c>
      <c r="H9" s="9" t="s">
        <v>48</v>
      </c>
      <c r="I9" s="9" t="s">
        <v>47</v>
      </c>
      <c r="J9" s="9" t="s">
        <v>46</v>
      </c>
      <c r="L9" s="9" t="s">
        <v>45</v>
      </c>
      <c r="M9" s="9" t="s">
        <v>44</v>
      </c>
      <c r="N9" s="9" t="s">
        <v>43</v>
      </c>
      <c r="O9" s="7" t="s">
        <v>42</v>
      </c>
      <c r="P9" s="8"/>
      <c r="Q9" s="308"/>
    </row>
    <row r="10" spans="1:17" x14ac:dyDescent="0.2">
      <c r="A10" s="2">
        <v>1180</v>
      </c>
      <c r="B10" s="2" t="s">
        <v>41</v>
      </c>
      <c r="C10" s="1">
        <v>90.99</v>
      </c>
      <c r="E10" s="5">
        <v>840101</v>
      </c>
      <c r="F10" s="4"/>
      <c r="G10" s="6"/>
      <c r="H10" s="5">
        <v>7107</v>
      </c>
      <c r="I10" s="4"/>
      <c r="J10" s="3"/>
      <c r="L10" s="3"/>
      <c r="M10" s="3"/>
      <c r="N10" s="3"/>
      <c r="O10" s="3"/>
      <c r="P10" s="3"/>
      <c r="Q10" s="3"/>
    </row>
    <row r="11" spans="1:17" x14ac:dyDescent="0.2">
      <c r="A11" s="2">
        <v>2120</v>
      </c>
      <c r="B11" s="2" t="s">
        <v>38</v>
      </c>
      <c r="C11" s="1">
        <v>67.209999999999994</v>
      </c>
      <c r="E11" s="5">
        <v>931210</v>
      </c>
      <c r="F11" s="4"/>
      <c r="G11" s="6"/>
      <c r="H11" s="5">
        <v>2120</v>
      </c>
      <c r="I11" s="4"/>
      <c r="J11" s="3"/>
      <c r="L11" s="3"/>
      <c r="M11" s="3"/>
      <c r="N11" s="3"/>
      <c r="O11" s="3"/>
      <c r="P11" s="3"/>
      <c r="Q11" s="3"/>
    </row>
    <row r="12" spans="1:17" x14ac:dyDescent="0.2">
      <c r="A12" s="2">
        <v>4501</v>
      </c>
      <c r="B12" s="2" t="s">
        <v>35</v>
      </c>
      <c r="C12" s="1">
        <v>600.5</v>
      </c>
      <c r="E12" s="5">
        <v>901010</v>
      </c>
      <c r="F12" s="4"/>
      <c r="G12" s="6"/>
      <c r="H12" s="5">
        <v>4506</v>
      </c>
      <c r="I12" s="4"/>
      <c r="J12" s="3"/>
      <c r="L12" s="3"/>
      <c r="M12" s="3"/>
      <c r="N12" s="3"/>
      <c r="O12" s="3"/>
      <c r="P12" s="3"/>
      <c r="Q12" s="3"/>
    </row>
    <row r="13" spans="1:17" x14ac:dyDescent="0.2">
      <c r="A13" s="2">
        <v>4502</v>
      </c>
      <c r="B13" s="2" t="s">
        <v>32</v>
      </c>
      <c r="C13" s="1">
        <v>650.66999999999996</v>
      </c>
      <c r="E13" s="5">
        <v>910102</v>
      </c>
      <c r="F13" s="4"/>
      <c r="G13" s="6"/>
      <c r="H13" s="5">
        <v>1170</v>
      </c>
      <c r="I13" s="4"/>
      <c r="J13" s="3"/>
      <c r="L13" s="3"/>
      <c r="M13" s="3"/>
      <c r="N13" s="3"/>
      <c r="O13" s="3"/>
      <c r="P13" s="3"/>
      <c r="Q13" s="3"/>
    </row>
    <row r="14" spans="1:17" x14ac:dyDescent="0.2">
      <c r="A14" s="2">
        <v>4506</v>
      </c>
      <c r="B14" s="2" t="s">
        <v>29</v>
      </c>
      <c r="C14" s="1">
        <v>700.56</v>
      </c>
      <c r="E14" s="5">
        <v>840102</v>
      </c>
      <c r="F14" s="4"/>
      <c r="G14" s="6"/>
      <c r="H14" s="5">
        <v>4501</v>
      </c>
      <c r="I14" s="4"/>
      <c r="J14" s="3"/>
      <c r="L14" s="3"/>
      <c r="M14" s="3"/>
      <c r="N14" s="3"/>
      <c r="O14" s="3"/>
      <c r="P14" s="3"/>
      <c r="Q14" s="3"/>
    </row>
    <row r="15" spans="1:17" x14ac:dyDescent="0.2">
      <c r="A15" s="2">
        <v>5105</v>
      </c>
      <c r="B15" s="2" t="s">
        <v>26</v>
      </c>
      <c r="C15" s="1">
        <v>367.9</v>
      </c>
      <c r="E15" s="5">
        <v>880810</v>
      </c>
      <c r="F15" s="4"/>
      <c r="G15" s="6"/>
      <c r="H15" s="5">
        <v>6709</v>
      </c>
      <c r="I15" s="4"/>
      <c r="J15" s="3"/>
      <c r="L15" s="3"/>
      <c r="M15" s="3"/>
      <c r="N15" s="3"/>
      <c r="O15" s="3"/>
      <c r="P15" s="3"/>
      <c r="Q15" s="3"/>
    </row>
    <row r="16" spans="1:17" x14ac:dyDescent="0.2">
      <c r="A16" s="2">
        <v>6708</v>
      </c>
      <c r="B16" s="2" t="s">
        <v>23</v>
      </c>
      <c r="C16" s="1">
        <v>100.78</v>
      </c>
    </row>
    <row r="17" spans="1:12" x14ac:dyDescent="0.2">
      <c r="A17" s="2">
        <v>6709</v>
      </c>
      <c r="B17" s="2" t="s">
        <v>20</v>
      </c>
      <c r="C17" s="1">
        <v>120.9</v>
      </c>
    </row>
    <row r="18" spans="1:12" x14ac:dyDescent="0.2">
      <c r="A18" s="2">
        <v>7107</v>
      </c>
      <c r="B18" s="2" t="s">
        <v>17</v>
      </c>
      <c r="C18" s="1">
        <v>657.23</v>
      </c>
      <c r="E18" t="s">
        <v>14</v>
      </c>
      <c r="K18" t="s">
        <v>1</v>
      </c>
      <c r="L18" t="s">
        <v>13</v>
      </c>
    </row>
    <row r="19" spans="1:12" x14ac:dyDescent="0.2">
      <c r="A19" s="2">
        <v>7108</v>
      </c>
      <c r="B19" s="2" t="s">
        <v>12</v>
      </c>
      <c r="C19" s="1">
        <v>650.09</v>
      </c>
      <c r="E19" t="s">
        <v>11</v>
      </c>
      <c r="L19" t="s">
        <v>10</v>
      </c>
    </row>
    <row r="20" spans="1:12" x14ac:dyDescent="0.2">
      <c r="A20" s="2">
        <v>8911</v>
      </c>
      <c r="B20" s="2" t="s">
        <v>9</v>
      </c>
      <c r="C20" s="1">
        <v>400.81</v>
      </c>
      <c r="E20" t="s">
        <v>8</v>
      </c>
      <c r="K20" t="s">
        <v>1</v>
      </c>
      <c r="L20" t="s">
        <v>7</v>
      </c>
    </row>
    <row r="21" spans="1:12" x14ac:dyDescent="0.2">
      <c r="L21" t="s">
        <v>6</v>
      </c>
    </row>
    <row r="22" spans="1:12" x14ac:dyDescent="0.2">
      <c r="L22" t="s">
        <v>5</v>
      </c>
    </row>
    <row r="23" spans="1:12" x14ac:dyDescent="0.2">
      <c r="B23" s="16" t="s">
        <v>62</v>
      </c>
      <c r="K23" t="s">
        <v>1</v>
      </c>
      <c r="L23" t="s">
        <v>4</v>
      </c>
    </row>
    <row r="24" spans="1:12" x14ac:dyDescent="0.2">
      <c r="A24" s="9" t="s">
        <v>48</v>
      </c>
      <c r="B24" s="9" t="s">
        <v>50</v>
      </c>
      <c r="C24" s="9" t="s">
        <v>49</v>
      </c>
      <c r="K24" t="s">
        <v>1</v>
      </c>
      <c r="L24" t="s">
        <v>3</v>
      </c>
    </row>
    <row r="25" spans="1:12" x14ac:dyDescent="0.2">
      <c r="A25" s="2">
        <v>840101</v>
      </c>
      <c r="B25" s="2" t="s">
        <v>52</v>
      </c>
      <c r="C25" s="2" t="s">
        <v>51</v>
      </c>
      <c r="K25" t="s">
        <v>1</v>
      </c>
      <c r="L25" t="s">
        <v>2</v>
      </c>
    </row>
    <row r="26" spans="1:12" x14ac:dyDescent="0.2">
      <c r="A26" s="2">
        <v>840102</v>
      </c>
      <c r="B26" s="2" t="s">
        <v>40</v>
      </c>
      <c r="C26" s="2" t="s">
        <v>39</v>
      </c>
      <c r="K26" t="s">
        <v>1</v>
      </c>
      <c r="L26" t="s">
        <v>0</v>
      </c>
    </row>
    <row r="27" spans="1:12" x14ac:dyDescent="0.2">
      <c r="A27" s="2">
        <v>880809</v>
      </c>
      <c r="B27" s="2" t="s">
        <v>37</v>
      </c>
      <c r="C27" s="2" t="s">
        <v>36</v>
      </c>
    </row>
    <row r="28" spans="1:12" x14ac:dyDescent="0.2">
      <c r="A28" s="2">
        <v>880810</v>
      </c>
      <c r="B28" s="2" t="s">
        <v>34</v>
      </c>
      <c r="C28" s="2" t="s">
        <v>33</v>
      </c>
    </row>
    <row r="29" spans="1:12" x14ac:dyDescent="0.2">
      <c r="A29" s="2">
        <v>901010</v>
      </c>
      <c r="B29" s="2" t="s">
        <v>31</v>
      </c>
      <c r="C29" s="2" t="s">
        <v>30</v>
      </c>
    </row>
    <row r="30" spans="1:12" x14ac:dyDescent="0.2">
      <c r="A30" s="2">
        <v>901039</v>
      </c>
      <c r="B30" s="2" t="s">
        <v>28</v>
      </c>
      <c r="C30" s="2" t="s">
        <v>27</v>
      </c>
    </row>
    <row r="31" spans="1:12" x14ac:dyDescent="0.2">
      <c r="A31" s="2">
        <v>910101</v>
      </c>
      <c r="B31" s="2" t="s">
        <v>25</v>
      </c>
      <c r="C31" s="2" t="s">
        <v>24</v>
      </c>
    </row>
    <row r="32" spans="1:12" x14ac:dyDescent="0.2">
      <c r="A32" s="2">
        <v>910102</v>
      </c>
      <c r="B32" s="2" t="s">
        <v>22</v>
      </c>
      <c r="C32" s="2" t="s">
        <v>21</v>
      </c>
    </row>
    <row r="33" spans="1:3" x14ac:dyDescent="0.2">
      <c r="A33" s="2">
        <v>931011</v>
      </c>
      <c r="B33" s="2" t="s">
        <v>19</v>
      </c>
      <c r="C33" s="2" t="s">
        <v>18</v>
      </c>
    </row>
    <row r="34" spans="1:3" x14ac:dyDescent="0.2">
      <c r="A34" s="2">
        <v>931210</v>
      </c>
      <c r="B34" s="2" t="s">
        <v>16</v>
      </c>
      <c r="C34" s="2" t="s">
        <v>15</v>
      </c>
    </row>
  </sheetData>
  <mergeCells count="1">
    <mergeCell ref="Q8:Q9"/>
  </mergeCells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E15"/>
  <sheetViews>
    <sheetView workbookViewId="0">
      <selection activeCell="B1" sqref="B1"/>
    </sheetView>
  </sheetViews>
  <sheetFormatPr baseColWidth="10" defaultRowHeight="12.75" x14ac:dyDescent="0.2"/>
  <cols>
    <col min="1" max="1" width="1.7109375" style="18" customWidth="1"/>
    <col min="2" max="2" width="20.7109375" style="18" customWidth="1"/>
    <col min="3" max="3" width="30.7109375" style="18" customWidth="1"/>
    <col min="4" max="4" width="6.7109375" style="18" customWidth="1"/>
    <col min="5" max="5" width="15.7109375" style="18" customWidth="1"/>
    <col min="6" max="16384" width="11.42578125" style="18"/>
  </cols>
  <sheetData>
    <row r="1" spans="1:5" ht="18" x14ac:dyDescent="0.25">
      <c r="A1" s="38"/>
    </row>
    <row r="2" spans="1:5" x14ac:dyDescent="0.2">
      <c r="A2" s="25"/>
    </row>
    <row r="3" spans="1:5" x14ac:dyDescent="0.2">
      <c r="B3" s="37" t="s">
        <v>87</v>
      </c>
      <c r="C3" s="36" t="s">
        <v>86</v>
      </c>
      <c r="D3" s="35" t="s">
        <v>85</v>
      </c>
      <c r="E3" s="34" t="s">
        <v>72</v>
      </c>
    </row>
    <row r="4" spans="1:5" x14ac:dyDescent="0.2">
      <c r="B4" s="33" t="s">
        <v>84</v>
      </c>
      <c r="C4" s="32" t="s">
        <v>83</v>
      </c>
      <c r="D4" s="31" t="s">
        <v>69</v>
      </c>
      <c r="E4" s="27"/>
    </row>
    <row r="5" spans="1:5" x14ac:dyDescent="0.2">
      <c r="B5" s="33" t="s">
        <v>82</v>
      </c>
      <c r="C5" s="32" t="s">
        <v>81</v>
      </c>
      <c r="D5" s="31" t="s">
        <v>69</v>
      </c>
      <c r="E5" s="27"/>
    </row>
    <row r="6" spans="1:5" x14ac:dyDescent="0.2">
      <c r="B6" s="33" t="s">
        <v>80</v>
      </c>
      <c r="C6" s="32" t="s">
        <v>79</v>
      </c>
      <c r="D6" s="31" t="s">
        <v>71</v>
      </c>
      <c r="E6" s="27"/>
    </row>
    <row r="7" spans="1:5" x14ac:dyDescent="0.2">
      <c r="B7" s="33" t="s">
        <v>78</v>
      </c>
      <c r="C7" s="32" t="s">
        <v>77</v>
      </c>
      <c r="D7" s="31" t="s">
        <v>69</v>
      </c>
      <c r="E7" s="27"/>
    </row>
    <row r="8" spans="1:5" x14ac:dyDescent="0.2">
      <c r="B8" s="33" t="s">
        <v>76</v>
      </c>
      <c r="C8" s="32" t="s">
        <v>75</v>
      </c>
      <c r="D8" s="31" t="s">
        <v>71</v>
      </c>
      <c r="E8" s="27"/>
    </row>
    <row r="9" spans="1:5" x14ac:dyDescent="0.2">
      <c r="B9" s="30" t="s">
        <v>74</v>
      </c>
      <c r="C9" s="29" t="s">
        <v>73</v>
      </c>
      <c r="D9" s="28" t="s">
        <v>69</v>
      </c>
      <c r="E9" s="152"/>
    </row>
    <row r="11" spans="1:5" x14ac:dyDescent="0.2">
      <c r="B11" s="26"/>
      <c r="C11" s="26"/>
    </row>
    <row r="12" spans="1:5" x14ac:dyDescent="0.2">
      <c r="B12" s="25"/>
      <c r="C12" s="25"/>
      <c r="D12" s="24"/>
      <c r="E12" s="24"/>
    </row>
    <row r="13" spans="1:5" x14ac:dyDescent="0.2">
      <c r="D13" s="23" t="s">
        <v>71</v>
      </c>
      <c r="E13" s="22" t="s">
        <v>70</v>
      </c>
    </row>
    <row r="14" spans="1:5" x14ac:dyDescent="0.2">
      <c r="D14" s="21" t="s">
        <v>69</v>
      </c>
      <c r="E14" s="20" t="s">
        <v>68</v>
      </c>
    </row>
    <row r="15" spans="1:5" x14ac:dyDescent="0.2">
      <c r="D15" s="19"/>
      <c r="E15" s="19"/>
    </row>
  </sheetData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E13"/>
  <sheetViews>
    <sheetView workbookViewId="0"/>
  </sheetViews>
  <sheetFormatPr baseColWidth="10" defaultRowHeight="12.75" x14ac:dyDescent="0.2"/>
  <cols>
    <col min="1" max="1" width="1.7109375" style="154" customWidth="1"/>
    <col min="2" max="2" width="20.7109375" style="154" customWidth="1"/>
    <col min="3" max="3" width="30.7109375" style="154" customWidth="1"/>
    <col min="4" max="4" width="6.7109375" style="154" customWidth="1"/>
    <col min="5" max="5" width="15.7109375" style="154" customWidth="1"/>
    <col min="6" max="16384" width="11.42578125" style="154"/>
  </cols>
  <sheetData>
    <row r="1" spans="1:5" ht="18" x14ac:dyDescent="0.25">
      <c r="A1" s="153"/>
    </row>
    <row r="2" spans="1:5" x14ac:dyDescent="0.2">
      <c r="A2" s="155"/>
    </row>
    <row r="3" spans="1:5" x14ac:dyDescent="0.2">
      <c r="B3" s="156" t="s">
        <v>87</v>
      </c>
      <c r="C3" s="157" t="s">
        <v>101</v>
      </c>
      <c r="D3" s="158" t="s">
        <v>100</v>
      </c>
      <c r="E3" s="159" t="s">
        <v>72</v>
      </c>
    </row>
    <row r="4" spans="1:5" x14ac:dyDescent="0.2">
      <c r="B4" s="160" t="s">
        <v>99</v>
      </c>
      <c r="C4" s="161" t="s">
        <v>98</v>
      </c>
      <c r="D4" s="303">
        <v>18</v>
      </c>
      <c r="E4" s="163" t="str">
        <f>VLOOKUP(D4,SITUACION,2)</f>
        <v>APROBADO</v>
      </c>
    </row>
    <row r="5" spans="1:5" x14ac:dyDescent="0.2">
      <c r="B5" s="160" t="s">
        <v>97</v>
      </c>
      <c r="C5" s="161" t="s">
        <v>96</v>
      </c>
      <c r="D5" s="303">
        <v>16</v>
      </c>
      <c r="E5" s="163" t="str">
        <f>VLOOKUP(D5,SITUACION,2)</f>
        <v>APROBADO</v>
      </c>
    </row>
    <row r="6" spans="1:5" x14ac:dyDescent="0.2">
      <c r="B6" s="160" t="s">
        <v>95</v>
      </c>
      <c r="C6" s="161" t="s">
        <v>94</v>
      </c>
      <c r="D6" s="303">
        <v>10</v>
      </c>
      <c r="E6" s="163" t="str">
        <f>VLOOKUP(D6,SITUACION,2)</f>
        <v>DESAPROBADO</v>
      </c>
    </row>
    <row r="7" spans="1:5" x14ac:dyDescent="0.2">
      <c r="B7" s="160" t="s">
        <v>93</v>
      </c>
      <c r="C7" s="161" t="s">
        <v>92</v>
      </c>
      <c r="D7" s="303">
        <v>20</v>
      </c>
      <c r="E7" s="163" t="str">
        <f>VLOOKUP(D7,SITUACION,2)</f>
        <v>APROBADO</v>
      </c>
    </row>
    <row r="8" spans="1:5" x14ac:dyDescent="0.2">
      <c r="B8" s="164" t="s">
        <v>91</v>
      </c>
      <c r="C8" s="165" t="s">
        <v>90</v>
      </c>
      <c r="D8" s="304">
        <v>5</v>
      </c>
      <c r="E8" s="163" t="str">
        <f>VLOOKUP(D8,SITUACION,2)</f>
        <v>DESAPROBADO</v>
      </c>
    </row>
    <row r="10" spans="1:5" x14ac:dyDescent="0.2">
      <c r="B10" s="167"/>
      <c r="C10" s="167"/>
    </row>
    <row r="11" spans="1:5" x14ac:dyDescent="0.2">
      <c r="D11" s="169">
        <v>0</v>
      </c>
      <c r="E11" s="170" t="s">
        <v>89</v>
      </c>
    </row>
    <row r="12" spans="1:5" x14ac:dyDescent="0.2">
      <c r="D12" s="171">
        <v>11</v>
      </c>
      <c r="E12" s="172" t="s">
        <v>88</v>
      </c>
    </row>
    <row r="13" spans="1:5" x14ac:dyDescent="0.2">
      <c r="D13" s="173"/>
      <c r="E13" s="173"/>
    </row>
  </sheetData>
  <sheetProtection password="C71F" sheet="1" objects="1" scenarios="1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E13"/>
  <sheetViews>
    <sheetView workbookViewId="0"/>
  </sheetViews>
  <sheetFormatPr baseColWidth="10" defaultRowHeight="12.75" x14ac:dyDescent="0.2"/>
  <cols>
    <col min="1" max="1" width="1.7109375" style="18" customWidth="1"/>
    <col min="2" max="2" width="20.7109375" style="18" customWidth="1"/>
    <col min="3" max="3" width="30.7109375" style="18" customWidth="1"/>
    <col min="4" max="4" width="6.7109375" style="18" customWidth="1"/>
    <col min="5" max="5" width="15.7109375" style="18" customWidth="1"/>
    <col min="6" max="16384" width="11.42578125" style="18"/>
  </cols>
  <sheetData>
    <row r="1" spans="1:5" ht="18" x14ac:dyDescent="0.25">
      <c r="A1" s="38"/>
    </row>
    <row r="2" spans="1:5" x14ac:dyDescent="0.2">
      <c r="A2" s="25"/>
    </row>
    <row r="3" spans="1:5" x14ac:dyDescent="0.2">
      <c r="B3" s="37" t="s">
        <v>87</v>
      </c>
      <c r="C3" s="36" t="s">
        <v>101</v>
      </c>
      <c r="D3" s="35" t="s">
        <v>100</v>
      </c>
      <c r="E3" s="34" t="s">
        <v>72</v>
      </c>
    </row>
    <row r="4" spans="1:5" x14ac:dyDescent="0.2">
      <c r="B4" s="33" t="s">
        <v>99</v>
      </c>
      <c r="C4" s="32" t="s">
        <v>98</v>
      </c>
      <c r="D4" s="40">
        <v>18</v>
      </c>
      <c r="E4" s="27"/>
    </row>
    <row r="5" spans="1:5" x14ac:dyDescent="0.2">
      <c r="B5" s="33" t="s">
        <v>97</v>
      </c>
      <c r="C5" s="32" t="s">
        <v>96</v>
      </c>
      <c r="D5" s="40">
        <v>16</v>
      </c>
      <c r="E5" s="27"/>
    </row>
    <row r="6" spans="1:5" x14ac:dyDescent="0.2">
      <c r="B6" s="33" t="s">
        <v>95</v>
      </c>
      <c r="C6" s="32" t="s">
        <v>94</v>
      </c>
      <c r="D6" s="40">
        <v>10</v>
      </c>
      <c r="E6" s="27"/>
    </row>
    <row r="7" spans="1:5" x14ac:dyDescent="0.2">
      <c r="B7" s="33" t="s">
        <v>93</v>
      </c>
      <c r="C7" s="32" t="s">
        <v>92</v>
      </c>
      <c r="D7" s="40">
        <v>20</v>
      </c>
      <c r="E7" s="27"/>
    </row>
    <row r="8" spans="1:5" x14ac:dyDescent="0.2">
      <c r="B8" s="30" t="s">
        <v>91</v>
      </c>
      <c r="C8" s="29" t="s">
        <v>90</v>
      </c>
      <c r="D8" s="39">
        <v>5</v>
      </c>
      <c r="E8" s="27"/>
    </row>
    <row r="10" spans="1:5" x14ac:dyDescent="0.2">
      <c r="B10" s="26"/>
      <c r="C10" s="26"/>
    </row>
    <row r="11" spans="1:5" x14ac:dyDescent="0.2">
      <c r="D11" s="23">
        <v>0</v>
      </c>
      <c r="E11" s="22" t="s">
        <v>89</v>
      </c>
    </row>
    <row r="12" spans="1:5" x14ac:dyDescent="0.2">
      <c r="D12" s="21">
        <v>11</v>
      </c>
      <c r="E12" s="20" t="s">
        <v>88</v>
      </c>
    </row>
    <row r="13" spans="1:5" x14ac:dyDescent="0.2">
      <c r="D13" s="19"/>
      <c r="E13" s="19"/>
    </row>
  </sheetData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E21"/>
  <sheetViews>
    <sheetView workbookViewId="0"/>
  </sheetViews>
  <sheetFormatPr baseColWidth="10" defaultRowHeight="12.75" x14ac:dyDescent="0.2"/>
  <cols>
    <col min="1" max="1" width="1.7109375" style="154" customWidth="1"/>
    <col min="2" max="2" width="15.7109375" style="154" customWidth="1"/>
    <col min="3" max="3" width="25.7109375" style="154" customWidth="1"/>
    <col min="4" max="4" width="7" style="154" bestFit="1" customWidth="1"/>
    <col min="5" max="5" width="36.7109375" style="154" customWidth="1"/>
    <col min="6" max="16384" width="11.42578125" style="154"/>
  </cols>
  <sheetData>
    <row r="1" spans="1:5" ht="18" x14ac:dyDescent="0.25">
      <c r="A1" s="153"/>
    </row>
    <row r="2" spans="1:5" x14ac:dyDescent="0.2">
      <c r="A2" s="155"/>
    </row>
    <row r="3" spans="1:5" x14ac:dyDescent="0.2">
      <c r="B3" s="156" t="s">
        <v>87</v>
      </c>
      <c r="C3" s="157" t="s">
        <v>101</v>
      </c>
      <c r="D3" s="158" t="s">
        <v>100</v>
      </c>
      <c r="E3" s="159" t="s">
        <v>72</v>
      </c>
    </row>
    <row r="4" spans="1:5" x14ac:dyDescent="0.2">
      <c r="B4" s="286" t="s">
        <v>93</v>
      </c>
      <c r="C4" s="287" t="s">
        <v>92</v>
      </c>
      <c r="D4" s="288">
        <v>20</v>
      </c>
      <c r="E4" s="289" t="str">
        <f t="shared" ref="E4:E12" si="0">VLOOKUP(D4,D$16:E$20,2)</f>
        <v>FELICITACIONES, PERO NO TE DESCUIDES</v>
      </c>
    </row>
    <row r="5" spans="1:5" x14ac:dyDescent="0.2">
      <c r="B5" s="286" t="s">
        <v>114</v>
      </c>
      <c r="C5" s="287" t="s">
        <v>113</v>
      </c>
      <c r="D5" s="288">
        <v>18</v>
      </c>
      <c r="E5" s="290" t="str">
        <f t="shared" si="0"/>
        <v>FELICITACIONES, PERO NO TE DESCUIDES</v>
      </c>
    </row>
    <row r="6" spans="1:5" x14ac:dyDescent="0.2">
      <c r="B6" s="286" t="s">
        <v>112</v>
      </c>
      <c r="C6" s="287" t="s">
        <v>111</v>
      </c>
      <c r="D6" s="288">
        <v>12</v>
      </c>
      <c r="E6" s="290" t="str">
        <f t="shared" si="0"/>
        <v>CON LAS JUSTAS</v>
      </c>
    </row>
    <row r="7" spans="1:5" x14ac:dyDescent="0.2">
      <c r="B7" s="286" t="s">
        <v>99</v>
      </c>
      <c r="C7" s="287" t="s">
        <v>98</v>
      </c>
      <c r="D7" s="288">
        <v>18</v>
      </c>
      <c r="E7" s="290" t="str">
        <f t="shared" si="0"/>
        <v>FELICITACIONES, PERO NO TE DESCUIDES</v>
      </c>
    </row>
    <row r="8" spans="1:5" x14ac:dyDescent="0.2">
      <c r="B8" s="286" t="s">
        <v>95</v>
      </c>
      <c r="C8" s="287" t="s">
        <v>94</v>
      </c>
      <c r="D8" s="288">
        <v>10</v>
      </c>
      <c r="E8" s="290" t="str">
        <f t="shared" si="0"/>
        <v>TU PUEDES MEJORAR ESA NOTA</v>
      </c>
    </row>
    <row r="9" spans="1:5" x14ac:dyDescent="0.2">
      <c r="B9" s="286" t="s">
        <v>110</v>
      </c>
      <c r="C9" s="287" t="s">
        <v>94</v>
      </c>
      <c r="D9" s="288">
        <v>8</v>
      </c>
      <c r="E9" s="290" t="str">
        <f t="shared" si="0"/>
        <v>TU PUEDES MEJORAR ESA NOTA</v>
      </c>
    </row>
    <row r="10" spans="1:5" x14ac:dyDescent="0.2">
      <c r="B10" s="286" t="s">
        <v>109</v>
      </c>
      <c r="C10" s="287" t="s">
        <v>108</v>
      </c>
      <c r="D10" s="288">
        <v>14</v>
      </c>
      <c r="E10" s="290" t="str">
        <f t="shared" si="0"/>
        <v>CON LAS JUSTAS</v>
      </c>
    </row>
    <row r="11" spans="1:5" x14ac:dyDescent="0.2">
      <c r="B11" s="291" t="s">
        <v>97</v>
      </c>
      <c r="C11" s="287" t="s">
        <v>96</v>
      </c>
      <c r="D11" s="292">
        <v>16</v>
      </c>
      <c r="E11" s="290" t="str">
        <f t="shared" si="0"/>
        <v>NO SEAS CONFORMISTA</v>
      </c>
    </row>
    <row r="12" spans="1:5" x14ac:dyDescent="0.2">
      <c r="B12" s="293" t="s">
        <v>91</v>
      </c>
      <c r="C12" s="294" t="s">
        <v>107</v>
      </c>
      <c r="D12" s="295">
        <v>5</v>
      </c>
      <c r="E12" s="296" t="str">
        <f t="shared" si="0"/>
        <v>PONLE MAS DEDICACION</v>
      </c>
    </row>
    <row r="14" spans="1:5" x14ac:dyDescent="0.2">
      <c r="B14" s="167"/>
      <c r="C14" s="167"/>
    </row>
    <row r="15" spans="1:5" x14ac:dyDescent="0.2">
      <c r="B15" s="226"/>
      <c r="C15" s="226"/>
    </row>
    <row r="16" spans="1:5" x14ac:dyDescent="0.2">
      <c r="B16" s="226"/>
      <c r="C16" s="226"/>
      <c r="D16" s="297">
        <v>0</v>
      </c>
      <c r="E16" s="298" t="s">
        <v>106</v>
      </c>
    </row>
    <row r="17" spans="2:5" x14ac:dyDescent="0.2">
      <c r="B17" s="226"/>
      <c r="C17" s="226"/>
      <c r="D17" s="299">
        <v>6</v>
      </c>
      <c r="E17" s="300" t="s">
        <v>105</v>
      </c>
    </row>
    <row r="18" spans="2:5" x14ac:dyDescent="0.2">
      <c r="B18" s="226"/>
      <c r="C18" s="226"/>
      <c r="D18" s="299">
        <v>11</v>
      </c>
      <c r="E18" s="300" t="s">
        <v>104</v>
      </c>
    </row>
    <row r="19" spans="2:5" x14ac:dyDescent="0.2">
      <c r="B19" s="226"/>
      <c r="C19" s="226"/>
      <c r="D19" s="299">
        <v>15</v>
      </c>
      <c r="E19" s="300" t="s">
        <v>103</v>
      </c>
    </row>
    <row r="20" spans="2:5" x14ac:dyDescent="0.2">
      <c r="B20" s="226"/>
      <c r="C20" s="226"/>
      <c r="D20" s="301">
        <v>18</v>
      </c>
      <c r="E20" s="302" t="s">
        <v>102</v>
      </c>
    </row>
    <row r="21" spans="2:5" x14ac:dyDescent="0.2">
      <c r="D21" s="173"/>
      <c r="E21" s="173"/>
    </row>
  </sheetData>
  <sheetProtection password="C71F" sheet="1" objects="1" scenarios="1"/>
  <pageMargins left="0.75" right="0.75" top="1" bottom="1" header="0" footer="0"/>
  <pageSetup orientation="portrait" horizontalDpi="4294967292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E21"/>
  <sheetViews>
    <sheetView workbookViewId="0"/>
  </sheetViews>
  <sheetFormatPr baseColWidth="10" defaultRowHeight="12.75" x14ac:dyDescent="0.2"/>
  <cols>
    <col min="1" max="1" width="1.7109375" style="18" customWidth="1"/>
    <col min="2" max="2" width="15.7109375" style="18" customWidth="1"/>
    <col min="3" max="3" width="25.7109375" style="18" customWidth="1"/>
    <col min="4" max="4" width="7" style="18" bestFit="1" customWidth="1"/>
    <col min="5" max="5" width="36.7109375" style="18" customWidth="1"/>
    <col min="6" max="16384" width="11.42578125" style="18"/>
  </cols>
  <sheetData>
    <row r="1" spans="1:5" ht="18" x14ac:dyDescent="0.25">
      <c r="A1" s="38"/>
    </row>
    <row r="2" spans="1:5" x14ac:dyDescent="0.2">
      <c r="A2" s="25"/>
    </row>
    <row r="3" spans="1:5" x14ac:dyDescent="0.2">
      <c r="B3" s="37" t="s">
        <v>87</v>
      </c>
      <c r="C3" s="36" t="s">
        <v>101</v>
      </c>
      <c r="D3" s="35" t="s">
        <v>100</v>
      </c>
      <c r="E3" s="34" t="s">
        <v>72</v>
      </c>
    </row>
    <row r="4" spans="1:5" x14ac:dyDescent="0.2">
      <c r="B4" s="56" t="s">
        <v>93</v>
      </c>
      <c r="C4" s="53" t="s">
        <v>92</v>
      </c>
      <c r="D4" s="55">
        <v>20</v>
      </c>
      <c r="E4" s="150"/>
    </row>
    <row r="5" spans="1:5" x14ac:dyDescent="0.2">
      <c r="B5" s="56" t="s">
        <v>114</v>
      </c>
      <c r="C5" s="53" t="s">
        <v>113</v>
      </c>
      <c r="D5" s="55">
        <v>18</v>
      </c>
      <c r="E5" s="48"/>
    </row>
    <row r="6" spans="1:5" x14ac:dyDescent="0.2">
      <c r="B6" s="56" t="s">
        <v>112</v>
      </c>
      <c r="C6" s="53" t="s">
        <v>111</v>
      </c>
      <c r="D6" s="55">
        <v>12</v>
      </c>
      <c r="E6" s="48"/>
    </row>
    <row r="7" spans="1:5" x14ac:dyDescent="0.2">
      <c r="B7" s="56" t="s">
        <v>99</v>
      </c>
      <c r="C7" s="53" t="s">
        <v>98</v>
      </c>
      <c r="D7" s="55">
        <v>18</v>
      </c>
      <c r="E7" s="48"/>
    </row>
    <row r="8" spans="1:5" x14ac:dyDescent="0.2">
      <c r="B8" s="56" t="s">
        <v>95</v>
      </c>
      <c r="C8" s="53" t="s">
        <v>94</v>
      </c>
      <c r="D8" s="55">
        <v>10</v>
      </c>
      <c r="E8" s="48"/>
    </row>
    <row r="9" spans="1:5" x14ac:dyDescent="0.2">
      <c r="B9" s="56" t="s">
        <v>110</v>
      </c>
      <c r="C9" s="53" t="s">
        <v>94</v>
      </c>
      <c r="D9" s="55">
        <v>8</v>
      </c>
      <c r="E9" s="48"/>
    </row>
    <row r="10" spans="1:5" x14ac:dyDescent="0.2">
      <c r="B10" s="56" t="s">
        <v>109</v>
      </c>
      <c r="C10" s="53" t="s">
        <v>108</v>
      </c>
      <c r="D10" s="55">
        <v>14</v>
      </c>
      <c r="E10" s="48"/>
    </row>
    <row r="11" spans="1:5" x14ac:dyDescent="0.2">
      <c r="B11" s="54" t="s">
        <v>97</v>
      </c>
      <c r="C11" s="53" t="s">
        <v>96</v>
      </c>
      <c r="D11" s="52">
        <v>16</v>
      </c>
      <c r="E11" s="48"/>
    </row>
    <row r="12" spans="1:5" x14ac:dyDescent="0.2">
      <c r="B12" s="51" t="s">
        <v>91</v>
      </c>
      <c r="C12" s="50" t="s">
        <v>107</v>
      </c>
      <c r="D12" s="49">
        <v>5</v>
      </c>
      <c r="E12" s="151"/>
    </row>
    <row r="14" spans="1:5" x14ac:dyDescent="0.2">
      <c r="B14" s="26"/>
      <c r="C14" s="26"/>
    </row>
    <row r="15" spans="1:5" x14ac:dyDescent="0.2">
      <c r="B15" s="43"/>
      <c r="C15" s="43"/>
    </row>
    <row r="16" spans="1:5" x14ac:dyDescent="0.2">
      <c r="B16" s="43"/>
      <c r="C16" s="43"/>
      <c r="D16" s="47">
        <v>0</v>
      </c>
      <c r="E16" s="46" t="s">
        <v>106</v>
      </c>
    </row>
    <row r="17" spans="2:5" x14ac:dyDescent="0.2">
      <c r="B17" s="43"/>
      <c r="C17" s="43"/>
      <c r="D17" s="45">
        <v>6</v>
      </c>
      <c r="E17" s="44" t="s">
        <v>105</v>
      </c>
    </row>
    <row r="18" spans="2:5" x14ac:dyDescent="0.2">
      <c r="B18" s="43"/>
      <c r="C18" s="43"/>
      <c r="D18" s="45">
        <v>11</v>
      </c>
      <c r="E18" s="44" t="s">
        <v>104</v>
      </c>
    </row>
    <row r="19" spans="2:5" x14ac:dyDescent="0.2">
      <c r="B19" s="43"/>
      <c r="C19" s="43"/>
      <c r="D19" s="45">
        <v>15</v>
      </c>
      <c r="E19" s="44" t="s">
        <v>103</v>
      </c>
    </row>
    <row r="20" spans="2:5" x14ac:dyDescent="0.2">
      <c r="B20" s="43"/>
      <c r="C20" s="43"/>
      <c r="D20" s="42">
        <v>18</v>
      </c>
      <c r="E20" s="41" t="s">
        <v>102</v>
      </c>
    </row>
    <row r="21" spans="2:5" x14ac:dyDescent="0.2">
      <c r="D21" s="19"/>
      <c r="E21" s="19"/>
    </row>
  </sheetData>
  <pageMargins left="0.75" right="0.75" top="1" bottom="1" header="0" footer="0"/>
  <pageSetup orientation="portrait" horizontalDpi="4294967292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E20"/>
  <sheetViews>
    <sheetView workbookViewId="0">
      <selection activeCell="C6" sqref="C6"/>
    </sheetView>
  </sheetViews>
  <sheetFormatPr baseColWidth="10" defaultRowHeight="12.75" x14ac:dyDescent="0.2"/>
  <cols>
    <col min="1" max="1" width="1.7109375" style="154" customWidth="1"/>
    <col min="2" max="2" width="20.7109375" style="154" customWidth="1"/>
    <col min="3" max="3" width="37.28515625" style="154" bestFit="1" customWidth="1"/>
    <col min="4" max="4" width="7.7109375" style="154" customWidth="1"/>
    <col min="5" max="5" width="15.7109375" style="154" customWidth="1"/>
    <col min="6" max="16384" width="11.42578125" style="154"/>
  </cols>
  <sheetData>
    <row r="1" spans="1:5" ht="18" x14ac:dyDescent="0.25">
      <c r="A1" s="153"/>
    </row>
    <row r="2" spans="1:5" x14ac:dyDescent="0.2">
      <c r="A2" s="155"/>
    </row>
    <row r="3" spans="1:5" x14ac:dyDescent="0.2">
      <c r="B3" s="156" t="s">
        <v>87</v>
      </c>
      <c r="C3" s="157" t="s">
        <v>101</v>
      </c>
      <c r="D3" s="158" t="s">
        <v>135</v>
      </c>
      <c r="E3" s="159" t="s">
        <v>72</v>
      </c>
    </row>
    <row r="4" spans="1:5" x14ac:dyDescent="0.2">
      <c r="B4" s="270" t="s">
        <v>84</v>
      </c>
      <c r="C4" s="271" t="s">
        <v>83</v>
      </c>
      <c r="D4" s="272" t="s">
        <v>122</v>
      </c>
      <c r="E4" s="273" t="str">
        <f t="shared" ref="E4:E12" si="0">VLOOKUP(D4,B$16:C$19,2)</f>
        <v>CASADO</v>
      </c>
    </row>
    <row r="5" spans="1:5" x14ac:dyDescent="0.2">
      <c r="B5" s="274" t="s">
        <v>134</v>
      </c>
      <c r="C5" s="275" t="s">
        <v>133</v>
      </c>
      <c r="D5" s="276" t="s">
        <v>118</v>
      </c>
      <c r="E5" s="277" t="str">
        <f t="shared" si="0"/>
        <v>SOLTERO</v>
      </c>
    </row>
    <row r="6" spans="1:5" x14ac:dyDescent="0.2">
      <c r="B6" s="278" t="s">
        <v>76</v>
      </c>
      <c r="C6" s="279" t="s">
        <v>75</v>
      </c>
      <c r="D6" s="280" t="s">
        <v>120</v>
      </c>
      <c r="E6" s="277" t="str">
        <f t="shared" si="0"/>
        <v>DIVORCIADO</v>
      </c>
    </row>
    <row r="7" spans="1:5" x14ac:dyDescent="0.2">
      <c r="B7" s="278" t="s">
        <v>132</v>
      </c>
      <c r="C7" s="279" t="s">
        <v>131</v>
      </c>
      <c r="D7" s="280" t="s">
        <v>122</v>
      </c>
      <c r="E7" s="277" t="str">
        <f t="shared" si="0"/>
        <v>CASADO</v>
      </c>
    </row>
    <row r="8" spans="1:5" x14ac:dyDescent="0.2">
      <c r="B8" s="278" t="s">
        <v>130</v>
      </c>
      <c r="C8" s="279" t="s">
        <v>129</v>
      </c>
      <c r="D8" s="280" t="s">
        <v>118</v>
      </c>
      <c r="E8" s="277" t="str">
        <f t="shared" si="0"/>
        <v>SOLTERO</v>
      </c>
    </row>
    <row r="9" spans="1:5" x14ac:dyDescent="0.2">
      <c r="B9" s="160" t="s">
        <v>128</v>
      </c>
      <c r="C9" s="161" t="s">
        <v>127</v>
      </c>
      <c r="D9" s="280" t="s">
        <v>120</v>
      </c>
      <c r="E9" s="277" t="str">
        <f t="shared" si="0"/>
        <v>DIVORCIADO</v>
      </c>
    </row>
    <row r="10" spans="1:5" x14ac:dyDescent="0.2">
      <c r="B10" s="160" t="s">
        <v>126</v>
      </c>
      <c r="C10" s="279" t="s">
        <v>125</v>
      </c>
      <c r="D10" s="280" t="s">
        <v>122</v>
      </c>
      <c r="E10" s="277" t="str">
        <f t="shared" si="0"/>
        <v>CASADO</v>
      </c>
    </row>
    <row r="11" spans="1:5" x14ac:dyDescent="0.2">
      <c r="B11" s="160" t="s">
        <v>80</v>
      </c>
      <c r="C11" s="161" t="s">
        <v>124</v>
      </c>
      <c r="D11" s="280" t="s">
        <v>116</v>
      </c>
      <c r="E11" s="277" t="str">
        <f t="shared" si="0"/>
        <v>VIUDO</v>
      </c>
    </row>
    <row r="12" spans="1:5" x14ac:dyDescent="0.2">
      <c r="B12" s="164" t="s">
        <v>123</v>
      </c>
      <c r="C12" s="165" t="s">
        <v>81</v>
      </c>
      <c r="D12" s="281" t="s">
        <v>120</v>
      </c>
      <c r="E12" s="282" t="str">
        <f t="shared" si="0"/>
        <v>DIVORCIADO</v>
      </c>
    </row>
    <row r="13" spans="1:5" x14ac:dyDescent="0.2">
      <c r="B13" s="198"/>
      <c r="C13" s="198"/>
      <c r="D13" s="283"/>
      <c r="E13" s="198"/>
    </row>
    <row r="14" spans="1:5" x14ac:dyDescent="0.2">
      <c r="B14" s="167"/>
      <c r="C14" s="167"/>
    </row>
    <row r="15" spans="1:5" x14ac:dyDescent="0.2">
      <c r="B15" s="168"/>
      <c r="C15" s="168"/>
    </row>
    <row r="16" spans="1:5" x14ac:dyDescent="0.2">
      <c r="B16" s="169" t="s">
        <v>122</v>
      </c>
      <c r="C16" s="170" t="s">
        <v>121</v>
      </c>
    </row>
    <row r="17" spans="2:3" x14ac:dyDescent="0.2">
      <c r="B17" s="284" t="s">
        <v>120</v>
      </c>
      <c r="C17" s="285" t="s">
        <v>119</v>
      </c>
    </row>
    <row r="18" spans="2:3" x14ac:dyDescent="0.2">
      <c r="B18" s="284" t="s">
        <v>118</v>
      </c>
      <c r="C18" s="285" t="s">
        <v>117</v>
      </c>
    </row>
    <row r="19" spans="2:3" x14ac:dyDescent="0.2">
      <c r="B19" s="171" t="s">
        <v>116</v>
      </c>
      <c r="C19" s="172" t="s">
        <v>115</v>
      </c>
    </row>
    <row r="20" spans="2:3" x14ac:dyDescent="0.2">
      <c r="B20" s="173">
        <v>1</v>
      </c>
      <c r="C20" s="173">
        <v>2</v>
      </c>
    </row>
  </sheetData>
  <sheetProtection password="C71F" sheet="1" objects="1" scenarios="1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E20"/>
  <sheetViews>
    <sheetView workbookViewId="0"/>
  </sheetViews>
  <sheetFormatPr baseColWidth="10" defaultRowHeight="12.75" x14ac:dyDescent="0.2"/>
  <cols>
    <col min="1" max="1" width="1.7109375" style="18" customWidth="1"/>
    <col min="2" max="2" width="20.7109375" style="18" customWidth="1"/>
    <col min="3" max="3" width="37.28515625" style="18" bestFit="1" customWidth="1"/>
    <col min="4" max="4" width="7.7109375" style="18" customWidth="1"/>
    <col min="5" max="5" width="15.7109375" style="18" customWidth="1"/>
    <col min="6" max="16384" width="11.42578125" style="18"/>
  </cols>
  <sheetData>
    <row r="1" spans="1:5" ht="18" x14ac:dyDescent="0.25">
      <c r="A1" s="38"/>
    </row>
    <row r="2" spans="1:5" x14ac:dyDescent="0.2">
      <c r="A2" s="25"/>
    </row>
    <row r="3" spans="1:5" x14ac:dyDescent="0.2">
      <c r="B3" s="37" t="s">
        <v>87</v>
      </c>
      <c r="C3" s="36" t="s">
        <v>101</v>
      </c>
      <c r="D3" s="35" t="s">
        <v>135</v>
      </c>
      <c r="E3" s="34" t="s">
        <v>72</v>
      </c>
    </row>
    <row r="4" spans="1:5" x14ac:dyDescent="0.2">
      <c r="B4" s="66" t="s">
        <v>84</v>
      </c>
      <c r="C4" s="65" t="s">
        <v>83</v>
      </c>
      <c r="D4" s="143" t="s">
        <v>122</v>
      </c>
      <c r="E4" s="147"/>
    </row>
    <row r="5" spans="1:5" x14ac:dyDescent="0.2">
      <c r="B5" s="64" t="s">
        <v>134</v>
      </c>
      <c r="C5" s="63" t="s">
        <v>133</v>
      </c>
      <c r="D5" s="144" t="s">
        <v>118</v>
      </c>
      <c r="E5" s="148"/>
    </row>
    <row r="6" spans="1:5" x14ac:dyDescent="0.2">
      <c r="B6" s="62" t="s">
        <v>76</v>
      </c>
      <c r="C6" s="61" t="s">
        <v>75</v>
      </c>
      <c r="D6" s="145" t="s">
        <v>120</v>
      </c>
      <c r="E6" s="148"/>
    </row>
    <row r="7" spans="1:5" x14ac:dyDescent="0.2">
      <c r="B7" s="62" t="s">
        <v>132</v>
      </c>
      <c r="C7" s="61" t="s">
        <v>131</v>
      </c>
      <c r="D7" s="145" t="s">
        <v>122</v>
      </c>
      <c r="E7" s="148"/>
    </row>
    <row r="8" spans="1:5" x14ac:dyDescent="0.2">
      <c r="B8" s="62" t="s">
        <v>130</v>
      </c>
      <c r="C8" s="61" t="s">
        <v>129</v>
      </c>
      <c r="D8" s="145" t="s">
        <v>118</v>
      </c>
      <c r="E8" s="148"/>
    </row>
    <row r="9" spans="1:5" x14ac:dyDescent="0.2">
      <c r="B9" s="33" t="s">
        <v>128</v>
      </c>
      <c r="C9" s="32" t="s">
        <v>127</v>
      </c>
      <c r="D9" s="145" t="s">
        <v>120</v>
      </c>
      <c r="E9" s="148"/>
    </row>
    <row r="10" spans="1:5" x14ac:dyDescent="0.2">
      <c r="B10" s="33" t="s">
        <v>126</v>
      </c>
      <c r="C10" s="61" t="s">
        <v>125</v>
      </c>
      <c r="D10" s="145" t="s">
        <v>122</v>
      </c>
      <c r="E10" s="148"/>
    </row>
    <row r="11" spans="1:5" x14ac:dyDescent="0.2">
      <c r="B11" s="33" t="s">
        <v>80</v>
      </c>
      <c r="C11" s="32" t="s">
        <v>124</v>
      </c>
      <c r="D11" s="145" t="s">
        <v>116</v>
      </c>
      <c r="E11" s="148"/>
    </row>
    <row r="12" spans="1:5" x14ac:dyDescent="0.2">
      <c r="B12" s="30" t="s">
        <v>123</v>
      </c>
      <c r="C12" s="29" t="s">
        <v>81</v>
      </c>
      <c r="D12" s="146" t="s">
        <v>120</v>
      </c>
      <c r="E12" s="149"/>
    </row>
    <row r="13" spans="1:5" x14ac:dyDescent="0.2">
      <c r="B13" s="59"/>
      <c r="C13" s="59"/>
      <c r="D13" s="60"/>
      <c r="E13" s="59"/>
    </row>
    <row r="14" spans="1:5" x14ac:dyDescent="0.2">
      <c r="B14" s="26"/>
      <c r="C14" s="26"/>
    </row>
    <row r="15" spans="1:5" x14ac:dyDescent="0.2">
      <c r="B15" s="24"/>
      <c r="C15" s="24"/>
    </row>
    <row r="16" spans="1:5" x14ac:dyDescent="0.2">
      <c r="B16" s="23" t="s">
        <v>122</v>
      </c>
      <c r="C16" s="22" t="s">
        <v>121</v>
      </c>
    </row>
    <row r="17" spans="2:3" x14ac:dyDescent="0.2">
      <c r="B17" s="58" t="s">
        <v>120</v>
      </c>
      <c r="C17" s="57" t="s">
        <v>119</v>
      </c>
    </row>
    <row r="18" spans="2:3" x14ac:dyDescent="0.2">
      <c r="B18" s="58" t="s">
        <v>118</v>
      </c>
      <c r="C18" s="57" t="s">
        <v>117</v>
      </c>
    </row>
    <row r="19" spans="2:3" x14ac:dyDescent="0.2">
      <c r="B19" s="21" t="s">
        <v>116</v>
      </c>
      <c r="C19" s="20" t="s">
        <v>115</v>
      </c>
    </row>
    <row r="20" spans="2:3" x14ac:dyDescent="0.2">
      <c r="B20" s="19"/>
      <c r="C20" s="19"/>
    </row>
  </sheetData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C18"/>
  <sheetViews>
    <sheetView workbookViewId="0">
      <selection activeCell="F23" sqref="F23"/>
    </sheetView>
  </sheetViews>
  <sheetFormatPr baseColWidth="10" defaultRowHeight="12.75" x14ac:dyDescent="0.2"/>
  <cols>
    <col min="1" max="1" width="12.140625" style="154" customWidth="1"/>
    <col min="2" max="2" width="14" style="154" customWidth="1"/>
    <col min="3" max="16384" width="11.42578125" style="154"/>
  </cols>
  <sheetData>
    <row r="1" spans="1:3" x14ac:dyDescent="0.2">
      <c r="A1" s="235" t="s">
        <v>147</v>
      </c>
    </row>
    <row r="3" spans="1:3" ht="15" x14ac:dyDescent="0.2">
      <c r="A3" s="263" t="s">
        <v>48</v>
      </c>
      <c r="B3" s="264">
        <v>12</v>
      </c>
    </row>
    <row r="4" spans="1:3" ht="15" x14ac:dyDescent="0.2">
      <c r="A4" s="263" t="s">
        <v>57</v>
      </c>
      <c r="B4" s="265" t="str">
        <f>VLOOKUP(B3,ROPA,2)</f>
        <v>CAMISA</v>
      </c>
    </row>
    <row r="5" spans="1:3" ht="15" x14ac:dyDescent="0.2">
      <c r="A5" s="263" t="s">
        <v>146</v>
      </c>
      <c r="B5" s="266">
        <v>5</v>
      </c>
    </row>
    <row r="6" spans="1:3" ht="15" x14ac:dyDescent="0.2">
      <c r="A6" s="263" t="s">
        <v>145</v>
      </c>
      <c r="B6" s="267">
        <f>VLOOKUP(B3,ROPA,3)</f>
        <v>36</v>
      </c>
    </row>
    <row r="7" spans="1:3" ht="15" x14ac:dyDescent="0.2">
      <c r="A7" s="263" t="s">
        <v>55</v>
      </c>
      <c r="B7" s="267">
        <f>B5*B6</f>
        <v>180</v>
      </c>
    </row>
    <row r="12" spans="1:3" x14ac:dyDescent="0.2">
      <c r="A12" s="268" t="s">
        <v>144</v>
      </c>
      <c r="B12" s="268" t="s">
        <v>143</v>
      </c>
      <c r="C12" s="268" t="s">
        <v>142</v>
      </c>
    </row>
    <row r="13" spans="1:3" x14ac:dyDescent="0.2">
      <c r="A13" s="269">
        <v>11</v>
      </c>
      <c r="B13" s="261" t="s">
        <v>141</v>
      </c>
      <c r="C13" s="262">
        <v>48</v>
      </c>
    </row>
    <row r="14" spans="1:3" x14ac:dyDescent="0.2">
      <c r="A14" s="269">
        <v>12</v>
      </c>
      <c r="B14" s="261" t="s">
        <v>140</v>
      </c>
      <c r="C14" s="262">
        <v>36</v>
      </c>
    </row>
    <row r="15" spans="1:3" x14ac:dyDescent="0.2">
      <c r="A15" s="269">
        <v>13</v>
      </c>
      <c r="B15" s="261" t="s">
        <v>139</v>
      </c>
      <c r="C15" s="262">
        <v>4.5</v>
      </c>
    </row>
    <row r="16" spans="1:3" x14ac:dyDescent="0.2">
      <c r="A16" s="269">
        <v>14</v>
      </c>
      <c r="B16" s="261" t="s">
        <v>138</v>
      </c>
      <c r="C16" s="262">
        <v>76</v>
      </c>
    </row>
    <row r="17" spans="1:3" x14ac:dyDescent="0.2">
      <c r="A17" s="269">
        <v>15</v>
      </c>
      <c r="B17" s="261" t="s">
        <v>137</v>
      </c>
      <c r="C17" s="262">
        <v>83</v>
      </c>
    </row>
    <row r="18" spans="1:3" x14ac:dyDescent="0.2">
      <c r="A18" s="269">
        <v>16</v>
      </c>
      <c r="B18" s="261" t="s">
        <v>136</v>
      </c>
      <c r="C18" s="262">
        <v>91</v>
      </c>
    </row>
  </sheetData>
  <sheetProtection password="C71F" sheet="1"/>
  <dataValidations count="1">
    <dataValidation allowBlank="1" showErrorMessage="1" sqref="B3"/>
  </dataValidations>
  <pageMargins left="0.75" right="0.75" top="1" bottom="1" header="0" footer="0"/>
  <pageSetup paperSize="25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14</vt:i4>
      </vt:variant>
    </vt:vector>
  </HeadingPairs>
  <TitlesOfParts>
    <vt:vector size="30" baseType="lpstr">
      <vt:lpstr>Eje_1_M</vt:lpstr>
      <vt:lpstr>Eje_1_D</vt:lpstr>
      <vt:lpstr>Eje_2_M</vt:lpstr>
      <vt:lpstr>Eje_2_D</vt:lpstr>
      <vt:lpstr>Eje_3_M</vt:lpstr>
      <vt:lpstr>Eje_3_D</vt:lpstr>
      <vt:lpstr>Eje_4_M</vt:lpstr>
      <vt:lpstr>Eje_4_D</vt:lpstr>
      <vt:lpstr>Eje_5_M</vt:lpstr>
      <vt:lpstr>Eje_5_D</vt:lpstr>
      <vt:lpstr>Eje_6_M</vt:lpstr>
      <vt:lpstr>Eje_6_D</vt:lpstr>
      <vt:lpstr>Eje_7_M</vt:lpstr>
      <vt:lpstr>Eje_7_D</vt:lpstr>
      <vt:lpstr>Eje_8_M</vt:lpstr>
      <vt:lpstr>Eje_8_D</vt:lpstr>
      <vt:lpstr>DATA</vt:lpstr>
      <vt:lpstr>DATA2</vt:lpstr>
      <vt:lpstr>ESTADO</vt:lpstr>
      <vt:lpstr>ESTADO2</vt:lpstr>
      <vt:lpstr>MENSAJE</vt:lpstr>
      <vt:lpstr>MENSAJE2</vt:lpstr>
      <vt:lpstr>PRODUCTOS</vt:lpstr>
      <vt:lpstr>PRODUCTOS2</vt:lpstr>
      <vt:lpstr>ROPA</vt:lpstr>
      <vt:lpstr>ROPA2</vt:lpstr>
      <vt:lpstr>SEXO</vt:lpstr>
      <vt:lpstr>SEXO2</vt:lpstr>
      <vt:lpstr>SITUACION</vt:lpstr>
      <vt:lpstr>SITUACION2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Leonora</dc:creator>
  <cp:lastModifiedBy>Leonora</cp:lastModifiedBy>
  <dcterms:created xsi:type="dcterms:W3CDTF">2012-02-26T21:06:44Z</dcterms:created>
  <dcterms:modified xsi:type="dcterms:W3CDTF">2012-02-28T13:25:03Z</dcterms:modified>
</cp:coreProperties>
</file>