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MALFORM-1" sheetId="1" r:id="rId1"/>
    <sheet name="TOTBR" sheetId="2" r:id="rId2"/>
    <sheet name="Br%Tot" sheetId="3" r:id="rId3"/>
    <sheet name="94-95" sheetId="4" r:id="rId4"/>
  </sheets>
  <definedNames/>
  <calcPr fullCalcOnLoad="1"/>
</workbook>
</file>

<file path=xl/sharedStrings.xml><?xml version="1.0" encoding="utf-8"?>
<sst xmlns="http://schemas.openxmlformats.org/spreadsheetml/2006/main" count="234" uniqueCount="63">
  <si>
    <t>Total</t>
  </si>
  <si>
    <t>Acre</t>
  </si>
  <si>
    <t>Amazonas</t>
  </si>
  <si>
    <t>Roraima</t>
  </si>
  <si>
    <t>Par </t>
  </si>
  <si>
    <t>Tocantins</t>
  </si>
  <si>
    <t>Rio Grande do Norte</t>
  </si>
  <si>
    <t>Para¡ba</t>
  </si>
  <si>
    <t>Pernambuco</t>
  </si>
  <si>
    <t>Alagoas</t>
  </si>
  <si>
    <t>Sergipe</t>
  </si>
  <si>
    <t>Bahia</t>
  </si>
  <si>
    <t>Minas Gerais</t>
  </si>
  <si>
    <t>Esp¡rito Santo</t>
  </si>
  <si>
    <t>Rio de Janeiro</t>
  </si>
  <si>
    <t>Paran </t>
  </si>
  <si>
    <t>Santa Catarina</t>
  </si>
  <si>
    <t>Rio Grande do Sul</t>
  </si>
  <si>
    <t>Mato Grosso do Sul</t>
  </si>
  <si>
    <t>Mato Grosso</t>
  </si>
  <si>
    <t>Distrito Federal</t>
  </si>
  <si>
    <t>TOTAL</t>
  </si>
  <si>
    <t>Rondônia</t>
  </si>
  <si>
    <t>Maranhão</t>
  </si>
  <si>
    <t>Piauí</t>
  </si>
  <si>
    <t>Amapá </t>
  </si>
  <si>
    <t>São Paulo</t>
  </si>
  <si>
    <t>Goiás</t>
  </si>
  <si>
    <t xml:space="preserve">Total de óbitos por malformações congênitas em menores de 1 ano (CID 9 4d Cap 14) no Brasil </t>
  </si>
  <si>
    <t>Ceará </t>
  </si>
  <si>
    <t>Total de óbitos de menores de 1 - Todas as causas por UF no Brasil</t>
  </si>
  <si>
    <t>Total de óbitos</t>
  </si>
  <si>
    <t>Malformações Congênitas</t>
  </si>
  <si>
    <t>Nº</t>
  </si>
  <si>
    <t>%</t>
  </si>
  <si>
    <t>Total de Nascimentos</t>
  </si>
  <si>
    <t>Coef de Mort. &lt;1 por M.Cong p/1000 NV</t>
  </si>
  <si>
    <t>Coef de Mort. Inf. P/1000 NV</t>
  </si>
  <si>
    <t xml:space="preserve">proporção e Coeficiente de mortalidade por 1000 NV no Brasil </t>
  </si>
  <si>
    <t xml:space="preserve">Total de óbitos por malformações congênitas em &lt;1 ano </t>
  </si>
  <si>
    <t xml:space="preserve">Fonte: SINASC - CENEPI </t>
  </si>
  <si>
    <t>Brasil</t>
  </si>
  <si>
    <t>T.Nasc</t>
  </si>
  <si>
    <t>Cf.M. Inf.</t>
  </si>
  <si>
    <t>Pará </t>
  </si>
  <si>
    <t>T. óbitos &lt;1</t>
  </si>
  <si>
    <t>Número e proporção no total de óbitos por malformações congênitas em menores de 1 ano (CID 9 4d Cap 14) no Brasil e UF</t>
  </si>
  <si>
    <t>Coef de Mort. &lt;1 p/causa</t>
  </si>
  <si>
    <t>Norte</t>
  </si>
  <si>
    <t>Nordeste</t>
  </si>
  <si>
    <t>Paraíba</t>
  </si>
  <si>
    <t>Centro-Oeste</t>
  </si>
  <si>
    <t>Espirito Santo</t>
  </si>
  <si>
    <t>Paraná</t>
  </si>
  <si>
    <t>Sul</t>
  </si>
  <si>
    <t>Sudeste</t>
  </si>
  <si>
    <t>T.óbitos &lt;1 ano</t>
  </si>
  <si>
    <t>T.óbitos &lt;1 a</t>
  </si>
  <si>
    <t>continuação</t>
  </si>
  <si>
    <t>V. Max.Reg</t>
  </si>
  <si>
    <t>Média</t>
  </si>
  <si>
    <t>D. Padrão</t>
  </si>
  <si>
    <t>Malformações congênitas em menores de 1 ano p/ regiões do Brasil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</si>
</sst>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0.000%"/>
    <numFmt numFmtId="172" formatCode="0.00000"/>
    <numFmt numFmtId="173" formatCode="0.0000"/>
    <numFmt numFmtId="174" formatCode="0.000"/>
    <numFmt numFmtId="175" formatCode="0.0"/>
    <numFmt numFmtId="176" formatCode="#,##0.0"/>
  </numFmts>
  <fonts count="13">
    <font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color indexed="58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0" fontId="0" fillId="0" borderId="0" xfId="17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75" fontId="0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170" fontId="2" fillId="2" borderId="0" xfId="17" applyNumberFormat="1" applyFont="1" applyFill="1" applyAlignment="1">
      <alignment/>
    </xf>
    <xf numFmtId="3" fontId="2" fillId="0" borderId="0" xfId="0" applyNumberFormat="1" applyFont="1" applyAlignment="1">
      <alignment/>
    </xf>
    <xf numFmtId="170" fontId="2" fillId="0" borderId="0" xfId="17" applyNumberFormat="1" applyFont="1" applyFill="1" applyAlignment="1">
      <alignment/>
    </xf>
    <xf numFmtId="0" fontId="2" fillId="0" borderId="8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5" xfId="0" applyFont="1" applyFill="1" applyBorder="1" applyAlignment="1">
      <alignment/>
    </xf>
    <xf numFmtId="170" fontId="2" fillId="3" borderId="0" xfId="17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170" fontId="0" fillId="3" borderId="0" xfId="17" applyNumberFormat="1" applyFont="1" applyFill="1" applyAlignment="1">
      <alignment/>
    </xf>
    <xf numFmtId="0" fontId="4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4" borderId="4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0" xfId="0" applyFont="1" applyFill="1" applyAlignment="1">
      <alignment/>
    </xf>
    <xf numFmtId="3" fontId="2" fillId="4" borderId="0" xfId="0" applyNumberFormat="1" applyFont="1" applyFill="1" applyAlignment="1">
      <alignment/>
    </xf>
    <xf numFmtId="170" fontId="2" fillId="4" borderId="0" xfId="17" applyNumberFormat="1" applyFont="1" applyFill="1" applyAlignment="1">
      <alignment/>
    </xf>
    <xf numFmtId="0" fontId="4" fillId="4" borderId="5" xfId="0" applyFont="1" applyFill="1" applyBorder="1" applyAlignment="1">
      <alignment/>
    </xf>
    <xf numFmtId="0" fontId="6" fillId="0" borderId="0" xfId="0" applyFont="1" applyAlignment="1">
      <alignment/>
    </xf>
    <xf numFmtId="0" fontId="4" fillId="5" borderId="5" xfId="0" applyFont="1" applyFill="1" applyBorder="1" applyAlignment="1">
      <alignment/>
    </xf>
    <xf numFmtId="0" fontId="2" fillId="5" borderId="0" xfId="0" applyFont="1" applyFill="1" applyAlignment="1">
      <alignment/>
    </xf>
    <xf numFmtId="3" fontId="2" fillId="5" borderId="0" xfId="0" applyNumberFormat="1" applyFont="1" applyFill="1" applyAlignment="1">
      <alignment/>
    </xf>
    <xf numFmtId="0" fontId="2" fillId="5" borderId="5" xfId="0" applyFont="1" applyFill="1" applyBorder="1" applyAlignment="1">
      <alignment/>
    </xf>
    <xf numFmtId="170" fontId="2" fillId="5" borderId="0" xfId="17" applyNumberFormat="1" applyFont="1" applyFill="1" applyAlignment="1">
      <alignment/>
    </xf>
    <xf numFmtId="0" fontId="4" fillId="5" borderId="4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3" fontId="2" fillId="5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3" fillId="2" borderId="5" xfId="0" applyFont="1" applyFill="1" applyBorder="1" applyAlignment="1">
      <alignment/>
    </xf>
    <xf numFmtId="170" fontId="3" fillId="2" borderId="0" xfId="17" applyNumberFormat="1" applyFont="1" applyFill="1" applyAlignment="1">
      <alignment/>
    </xf>
    <xf numFmtId="170" fontId="7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170" fontId="3" fillId="2" borderId="0" xfId="17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0" fontId="7" fillId="2" borderId="0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70" fontId="2" fillId="0" borderId="0" xfId="17" applyNumberFormat="1" applyFont="1" applyAlignment="1">
      <alignment/>
    </xf>
    <xf numFmtId="0" fontId="2" fillId="0" borderId="7" xfId="0" applyFont="1" applyBorder="1" applyAlignment="1">
      <alignment horizontal="right"/>
    </xf>
    <xf numFmtId="176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70" fontId="2" fillId="2" borderId="0" xfId="17" applyNumberFormat="1" applyFont="1" applyFill="1" applyAlignment="1">
      <alignment horizontal="right"/>
    </xf>
    <xf numFmtId="170" fontId="3" fillId="2" borderId="0" xfId="17" applyNumberFormat="1" applyFont="1" applyFill="1" applyAlignment="1">
      <alignment horizontal="right"/>
    </xf>
    <xf numFmtId="3" fontId="2" fillId="2" borderId="2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175" fontId="7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6" fontId="2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 horizontal="right"/>
    </xf>
    <xf numFmtId="170" fontId="3" fillId="3" borderId="0" xfId="17" applyNumberFormat="1" applyFont="1" applyFill="1" applyAlignment="1">
      <alignment/>
    </xf>
    <xf numFmtId="170" fontId="3" fillId="3" borderId="0" xfId="17" applyNumberFormat="1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3" fontId="2" fillId="3" borderId="9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E15">
      <selection activeCell="I37" sqref="I37"/>
    </sheetView>
  </sheetViews>
  <sheetFormatPr defaultColWidth="9.140625" defaultRowHeight="12.75"/>
  <cols>
    <col min="1" max="1" width="20.00390625" style="0" customWidth="1"/>
    <col min="2" max="18" width="5.7109375" style="0" customWidth="1"/>
  </cols>
  <sheetData>
    <row r="1" ht="12.75">
      <c r="A1" t="s">
        <v>28</v>
      </c>
    </row>
    <row r="3" spans="2:19" ht="12.75">
      <c r="B3">
        <v>1979</v>
      </c>
      <c r="C3">
        <v>1980</v>
      </c>
      <c r="D3">
        <v>1981</v>
      </c>
      <c r="E3">
        <v>1982</v>
      </c>
      <c r="F3">
        <v>1983</v>
      </c>
      <c r="G3">
        <v>1984</v>
      </c>
      <c r="H3">
        <v>1985</v>
      </c>
      <c r="I3">
        <v>1986</v>
      </c>
      <c r="J3">
        <v>1987</v>
      </c>
      <c r="K3">
        <v>1988</v>
      </c>
      <c r="L3">
        <v>1989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 t="s">
        <v>0</v>
      </c>
    </row>
    <row r="5" spans="1:19" ht="12.75">
      <c r="A5" t="s">
        <v>22</v>
      </c>
      <c r="B5">
        <v>15</v>
      </c>
      <c r="C5">
        <v>17</v>
      </c>
      <c r="D5">
        <v>22</v>
      </c>
      <c r="E5">
        <v>32</v>
      </c>
      <c r="F5">
        <v>33</v>
      </c>
      <c r="G5">
        <v>47</v>
      </c>
      <c r="H5">
        <v>57</v>
      </c>
      <c r="I5">
        <v>73</v>
      </c>
      <c r="J5">
        <v>75</v>
      </c>
      <c r="K5">
        <v>79</v>
      </c>
      <c r="L5">
        <v>69</v>
      </c>
      <c r="M5">
        <v>58</v>
      </c>
      <c r="N5">
        <v>51</v>
      </c>
      <c r="O5">
        <v>49</v>
      </c>
      <c r="P5">
        <v>57</v>
      </c>
      <c r="Q5">
        <v>35</v>
      </c>
      <c r="R5">
        <v>47</v>
      </c>
      <c r="S5">
        <v>816</v>
      </c>
    </row>
    <row r="6" spans="1:19" ht="12.75">
      <c r="A6" t="s">
        <v>1</v>
      </c>
      <c r="B6">
        <v>8</v>
      </c>
      <c r="C6">
        <v>12</v>
      </c>
      <c r="D6">
        <v>9</v>
      </c>
      <c r="E6">
        <v>7</v>
      </c>
      <c r="F6">
        <v>5</v>
      </c>
      <c r="G6">
        <v>14</v>
      </c>
      <c r="H6">
        <v>9</v>
      </c>
      <c r="I6">
        <v>10</v>
      </c>
      <c r="J6">
        <v>16</v>
      </c>
      <c r="K6">
        <v>19</v>
      </c>
      <c r="L6">
        <v>16</v>
      </c>
      <c r="M6">
        <v>19</v>
      </c>
      <c r="N6">
        <v>29</v>
      </c>
      <c r="O6">
        <v>31</v>
      </c>
      <c r="P6">
        <v>24</v>
      </c>
      <c r="Q6">
        <v>19</v>
      </c>
      <c r="R6">
        <v>17</v>
      </c>
      <c r="S6">
        <v>264</v>
      </c>
    </row>
    <row r="7" spans="1:19" ht="12.75">
      <c r="A7" t="s">
        <v>2</v>
      </c>
      <c r="B7">
        <v>36</v>
      </c>
      <c r="C7">
        <v>39</v>
      </c>
      <c r="D7">
        <v>52</v>
      </c>
      <c r="E7">
        <v>70</v>
      </c>
      <c r="F7">
        <v>69</v>
      </c>
      <c r="G7">
        <v>70</v>
      </c>
      <c r="H7">
        <v>54</v>
      </c>
      <c r="I7">
        <v>61</v>
      </c>
      <c r="J7">
        <v>71</v>
      </c>
      <c r="K7">
        <v>69</v>
      </c>
      <c r="L7">
        <v>84</v>
      </c>
      <c r="M7">
        <v>59</v>
      </c>
      <c r="N7">
        <v>54</v>
      </c>
      <c r="O7">
        <v>67</v>
      </c>
      <c r="P7">
        <v>84</v>
      </c>
      <c r="Q7">
        <v>87</v>
      </c>
      <c r="R7">
        <v>100</v>
      </c>
      <c r="S7" s="1">
        <v>1126</v>
      </c>
    </row>
    <row r="8" spans="1:19" ht="12.75">
      <c r="A8" t="s">
        <v>3</v>
      </c>
      <c r="B8">
        <v>1</v>
      </c>
      <c r="C8">
        <v>3</v>
      </c>
      <c r="D8">
        <v>5</v>
      </c>
      <c r="E8">
        <v>10</v>
      </c>
      <c r="F8">
        <v>8</v>
      </c>
      <c r="G8">
        <v>8</v>
      </c>
      <c r="H8">
        <v>4</v>
      </c>
      <c r="I8">
        <v>3</v>
      </c>
      <c r="J8">
        <v>8</v>
      </c>
      <c r="K8">
        <v>10</v>
      </c>
      <c r="L8">
        <v>6</v>
      </c>
      <c r="M8">
        <v>10</v>
      </c>
      <c r="N8">
        <v>10</v>
      </c>
      <c r="O8">
        <v>18</v>
      </c>
      <c r="P8">
        <v>15</v>
      </c>
      <c r="Q8">
        <v>21</v>
      </c>
      <c r="R8">
        <v>33</v>
      </c>
      <c r="S8">
        <v>173</v>
      </c>
    </row>
    <row r="9" spans="1:19" ht="12.75">
      <c r="A9" t="s">
        <v>4</v>
      </c>
      <c r="B9">
        <v>114</v>
      </c>
      <c r="C9">
        <v>130</v>
      </c>
      <c r="D9">
        <v>126</v>
      </c>
      <c r="E9">
        <v>143</v>
      </c>
      <c r="F9">
        <v>135</v>
      </c>
      <c r="G9">
        <v>166</v>
      </c>
      <c r="H9">
        <v>181</v>
      </c>
      <c r="I9">
        <v>156</v>
      </c>
      <c r="J9">
        <v>172</v>
      </c>
      <c r="K9">
        <v>141</v>
      </c>
      <c r="L9">
        <v>130</v>
      </c>
      <c r="M9">
        <v>158</v>
      </c>
      <c r="N9">
        <v>140</v>
      </c>
      <c r="O9">
        <v>153</v>
      </c>
      <c r="P9">
        <v>144</v>
      </c>
      <c r="Q9">
        <v>142</v>
      </c>
      <c r="R9">
        <v>155</v>
      </c>
      <c r="S9" s="1">
        <v>2486</v>
      </c>
    </row>
    <row r="10" spans="1:19" ht="12.75">
      <c r="A10" t="s">
        <v>25</v>
      </c>
      <c r="B10">
        <v>21</v>
      </c>
      <c r="C10">
        <v>15</v>
      </c>
      <c r="D10">
        <v>25</v>
      </c>
      <c r="E10">
        <v>16</v>
      </c>
      <c r="F10">
        <v>18</v>
      </c>
      <c r="G10">
        <v>17</v>
      </c>
      <c r="H10">
        <v>24</v>
      </c>
      <c r="I10">
        <v>28</v>
      </c>
      <c r="J10">
        <v>24</v>
      </c>
      <c r="K10">
        <v>13</v>
      </c>
      <c r="L10">
        <v>26</v>
      </c>
      <c r="M10">
        <v>6</v>
      </c>
      <c r="N10">
        <v>17</v>
      </c>
      <c r="O10">
        <v>10</v>
      </c>
      <c r="P10">
        <v>26</v>
      </c>
      <c r="Q10">
        <v>33</v>
      </c>
      <c r="R10">
        <v>47</v>
      </c>
      <c r="S10">
        <v>366</v>
      </c>
    </row>
    <row r="11" spans="1:19" ht="12.75">
      <c r="A11" t="s">
        <v>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>
        <v>9</v>
      </c>
      <c r="N11">
        <v>20</v>
      </c>
      <c r="O11">
        <v>20</v>
      </c>
      <c r="P11">
        <v>17</v>
      </c>
      <c r="Q11">
        <v>17</v>
      </c>
      <c r="R11">
        <v>29</v>
      </c>
      <c r="S11">
        <v>128</v>
      </c>
    </row>
    <row r="12" spans="1:19" ht="12.75">
      <c r="A12" t="s">
        <v>23</v>
      </c>
      <c r="B12">
        <v>34</v>
      </c>
      <c r="C12">
        <v>40</v>
      </c>
      <c r="D12">
        <v>32</v>
      </c>
      <c r="E12">
        <v>45</v>
      </c>
      <c r="F12">
        <v>47</v>
      </c>
      <c r="G12">
        <v>63</v>
      </c>
      <c r="H12">
        <v>45</v>
      </c>
      <c r="I12">
        <v>64</v>
      </c>
      <c r="J12">
        <v>50</v>
      </c>
      <c r="K12">
        <v>61</v>
      </c>
      <c r="L12">
        <v>64</v>
      </c>
      <c r="M12">
        <v>56</v>
      </c>
      <c r="N12">
        <v>55</v>
      </c>
      <c r="O12">
        <v>52</v>
      </c>
      <c r="P12">
        <v>57</v>
      </c>
      <c r="Q12">
        <v>57</v>
      </c>
      <c r="R12">
        <v>67</v>
      </c>
      <c r="S12">
        <v>889</v>
      </c>
    </row>
    <row r="13" spans="1:19" ht="12.75">
      <c r="A13" t="s">
        <v>24</v>
      </c>
      <c r="B13">
        <v>37</v>
      </c>
      <c r="C13">
        <v>33</v>
      </c>
      <c r="D13">
        <v>48</v>
      </c>
      <c r="E13">
        <v>50</v>
      </c>
      <c r="F13">
        <v>68</v>
      </c>
      <c r="G13">
        <v>43</v>
      </c>
      <c r="H13">
        <v>48</v>
      </c>
      <c r="I13">
        <v>51</v>
      </c>
      <c r="J13">
        <v>65</v>
      </c>
      <c r="K13">
        <v>58</v>
      </c>
      <c r="L13">
        <v>56</v>
      </c>
      <c r="M13">
        <v>57</v>
      </c>
      <c r="N13">
        <v>19</v>
      </c>
      <c r="O13">
        <v>32</v>
      </c>
      <c r="P13">
        <v>60</v>
      </c>
      <c r="Q13">
        <v>67</v>
      </c>
      <c r="R13">
        <v>60</v>
      </c>
      <c r="S13">
        <v>852</v>
      </c>
    </row>
    <row r="14" spans="1:19" ht="12.75">
      <c r="A14" t="s">
        <v>29</v>
      </c>
      <c r="B14">
        <v>63</v>
      </c>
      <c r="C14">
        <v>78</v>
      </c>
      <c r="D14">
        <v>87</v>
      </c>
      <c r="E14">
        <v>81</v>
      </c>
      <c r="F14">
        <v>90</v>
      </c>
      <c r="G14">
        <v>65</v>
      </c>
      <c r="H14">
        <v>70</v>
      </c>
      <c r="I14">
        <v>59</v>
      </c>
      <c r="J14">
        <v>68</v>
      </c>
      <c r="K14">
        <v>61</v>
      </c>
      <c r="L14">
        <v>103</v>
      </c>
      <c r="M14">
        <v>76</v>
      </c>
      <c r="N14">
        <v>102</v>
      </c>
      <c r="O14">
        <v>76</v>
      </c>
      <c r="P14">
        <v>69</v>
      </c>
      <c r="Q14">
        <v>79</v>
      </c>
      <c r="R14">
        <v>118</v>
      </c>
      <c r="S14" s="1">
        <v>1345</v>
      </c>
    </row>
    <row r="15" spans="1:19" ht="12.75">
      <c r="A15" t="s">
        <v>6</v>
      </c>
      <c r="B15">
        <v>21</v>
      </c>
      <c r="C15">
        <v>32</v>
      </c>
      <c r="D15">
        <v>46</v>
      </c>
      <c r="E15">
        <v>28</v>
      </c>
      <c r="F15">
        <v>32</v>
      </c>
      <c r="G15">
        <v>31</v>
      </c>
      <c r="H15">
        <v>36</v>
      </c>
      <c r="I15">
        <v>34</v>
      </c>
      <c r="J15">
        <v>37</v>
      </c>
      <c r="K15">
        <v>43</v>
      </c>
      <c r="L15">
        <v>48</v>
      </c>
      <c r="M15">
        <v>43</v>
      </c>
      <c r="N15">
        <v>47</v>
      </c>
      <c r="O15">
        <v>44</v>
      </c>
      <c r="P15">
        <v>52</v>
      </c>
      <c r="Q15">
        <v>41</v>
      </c>
      <c r="R15">
        <v>108</v>
      </c>
      <c r="S15">
        <v>723</v>
      </c>
    </row>
    <row r="16" spans="1:19" ht="12.75">
      <c r="A16" t="s">
        <v>7</v>
      </c>
      <c r="B16">
        <v>74</v>
      </c>
      <c r="C16">
        <v>91</v>
      </c>
      <c r="D16">
        <v>108</v>
      </c>
      <c r="E16">
        <v>127</v>
      </c>
      <c r="F16">
        <v>108</v>
      </c>
      <c r="G16">
        <v>106</v>
      </c>
      <c r="H16">
        <v>91</v>
      </c>
      <c r="I16">
        <v>68</v>
      </c>
      <c r="J16">
        <v>81</v>
      </c>
      <c r="K16">
        <v>100</v>
      </c>
      <c r="L16">
        <v>97</v>
      </c>
      <c r="M16">
        <v>80</v>
      </c>
      <c r="N16">
        <v>109</v>
      </c>
      <c r="O16">
        <v>103</v>
      </c>
      <c r="P16">
        <v>96</v>
      </c>
      <c r="Q16">
        <v>105</v>
      </c>
      <c r="R16">
        <v>88</v>
      </c>
      <c r="S16" s="1">
        <v>1632</v>
      </c>
    </row>
    <row r="17" spans="1:19" ht="12.75">
      <c r="A17" t="s">
        <v>8</v>
      </c>
      <c r="B17">
        <v>229</v>
      </c>
      <c r="C17">
        <v>277</v>
      </c>
      <c r="D17">
        <v>334</v>
      </c>
      <c r="E17">
        <v>333</v>
      </c>
      <c r="F17">
        <v>300</v>
      </c>
      <c r="G17">
        <v>313</v>
      </c>
      <c r="H17">
        <v>313</v>
      </c>
      <c r="I17">
        <v>278</v>
      </c>
      <c r="J17">
        <v>295</v>
      </c>
      <c r="K17">
        <v>340</v>
      </c>
      <c r="L17">
        <v>333</v>
      </c>
      <c r="M17">
        <v>236</v>
      </c>
      <c r="N17">
        <v>314</v>
      </c>
      <c r="O17">
        <v>289</v>
      </c>
      <c r="P17">
        <v>291</v>
      </c>
      <c r="Q17">
        <v>344</v>
      </c>
      <c r="R17">
        <v>352</v>
      </c>
      <c r="S17" s="1">
        <v>5171</v>
      </c>
    </row>
    <row r="18" spans="1:19" ht="12.75">
      <c r="A18" t="s">
        <v>9</v>
      </c>
      <c r="B18">
        <v>46</v>
      </c>
      <c r="C18">
        <v>39</v>
      </c>
      <c r="D18">
        <v>64</v>
      </c>
      <c r="E18">
        <v>54</v>
      </c>
      <c r="F18">
        <v>64</v>
      </c>
      <c r="G18">
        <v>51</v>
      </c>
      <c r="H18">
        <v>60</v>
      </c>
      <c r="I18">
        <v>69</v>
      </c>
      <c r="J18">
        <v>53</v>
      </c>
      <c r="K18">
        <v>59</v>
      </c>
      <c r="L18">
        <v>61</v>
      </c>
      <c r="M18">
        <v>39</v>
      </c>
      <c r="N18">
        <v>33</v>
      </c>
      <c r="O18">
        <v>48</v>
      </c>
      <c r="P18">
        <v>50</v>
      </c>
      <c r="Q18">
        <v>43</v>
      </c>
      <c r="R18">
        <v>43</v>
      </c>
      <c r="S18">
        <v>876</v>
      </c>
    </row>
    <row r="19" spans="1:19" ht="12.75">
      <c r="A19" t="s">
        <v>10</v>
      </c>
      <c r="B19">
        <v>19</v>
      </c>
      <c r="C19">
        <v>32</v>
      </c>
      <c r="D19">
        <v>40</v>
      </c>
      <c r="E19">
        <v>24</v>
      </c>
      <c r="F19">
        <v>12</v>
      </c>
      <c r="G19">
        <v>14</v>
      </c>
      <c r="H19">
        <v>21</v>
      </c>
      <c r="I19">
        <v>9</v>
      </c>
      <c r="J19">
        <v>11</v>
      </c>
      <c r="K19">
        <v>3</v>
      </c>
      <c r="L19">
        <v>8</v>
      </c>
      <c r="M19">
        <v>17</v>
      </c>
      <c r="N19">
        <v>32</v>
      </c>
      <c r="O19">
        <v>82</v>
      </c>
      <c r="P19">
        <v>37</v>
      </c>
      <c r="Q19">
        <v>35</v>
      </c>
      <c r="R19">
        <v>46</v>
      </c>
      <c r="S19">
        <v>442</v>
      </c>
    </row>
    <row r="20" spans="1:19" ht="12.75">
      <c r="A20" t="s">
        <v>11</v>
      </c>
      <c r="B20">
        <v>234</v>
      </c>
      <c r="C20">
        <v>249</v>
      </c>
      <c r="D20">
        <v>288</v>
      </c>
      <c r="E20">
        <v>308</v>
      </c>
      <c r="F20">
        <v>298</v>
      </c>
      <c r="G20">
        <v>278</v>
      </c>
      <c r="H20">
        <v>258</v>
      </c>
      <c r="I20">
        <v>306</v>
      </c>
      <c r="J20">
        <v>345</v>
      </c>
      <c r="K20">
        <v>307</v>
      </c>
      <c r="L20">
        <v>302</v>
      </c>
      <c r="M20">
        <v>306</v>
      </c>
      <c r="N20">
        <v>287</v>
      </c>
      <c r="O20">
        <v>327</v>
      </c>
      <c r="P20">
        <v>320</v>
      </c>
      <c r="Q20">
        <v>290</v>
      </c>
      <c r="R20">
        <v>306</v>
      </c>
      <c r="S20" s="1">
        <v>5009</v>
      </c>
    </row>
    <row r="21" spans="1:19" ht="12.75">
      <c r="A21" t="s">
        <v>12</v>
      </c>
      <c r="B21">
        <v>986</v>
      </c>
      <c r="C21">
        <v>942</v>
      </c>
      <c r="D21" s="1">
        <v>1018</v>
      </c>
      <c r="E21" s="1">
        <v>1049</v>
      </c>
      <c r="F21">
        <v>980</v>
      </c>
      <c r="G21">
        <v>880</v>
      </c>
      <c r="H21">
        <v>888</v>
      </c>
      <c r="I21">
        <v>933</v>
      </c>
      <c r="J21">
        <v>892</v>
      </c>
      <c r="K21">
        <v>880</v>
      </c>
      <c r="L21">
        <v>860</v>
      </c>
      <c r="M21">
        <v>706</v>
      </c>
      <c r="N21">
        <v>798</v>
      </c>
      <c r="O21">
        <v>780</v>
      </c>
      <c r="P21">
        <v>747</v>
      </c>
      <c r="Q21">
        <v>711</v>
      </c>
      <c r="R21">
        <v>809</v>
      </c>
      <c r="S21" s="1">
        <v>14859</v>
      </c>
    </row>
    <row r="22" spans="1:19" ht="12.75">
      <c r="A22" t="s">
        <v>13</v>
      </c>
      <c r="B22">
        <v>120</v>
      </c>
      <c r="C22">
        <v>147</v>
      </c>
      <c r="D22">
        <v>166</v>
      </c>
      <c r="E22">
        <v>152</v>
      </c>
      <c r="F22">
        <v>166</v>
      </c>
      <c r="G22">
        <v>153</v>
      </c>
      <c r="H22">
        <v>187</v>
      </c>
      <c r="I22">
        <v>171</v>
      </c>
      <c r="J22">
        <v>186</v>
      </c>
      <c r="K22">
        <v>187</v>
      </c>
      <c r="L22">
        <v>140</v>
      </c>
      <c r="M22">
        <v>166</v>
      </c>
      <c r="N22">
        <v>164</v>
      </c>
      <c r="O22">
        <v>135</v>
      </c>
      <c r="P22">
        <v>162</v>
      </c>
      <c r="Q22">
        <v>169</v>
      </c>
      <c r="R22">
        <v>154</v>
      </c>
      <c r="S22" s="1">
        <v>2725</v>
      </c>
    </row>
    <row r="23" spans="1:19" ht="12.75">
      <c r="A23" t="s">
        <v>14</v>
      </c>
      <c r="B23" s="1">
        <v>1025</v>
      </c>
      <c r="C23">
        <v>931</v>
      </c>
      <c r="D23">
        <v>991</v>
      </c>
      <c r="E23">
        <v>947</v>
      </c>
      <c r="F23">
        <v>902</v>
      </c>
      <c r="G23">
        <v>804</v>
      </c>
      <c r="H23">
        <v>778</v>
      </c>
      <c r="I23">
        <v>743</v>
      </c>
      <c r="J23">
        <v>710</v>
      </c>
      <c r="K23">
        <v>825</v>
      </c>
      <c r="L23">
        <v>767</v>
      </c>
      <c r="M23">
        <v>689</v>
      </c>
      <c r="N23">
        <v>714</v>
      </c>
      <c r="O23">
        <v>778</v>
      </c>
      <c r="P23">
        <v>738</v>
      </c>
      <c r="Q23">
        <v>747</v>
      </c>
      <c r="R23">
        <v>704</v>
      </c>
      <c r="S23" s="1">
        <v>13793</v>
      </c>
    </row>
    <row r="24" spans="1:19" ht="12.75">
      <c r="A24" t="s">
        <v>26</v>
      </c>
      <c r="B24" s="1">
        <v>2277</v>
      </c>
      <c r="C24" s="1">
        <v>2194</v>
      </c>
      <c r="D24" s="1">
        <v>2255</v>
      </c>
      <c r="E24" s="1">
        <v>2339</v>
      </c>
      <c r="F24" s="1">
        <v>2239</v>
      </c>
      <c r="G24" s="1">
        <v>2069</v>
      </c>
      <c r="H24" s="1">
        <v>2058</v>
      </c>
      <c r="I24" s="1">
        <v>2043</v>
      </c>
      <c r="J24" s="1">
        <v>1953</v>
      </c>
      <c r="K24" s="1">
        <v>2083</v>
      </c>
      <c r="L24" s="1">
        <v>2001</v>
      </c>
      <c r="M24" s="1">
        <v>1945</v>
      </c>
      <c r="N24" s="1">
        <v>1922</v>
      </c>
      <c r="O24" s="1">
        <v>1913</v>
      </c>
      <c r="P24" s="1">
        <v>1974</v>
      </c>
      <c r="Q24" s="1">
        <v>1994</v>
      </c>
      <c r="R24" s="1">
        <v>2002</v>
      </c>
      <c r="S24" s="1">
        <v>35261</v>
      </c>
    </row>
    <row r="25" spans="1:19" ht="12.75">
      <c r="A25" t="s">
        <v>15</v>
      </c>
      <c r="B25">
        <v>641</v>
      </c>
      <c r="C25">
        <v>577</v>
      </c>
      <c r="D25">
        <v>619</v>
      </c>
      <c r="E25">
        <v>678</v>
      </c>
      <c r="F25">
        <v>644</v>
      </c>
      <c r="G25">
        <v>569</v>
      </c>
      <c r="H25">
        <v>600</v>
      </c>
      <c r="I25">
        <v>647</v>
      </c>
      <c r="J25">
        <v>623</v>
      </c>
      <c r="K25">
        <v>624</v>
      </c>
      <c r="L25">
        <v>588</v>
      </c>
      <c r="M25">
        <v>584</v>
      </c>
      <c r="N25">
        <v>611</v>
      </c>
      <c r="O25">
        <v>534</v>
      </c>
      <c r="P25">
        <v>603</v>
      </c>
      <c r="Q25">
        <v>615</v>
      </c>
      <c r="R25">
        <v>591</v>
      </c>
      <c r="S25" s="1">
        <v>10348</v>
      </c>
    </row>
    <row r="26" spans="1:19" ht="12.75">
      <c r="A26" t="s">
        <v>16</v>
      </c>
      <c r="B26">
        <v>230</v>
      </c>
      <c r="C26">
        <v>248</v>
      </c>
      <c r="D26">
        <v>245</v>
      </c>
      <c r="E26">
        <v>243</v>
      </c>
      <c r="F26">
        <v>266</v>
      </c>
      <c r="G26">
        <v>255</v>
      </c>
      <c r="H26">
        <v>283</v>
      </c>
      <c r="I26">
        <v>249</v>
      </c>
      <c r="J26">
        <v>285</v>
      </c>
      <c r="K26">
        <v>294</v>
      </c>
      <c r="L26">
        <v>295</v>
      </c>
      <c r="M26">
        <v>244</v>
      </c>
      <c r="N26">
        <v>284</v>
      </c>
      <c r="O26">
        <v>253</v>
      </c>
      <c r="P26">
        <v>287</v>
      </c>
      <c r="Q26">
        <v>275</v>
      </c>
      <c r="R26">
        <v>283</v>
      </c>
      <c r="S26" s="1">
        <v>4519</v>
      </c>
    </row>
    <row r="27" spans="1:19" ht="12.75">
      <c r="A27" t="s">
        <v>17</v>
      </c>
      <c r="B27">
        <v>621</v>
      </c>
      <c r="C27">
        <v>655</v>
      </c>
      <c r="D27">
        <v>678</v>
      </c>
      <c r="E27">
        <v>737</v>
      </c>
      <c r="F27">
        <v>629</v>
      </c>
      <c r="G27">
        <v>560</v>
      </c>
      <c r="H27">
        <v>587</v>
      </c>
      <c r="I27">
        <v>505</v>
      </c>
      <c r="J27">
        <v>563</v>
      </c>
      <c r="K27">
        <v>434</v>
      </c>
      <c r="L27">
        <v>456</v>
      </c>
      <c r="M27">
        <v>467</v>
      </c>
      <c r="N27">
        <v>506</v>
      </c>
      <c r="O27">
        <v>480</v>
      </c>
      <c r="P27">
        <v>573</v>
      </c>
      <c r="Q27">
        <v>503</v>
      </c>
      <c r="R27">
        <v>585</v>
      </c>
      <c r="S27" s="1">
        <v>9539</v>
      </c>
    </row>
    <row r="28" spans="1:19" ht="12.75">
      <c r="A28" t="s">
        <v>18</v>
      </c>
      <c r="B28">
        <v>64</v>
      </c>
      <c r="C28">
        <v>89</v>
      </c>
      <c r="D28">
        <v>108</v>
      </c>
      <c r="E28">
        <v>87</v>
      </c>
      <c r="F28">
        <v>86</v>
      </c>
      <c r="G28">
        <v>91</v>
      </c>
      <c r="H28">
        <v>90</v>
      </c>
      <c r="I28">
        <v>93</v>
      </c>
      <c r="J28">
        <v>103</v>
      </c>
      <c r="K28">
        <v>100</v>
      </c>
      <c r="L28">
        <v>98</v>
      </c>
      <c r="M28">
        <v>91</v>
      </c>
      <c r="N28">
        <v>88</v>
      </c>
      <c r="O28">
        <v>102</v>
      </c>
      <c r="P28">
        <v>97</v>
      </c>
      <c r="Q28">
        <v>121</v>
      </c>
      <c r="R28">
        <v>133</v>
      </c>
      <c r="S28" s="1">
        <v>1641</v>
      </c>
    </row>
    <row r="29" spans="1:19" ht="12.75">
      <c r="A29" t="s">
        <v>19</v>
      </c>
      <c r="B29">
        <v>13</v>
      </c>
      <c r="C29">
        <v>13</v>
      </c>
      <c r="D29">
        <v>8</v>
      </c>
      <c r="E29">
        <v>5</v>
      </c>
      <c r="F29">
        <v>10</v>
      </c>
      <c r="G29">
        <v>12</v>
      </c>
      <c r="H29">
        <v>11</v>
      </c>
      <c r="I29">
        <v>15</v>
      </c>
      <c r="J29">
        <v>16</v>
      </c>
      <c r="K29">
        <v>20</v>
      </c>
      <c r="L29">
        <v>12</v>
      </c>
      <c r="M29">
        <v>12</v>
      </c>
      <c r="N29">
        <v>13</v>
      </c>
      <c r="O29">
        <v>22</v>
      </c>
      <c r="P29">
        <v>18</v>
      </c>
      <c r="Q29">
        <v>31</v>
      </c>
      <c r="R29">
        <v>31</v>
      </c>
      <c r="S29">
        <v>262</v>
      </c>
    </row>
    <row r="30" spans="1:19" ht="12.75">
      <c r="A30" t="s">
        <v>27</v>
      </c>
      <c r="B30">
        <v>172</v>
      </c>
      <c r="C30">
        <v>205</v>
      </c>
      <c r="D30">
        <v>175</v>
      </c>
      <c r="E30">
        <v>192</v>
      </c>
      <c r="F30">
        <v>197</v>
      </c>
      <c r="G30">
        <v>182</v>
      </c>
      <c r="H30">
        <v>210</v>
      </c>
      <c r="I30">
        <v>211</v>
      </c>
      <c r="J30">
        <v>193</v>
      </c>
      <c r="K30">
        <v>217</v>
      </c>
      <c r="L30">
        <v>215</v>
      </c>
      <c r="M30">
        <v>165</v>
      </c>
      <c r="N30">
        <v>210</v>
      </c>
      <c r="O30">
        <v>174</v>
      </c>
      <c r="P30">
        <v>193</v>
      </c>
      <c r="Q30">
        <v>247</v>
      </c>
      <c r="R30">
        <v>209</v>
      </c>
      <c r="S30" s="1">
        <v>3367</v>
      </c>
    </row>
    <row r="31" spans="1:19" ht="12.75">
      <c r="A31" t="s">
        <v>20</v>
      </c>
      <c r="B31">
        <v>110</v>
      </c>
      <c r="C31">
        <v>103</v>
      </c>
      <c r="D31">
        <v>138</v>
      </c>
      <c r="E31">
        <v>119</v>
      </c>
      <c r="F31">
        <v>134</v>
      </c>
      <c r="G31">
        <v>110</v>
      </c>
      <c r="H31">
        <v>123</v>
      </c>
      <c r="I31">
        <v>124</v>
      </c>
      <c r="J31">
        <v>151</v>
      </c>
      <c r="K31">
        <v>140</v>
      </c>
      <c r="L31">
        <v>133</v>
      </c>
      <c r="M31">
        <v>126</v>
      </c>
      <c r="N31">
        <v>152</v>
      </c>
      <c r="O31">
        <v>131</v>
      </c>
      <c r="P31">
        <v>141</v>
      </c>
      <c r="Q31">
        <v>169</v>
      </c>
      <c r="R31">
        <v>183</v>
      </c>
      <c r="S31" s="1">
        <v>2287</v>
      </c>
    </row>
    <row r="33" spans="1:19" ht="12.75">
      <c r="A33" t="s">
        <v>21</v>
      </c>
      <c r="B33" s="1">
        <v>7211</v>
      </c>
      <c r="C33" s="1">
        <v>7191</v>
      </c>
      <c r="D33" s="1">
        <v>7687</v>
      </c>
      <c r="E33" s="1">
        <v>7876</v>
      </c>
      <c r="F33" s="1">
        <v>7540</v>
      </c>
      <c r="G33" s="1">
        <v>6971</v>
      </c>
      <c r="H33" s="1">
        <v>7086</v>
      </c>
      <c r="I33" s="1">
        <v>7003</v>
      </c>
      <c r="J33" s="1">
        <v>7046</v>
      </c>
      <c r="K33" s="1">
        <v>7167</v>
      </c>
      <c r="L33" s="1">
        <v>6984</v>
      </c>
      <c r="M33" s="1">
        <v>6424</v>
      </c>
      <c r="N33" s="1">
        <v>6781</v>
      </c>
      <c r="O33" s="1">
        <v>6703</v>
      </c>
      <c r="P33" s="1">
        <v>6932</v>
      </c>
      <c r="Q33" s="1">
        <v>6997</v>
      </c>
      <c r="R33" s="1">
        <v>7300</v>
      </c>
      <c r="S33" s="1">
        <v>120899</v>
      </c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A10" sqref="A10"/>
    </sheetView>
  </sheetViews>
  <sheetFormatPr defaultColWidth="9.140625" defaultRowHeight="12.75"/>
  <cols>
    <col min="1" max="1" width="26.140625" style="0" customWidth="1"/>
    <col min="18" max="18" width="8.140625" style="0" customWidth="1"/>
    <col min="19" max="19" width="12.00390625" style="0" customWidth="1"/>
  </cols>
  <sheetData>
    <row r="1" ht="12.75">
      <c r="A1" t="s">
        <v>30</v>
      </c>
    </row>
    <row r="3" spans="2:19" ht="12.75">
      <c r="B3">
        <v>1979</v>
      </c>
      <c r="C3">
        <v>1980</v>
      </c>
      <c r="D3">
        <v>1981</v>
      </c>
      <c r="E3">
        <v>1982</v>
      </c>
      <c r="F3">
        <v>1983</v>
      </c>
      <c r="G3">
        <v>1984</v>
      </c>
      <c r="H3">
        <v>1985</v>
      </c>
      <c r="I3">
        <v>1986</v>
      </c>
      <c r="J3">
        <v>1987</v>
      </c>
      <c r="K3">
        <v>1988</v>
      </c>
      <c r="L3">
        <v>1989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 t="s">
        <v>0</v>
      </c>
    </row>
    <row r="5" spans="1:19" ht="12.75">
      <c r="A5" s="10" t="s">
        <v>22</v>
      </c>
      <c r="B5" s="11">
        <v>1049</v>
      </c>
      <c r="C5" s="11">
        <v>1055</v>
      </c>
      <c r="D5" s="10">
        <v>988</v>
      </c>
      <c r="E5" s="11">
        <v>1051</v>
      </c>
      <c r="F5" s="11">
        <v>1295</v>
      </c>
      <c r="G5" s="11">
        <v>1350</v>
      </c>
      <c r="H5" s="11">
        <v>1388</v>
      </c>
      <c r="I5" s="11">
        <v>1559</v>
      </c>
      <c r="J5" s="11">
        <v>1524</v>
      </c>
      <c r="K5" s="11">
        <v>1370</v>
      </c>
      <c r="L5" s="11">
        <v>1350</v>
      </c>
      <c r="M5" s="11">
        <v>1348</v>
      </c>
      <c r="N5" s="10">
        <v>982</v>
      </c>
      <c r="O5" s="10">
        <v>786</v>
      </c>
      <c r="P5" s="10">
        <v>828</v>
      </c>
      <c r="Q5" s="10">
        <v>747</v>
      </c>
      <c r="R5" s="10">
        <v>768</v>
      </c>
      <c r="S5" s="11">
        <v>19438</v>
      </c>
    </row>
    <row r="6" spans="1:19" ht="12.75">
      <c r="A6" s="10" t="s">
        <v>1</v>
      </c>
      <c r="B6" s="10">
        <v>355</v>
      </c>
      <c r="C6" s="10">
        <v>383</v>
      </c>
      <c r="D6" s="10">
        <v>414</v>
      </c>
      <c r="E6" s="10">
        <v>426</v>
      </c>
      <c r="F6" s="10">
        <v>391</v>
      </c>
      <c r="G6" s="10">
        <v>413</v>
      </c>
      <c r="H6" s="10">
        <v>379</v>
      </c>
      <c r="I6" s="10">
        <v>515</v>
      </c>
      <c r="J6" s="10">
        <v>497</v>
      </c>
      <c r="K6" s="10">
        <v>544</v>
      </c>
      <c r="L6" s="10">
        <v>369</v>
      </c>
      <c r="M6" s="10">
        <v>348</v>
      </c>
      <c r="N6" s="10">
        <v>374</v>
      </c>
      <c r="O6" s="10">
        <v>496</v>
      </c>
      <c r="P6" s="10">
        <v>427</v>
      </c>
      <c r="Q6" s="10">
        <v>462</v>
      </c>
      <c r="R6" s="10">
        <v>379</v>
      </c>
      <c r="S6" s="11">
        <v>7172</v>
      </c>
    </row>
    <row r="7" spans="1:19" ht="12.75">
      <c r="A7" s="10" t="s">
        <v>2</v>
      </c>
      <c r="B7" s="11">
        <v>2534</v>
      </c>
      <c r="C7" s="11">
        <v>2210</v>
      </c>
      <c r="D7" s="11">
        <v>2024</v>
      </c>
      <c r="E7" s="11">
        <v>2285</v>
      </c>
      <c r="F7" s="11">
        <v>2420</v>
      </c>
      <c r="G7" s="11">
        <v>2589</v>
      </c>
      <c r="H7" s="11">
        <v>2594</v>
      </c>
      <c r="I7" s="11">
        <v>2352</v>
      </c>
      <c r="J7" s="11">
        <v>2456</v>
      </c>
      <c r="K7" s="11">
        <v>2172</v>
      </c>
      <c r="L7" s="11">
        <v>2024</v>
      </c>
      <c r="M7" s="11">
        <v>2112</v>
      </c>
      <c r="N7" s="11">
        <v>1458</v>
      </c>
      <c r="O7" s="11">
        <v>1617</v>
      </c>
      <c r="P7" s="11">
        <v>1831</v>
      </c>
      <c r="Q7" s="11">
        <v>1925</v>
      </c>
      <c r="R7" s="11">
        <v>1797</v>
      </c>
      <c r="S7" s="11">
        <v>36400</v>
      </c>
    </row>
    <row r="8" spans="1:19" ht="12.75">
      <c r="A8" s="10" t="s">
        <v>3</v>
      </c>
      <c r="B8" s="10">
        <v>135</v>
      </c>
      <c r="C8" s="10">
        <v>171</v>
      </c>
      <c r="D8" s="10">
        <v>208</v>
      </c>
      <c r="E8" s="10">
        <v>286</v>
      </c>
      <c r="F8" s="10">
        <v>213</v>
      </c>
      <c r="G8" s="10">
        <v>179</v>
      </c>
      <c r="H8" s="10">
        <v>203</v>
      </c>
      <c r="I8" s="10">
        <v>214</v>
      </c>
      <c r="J8" s="10">
        <v>233</v>
      </c>
      <c r="K8" s="10">
        <v>190</v>
      </c>
      <c r="L8" s="10">
        <v>149</v>
      </c>
      <c r="M8" s="10">
        <v>203</v>
      </c>
      <c r="N8" s="10">
        <v>156</v>
      </c>
      <c r="O8" s="10">
        <v>174</v>
      </c>
      <c r="P8" s="10">
        <v>186</v>
      </c>
      <c r="Q8" s="10">
        <v>211</v>
      </c>
      <c r="R8" s="10">
        <v>206</v>
      </c>
      <c r="S8" s="11">
        <v>3317</v>
      </c>
    </row>
    <row r="9" spans="1:19" ht="12.75">
      <c r="A9" s="10" t="s">
        <v>4</v>
      </c>
      <c r="B9" s="11">
        <v>4898</v>
      </c>
      <c r="C9" s="11">
        <v>4930</v>
      </c>
      <c r="D9" s="11">
        <v>4521</v>
      </c>
      <c r="E9" s="11">
        <v>4322</v>
      </c>
      <c r="F9" s="11">
        <v>4499</v>
      </c>
      <c r="G9" s="11">
        <v>4798</v>
      </c>
      <c r="H9" s="11">
        <v>4320</v>
      </c>
      <c r="I9" s="11">
        <v>4614</v>
      </c>
      <c r="J9" s="11">
        <v>4031</v>
      </c>
      <c r="K9" s="11">
        <v>3529</v>
      </c>
      <c r="L9" s="11">
        <v>2982</v>
      </c>
      <c r="M9" s="11">
        <v>3453</v>
      </c>
      <c r="N9" s="11">
        <v>2751</v>
      </c>
      <c r="O9" s="11">
        <v>2572</v>
      </c>
      <c r="P9" s="11">
        <v>2675</v>
      </c>
      <c r="Q9" s="11">
        <v>2511</v>
      </c>
      <c r="R9" s="11">
        <v>2345</v>
      </c>
      <c r="S9" s="11">
        <v>63751</v>
      </c>
    </row>
    <row r="10" spans="1:19" ht="12.75">
      <c r="A10" s="10" t="s">
        <v>25</v>
      </c>
      <c r="B10" s="10">
        <v>294</v>
      </c>
      <c r="C10" s="10">
        <v>270</v>
      </c>
      <c r="D10" s="10">
        <v>286</v>
      </c>
      <c r="E10" s="10">
        <v>244</v>
      </c>
      <c r="F10" s="10">
        <v>246</v>
      </c>
      <c r="G10" s="10">
        <v>259</v>
      </c>
      <c r="H10" s="10">
        <v>243</v>
      </c>
      <c r="I10" s="10">
        <v>335</v>
      </c>
      <c r="J10" s="10">
        <v>284</v>
      </c>
      <c r="K10" s="10">
        <v>246</v>
      </c>
      <c r="L10" s="10">
        <v>217</v>
      </c>
      <c r="M10" s="10">
        <v>174</v>
      </c>
      <c r="N10" s="10">
        <v>244</v>
      </c>
      <c r="O10" s="10">
        <v>217</v>
      </c>
      <c r="P10" s="10">
        <v>315</v>
      </c>
      <c r="Q10" s="10">
        <v>293</v>
      </c>
      <c r="R10" s="10">
        <v>347</v>
      </c>
      <c r="S10" s="11">
        <v>4514</v>
      </c>
    </row>
    <row r="11" spans="1:19" ht="12.75">
      <c r="A11" s="10" t="s">
        <v>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254</v>
      </c>
      <c r="M11" s="10">
        <v>147</v>
      </c>
      <c r="N11" s="10">
        <v>308</v>
      </c>
      <c r="O11" s="10">
        <v>402</v>
      </c>
      <c r="P11" s="10">
        <v>435</v>
      </c>
      <c r="Q11" s="10">
        <v>349</v>
      </c>
      <c r="R11" s="10">
        <v>418</v>
      </c>
      <c r="S11" s="11">
        <v>2313</v>
      </c>
    </row>
    <row r="12" spans="1:19" ht="12.75">
      <c r="A12" s="10" t="s">
        <v>23</v>
      </c>
      <c r="B12" s="11">
        <v>1448</v>
      </c>
      <c r="C12" s="11">
        <v>1533</v>
      </c>
      <c r="D12" s="11">
        <v>1512</v>
      </c>
      <c r="E12" s="11">
        <v>1601</v>
      </c>
      <c r="F12" s="11">
        <v>1743</v>
      </c>
      <c r="G12" s="11">
        <v>1727</v>
      </c>
      <c r="H12" s="11">
        <v>1322</v>
      </c>
      <c r="I12" s="11">
        <v>1436</v>
      </c>
      <c r="J12" s="11">
        <v>1199</v>
      </c>
      <c r="K12" s="11">
        <v>1334</v>
      </c>
      <c r="L12" s="11">
        <v>1110</v>
      </c>
      <c r="M12" s="11">
        <v>1157</v>
      </c>
      <c r="N12" s="11">
        <v>1079</v>
      </c>
      <c r="O12" s="11">
        <v>1081</v>
      </c>
      <c r="P12" s="10">
        <v>985</v>
      </c>
      <c r="Q12" s="10">
        <v>980</v>
      </c>
      <c r="R12" s="11">
        <v>1116</v>
      </c>
      <c r="S12" s="11">
        <v>22363</v>
      </c>
    </row>
    <row r="13" spans="1:19" ht="12.75">
      <c r="A13" s="10" t="s">
        <v>24</v>
      </c>
      <c r="B13" s="11">
        <v>1004</v>
      </c>
      <c r="C13" s="11">
        <v>1432</v>
      </c>
      <c r="D13" s="11">
        <v>1462</v>
      </c>
      <c r="E13" s="11">
        <v>1430</v>
      </c>
      <c r="F13" s="11">
        <v>1608</v>
      </c>
      <c r="G13" s="11">
        <v>1152</v>
      </c>
      <c r="H13" s="11">
        <v>1103</v>
      </c>
      <c r="I13" s="10">
        <v>956</v>
      </c>
      <c r="J13" s="11">
        <v>1009</v>
      </c>
      <c r="K13" s="10">
        <v>876</v>
      </c>
      <c r="L13" s="10">
        <v>782</v>
      </c>
      <c r="M13" s="10">
        <v>819</v>
      </c>
      <c r="N13" s="10">
        <v>518</v>
      </c>
      <c r="O13" s="10">
        <v>772</v>
      </c>
      <c r="P13" s="10">
        <v>908</v>
      </c>
      <c r="Q13" s="10">
        <v>778</v>
      </c>
      <c r="R13" s="10">
        <v>650</v>
      </c>
      <c r="S13" s="11">
        <v>17259</v>
      </c>
    </row>
    <row r="14" spans="1:19" ht="12.75">
      <c r="A14" s="10" t="s">
        <v>29</v>
      </c>
      <c r="B14" s="11">
        <v>6037</v>
      </c>
      <c r="C14" s="11">
        <v>6534</v>
      </c>
      <c r="D14" s="11">
        <v>6682</v>
      </c>
      <c r="E14" s="11">
        <v>6184</v>
      </c>
      <c r="F14" s="11">
        <v>7033</v>
      </c>
      <c r="G14" s="11">
        <v>6931</v>
      </c>
      <c r="H14" s="11">
        <v>5160</v>
      </c>
      <c r="I14" s="11">
        <v>4752</v>
      </c>
      <c r="J14" s="11">
        <v>4413</v>
      </c>
      <c r="K14" s="11">
        <v>4345</v>
      </c>
      <c r="L14" s="11">
        <v>3878</v>
      </c>
      <c r="M14" s="11">
        <v>3093</v>
      </c>
      <c r="N14" s="11">
        <v>3402</v>
      </c>
      <c r="O14" s="11">
        <v>3187</v>
      </c>
      <c r="P14" s="11">
        <v>4137</v>
      </c>
      <c r="Q14" s="11">
        <v>4668</v>
      </c>
      <c r="R14" s="11">
        <v>4171</v>
      </c>
      <c r="S14" s="11">
        <v>84607</v>
      </c>
    </row>
    <row r="15" spans="1:19" ht="12.75">
      <c r="A15" s="10" t="s">
        <v>6</v>
      </c>
      <c r="B15" s="11">
        <v>2466</v>
      </c>
      <c r="C15" s="11">
        <v>3530</v>
      </c>
      <c r="D15" s="11">
        <v>3168</v>
      </c>
      <c r="E15" s="11">
        <v>2426</v>
      </c>
      <c r="F15" s="11">
        <v>2650</v>
      </c>
      <c r="G15" s="11">
        <v>2363</v>
      </c>
      <c r="H15" s="11">
        <v>1824</v>
      </c>
      <c r="I15" s="11">
        <v>1512</v>
      </c>
      <c r="J15" s="11">
        <v>1810</v>
      </c>
      <c r="K15" s="11">
        <v>1637</v>
      </c>
      <c r="L15" s="11">
        <v>1471</v>
      </c>
      <c r="M15" s="11">
        <v>1024</v>
      </c>
      <c r="N15" s="11">
        <v>1135</v>
      </c>
      <c r="O15" s="11">
        <v>1129</v>
      </c>
      <c r="P15" s="11">
        <v>1311</v>
      </c>
      <c r="Q15" s="11">
        <v>1085</v>
      </c>
      <c r="R15" s="11">
        <v>1646</v>
      </c>
      <c r="S15" s="11">
        <v>32187</v>
      </c>
    </row>
    <row r="16" spans="1:19" ht="12.75">
      <c r="A16" s="10" t="s">
        <v>7</v>
      </c>
      <c r="B16" s="11">
        <v>4788</v>
      </c>
      <c r="C16" s="11">
        <v>9802</v>
      </c>
      <c r="D16" s="11">
        <v>9252</v>
      </c>
      <c r="E16" s="11">
        <v>7589</v>
      </c>
      <c r="F16" s="11">
        <v>7629</v>
      </c>
      <c r="G16" s="11">
        <v>8581</v>
      </c>
      <c r="H16" s="11">
        <v>5848</v>
      </c>
      <c r="I16" s="11">
        <v>6198</v>
      </c>
      <c r="J16" s="11">
        <v>5999</v>
      </c>
      <c r="K16" s="11">
        <v>5586</v>
      </c>
      <c r="L16" s="11">
        <v>4349</v>
      </c>
      <c r="M16" s="11">
        <v>3649</v>
      </c>
      <c r="N16" s="11">
        <v>3328</v>
      </c>
      <c r="O16" s="11">
        <v>2860</v>
      </c>
      <c r="P16" s="11">
        <v>3461</v>
      </c>
      <c r="Q16" s="11">
        <v>2659</v>
      </c>
      <c r="R16" s="11">
        <v>2134</v>
      </c>
      <c r="S16" s="11">
        <v>93712</v>
      </c>
    </row>
    <row r="17" spans="1:19" ht="12.75">
      <c r="A17" s="10" t="s">
        <v>8</v>
      </c>
      <c r="B17" s="11">
        <v>21189</v>
      </c>
      <c r="C17" s="11">
        <v>21438</v>
      </c>
      <c r="D17" s="11">
        <v>19305</v>
      </c>
      <c r="E17" s="11">
        <v>17354</v>
      </c>
      <c r="F17" s="11">
        <v>17304</v>
      </c>
      <c r="G17" s="11">
        <v>19100</v>
      </c>
      <c r="H17" s="11">
        <v>15601</v>
      </c>
      <c r="I17" s="11">
        <v>16703</v>
      </c>
      <c r="J17" s="11">
        <v>14676</v>
      </c>
      <c r="K17" s="11">
        <v>14929</v>
      </c>
      <c r="L17" s="11">
        <v>12017</v>
      </c>
      <c r="M17" s="11">
        <v>10104</v>
      </c>
      <c r="N17" s="11">
        <v>9342</v>
      </c>
      <c r="O17" s="11">
        <v>8821</v>
      </c>
      <c r="P17" s="11">
        <v>9136</v>
      </c>
      <c r="Q17" s="11">
        <v>8028</v>
      </c>
      <c r="R17" s="11">
        <v>6604</v>
      </c>
      <c r="S17" s="11">
        <v>241651</v>
      </c>
    </row>
    <row r="18" spans="1:19" ht="12.75">
      <c r="A18" s="10" t="s">
        <v>9</v>
      </c>
      <c r="B18" s="11">
        <v>6637</v>
      </c>
      <c r="C18" s="11">
        <v>6875</v>
      </c>
      <c r="D18" s="11">
        <v>6485</v>
      </c>
      <c r="E18" s="11">
        <v>6455</v>
      </c>
      <c r="F18" s="11">
        <v>6109</v>
      </c>
      <c r="G18" s="11">
        <v>6786</v>
      </c>
      <c r="H18" s="11">
        <v>4936</v>
      </c>
      <c r="I18" s="11">
        <v>5662</v>
      </c>
      <c r="J18" s="11">
        <v>4821</v>
      </c>
      <c r="K18" s="11">
        <v>4871</v>
      </c>
      <c r="L18" s="11">
        <v>3733</v>
      </c>
      <c r="M18" s="11">
        <v>3358</v>
      </c>
      <c r="N18" s="11">
        <v>2762</v>
      </c>
      <c r="O18" s="11">
        <v>2775</v>
      </c>
      <c r="P18" s="11">
        <v>2797</v>
      </c>
      <c r="Q18" s="11">
        <v>2173</v>
      </c>
      <c r="R18" s="11">
        <v>2308</v>
      </c>
      <c r="S18" s="11">
        <v>79543</v>
      </c>
    </row>
    <row r="19" spans="1:19" ht="12.75">
      <c r="A19" s="10" t="s">
        <v>10</v>
      </c>
      <c r="B19" s="11">
        <v>1734</v>
      </c>
      <c r="C19" s="11">
        <v>1815</v>
      </c>
      <c r="D19" s="11">
        <v>1815</v>
      </c>
      <c r="E19" s="11">
        <v>1726</v>
      </c>
      <c r="F19" s="11">
        <v>1512</v>
      </c>
      <c r="G19" s="11">
        <v>1689</v>
      </c>
      <c r="H19" s="11">
        <v>1479</v>
      </c>
      <c r="I19" s="11">
        <v>1494</v>
      </c>
      <c r="J19" s="11">
        <v>1244</v>
      </c>
      <c r="K19" s="11">
        <v>1048</v>
      </c>
      <c r="L19" s="11">
        <v>1078</v>
      </c>
      <c r="M19" s="10">
        <v>801</v>
      </c>
      <c r="N19" s="11">
        <v>1081</v>
      </c>
      <c r="O19" s="11">
        <v>1451</v>
      </c>
      <c r="P19" s="11">
        <v>1081</v>
      </c>
      <c r="Q19" s="11">
        <v>1092</v>
      </c>
      <c r="R19" s="11">
        <v>1322</v>
      </c>
      <c r="S19" s="11">
        <v>23462</v>
      </c>
    </row>
    <row r="20" spans="1:19" ht="12.75">
      <c r="A20" s="10" t="s">
        <v>11</v>
      </c>
      <c r="B20" s="11">
        <v>13301</v>
      </c>
      <c r="C20" s="11">
        <v>13443</v>
      </c>
      <c r="D20" s="11">
        <v>13563</v>
      </c>
      <c r="E20" s="11">
        <v>13222</v>
      </c>
      <c r="F20" s="11">
        <v>13406</v>
      </c>
      <c r="G20" s="11">
        <v>13750</v>
      </c>
      <c r="H20" s="11">
        <v>11178</v>
      </c>
      <c r="I20" s="11">
        <v>11751</v>
      </c>
      <c r="J20" s="11">
        <v>11534</v>
      </c>
      <c r="K20" s="11">
        <v>9819</v>
      </c>
      <c r="L20" s="11">
        <v>8500</v>
      </c>
      <c r="M20" s="11">
        <v>7289</v>
      </c>
      <c r="N20" s="11">
        <v>6948</v>
      </c>
      <c r="O20" s="11">
        <v>7606</v>
      </c>
      <c r="P20" s="11">
        <v>7641</v>
      </c>
      <c r="Q20" s="11">
        <v>7034</v>
      </c>
      <c r="R20" s="11">
        <v>6116</v>
      </c>
      <c r="S20" s="11">
        <v>176101</v>
      </c>
    </row>
    <row r="21" spans="1:19" ht="12.75">
      <c r="A21" s="10" t="s">
        <v>12</v>
      </c>
      <c r="B21" s="11">
        <v>23030</v>
      </c>
      <c r="C21" s="11">
        <v>20555</v>
      </c>
      <c r="D21" s="11">
        <v>19293</v>
      </c>
      <c r="E21" s="11">
        <v>18497</v>
      </c>
      <c r="F21" s="11">
        <v>16596</v>
      </c>
      <c r="G21" s="11">
        <v>15005</v>
      </c>
      <c r="H21" s="11">
        <v>14037</v>
      </c>
      <c r="I21" s="11">
        <v>13711</v>
      </c>
      <c r="J21" s="11">
        <v>13090</v>
      </c>
      <c r="K21" s="11">
        <v>12634</v>
      </c>
      <c r="L21" s="11">
        <v>11236</v>
      </c>
      <c r="M21" s="11">
        <v>10099</v>
      </c>
      <c r="N21" s="11">
        <v>9431</v>
      </c>
      <c r="O21" s="11">
        <v>9706</v>
      </c>
      <c r="P21" s="11">
        <v>9734</v>
      </c>
      <c r="Q21" s="11">
        <v>9711</v>
      </c>
      <c r="R21" s="11">
        <v>8981</v>
      </c>
      <c r="S21" s="11">
        <v>235346</v>
      </c>
    </row>
    <row r="22" spans="1:19" ht="12.75">
      <c r="A22" s="10" t="s">
        <v>13</v>
      </c>
      <c r="B22" s="11">
        <v>2997</v>
      </c>
      <c r="C22" s="11">
        <v>2836</v>
      </c>
      <c r="D22" s="11">
        <v>2735</v>
      </c>
      <c r="E22" s="11">
        <v>2653</v>
      </c>
      <c r="F22" s="11">
        <v>2822</v>
      </c>
      <c r="G22" s="11">
        <v>2488</v>
      </c>
      <c r="H22" s="11">
        <v>2488</v>
      </c>
      <c r="I22" s="11">
        <v>2408</v>
      </c>
      <c r="J22" s="11">
        <v>2266</v>
      </c>
      <c r="K22" s="11">
        <v>2146</v>
      </c>
      <c r="L22" s="11">
        <v>1896</v>
      </c>
      <c r="M22" s="11">
        <v>1809</v>
      </c>
      <c r="N22" s="11">
        <v>1647</v>
      </c>
      <c r="O22" s="11">
        <v>1570</v>
      </c>
      <c r="P22" s="11">
        <v>1678</v>
      </c>
      <c r="Q22" s="11">
        <v>1503</v>
      </c>
      <c r="R22" s="11">
        <v>1412</v>
      </c>
      <c r="S22" s="11">
        <v>37354</v>
      </c>
    </row>
    <row r="23" spans="1:19" ht="12.75">
      <c r="A23" s="10" t="s">
        <v>14</v>
      </c>
      <c r="B23" s="11">
        <v>16529</v>
      </c>
      <c r="C23" s="11">
        <v>15570</v>
      </c>
      <c r="D23" s="11">
        <v>14958</v>
      </c>
      <c r="E23" s="11">
        <v>13548</v>
      </c>
      <c r="F23" s="11">
        <v>12502</v>
      </c>
      <c r="G23" s="11">
        <v>12443</v>
      </c>
      <c r="H23" s="11">
        <v>10501</v>
      </c>
      <c r="I23" s="11">
        <v>10425</v>
      </c>
      <c r="J23" s="11">
        <v>9258</v>
      </c>
      <c r="K23" s="11">
        <v>10152</v>
      </c>
      <c r="L23" s="11">
        <v>8860</v>
      </c>
      <c r="M23" s="11">
        <v>8329</v>
      </c>
      <c r="N23" s="11">
        <v>7146</v>
      </c>
      <c r="O23" s="11">
        <v>7639</v>
      </c>
      <c r="P23" s="11">
        <v>7804</v>
      </c>
      <c r="Q23" s="11">
        <v>8144</v>
      </c>
      <c r="R23" s="11">
        <v>7194</v>
      </c>
      <c r="S23" s="11">
        <v>181002</v>
      </c>
    </row>
    <row r="24" spans="1:19" ht="12.75">
      <c r="A24" s="10" t="s">
        <v>26</v>
      </c>
      <c r="B24" s="11">
        <v>40968</v>
      </c>
      <c r="C24" s="11">
        <v>37147</v>
      </c>
      <c r="D24" s="11">
        <v>37548</v>
      </c>
      <c r="E24" s="11">
        <v>37102</v>
      </c>
      <c r="F24" s="11">
        <v>30689</v>
      </c>
      <c r="G24" s="11">
        <v>30867</v>
      </c>
      <c r="H24" s="11">
        <v>25203</v>
      </c>
      <c r="I24" s="11">
        <v>25383</v>
      </c>
      <c r="J24" s="11">
        <v>23413</v>
      </c>
      <c r="K24" s="11">
        <v>23980</v>
      </c>
      <c r="L24" s="11">
        <v>21412</v>
      </c>
      <c r="M24" s="11">
        <v>20333</v>
      </c>
      <c r="N24" s="11">
        <v>17579</v>
      </c>
      <c r="O24" s="11">
        <v>17130</v>
      </c>
      <c r="P24" s="11">
        <v>17511</v>
      </c>
      <c r="Q24" s="11">
        <v>17377</v>
      </c>
      <c r="R24" s="11">
        <v>16724</v>
      </c>
      <c r="S24" s="11">
        <v>440366</v>
      </c>
    </row>
    <row r="25" spans="1:19" ht="12.75">
      <c r="A25" s="10" t="s">
        <v>15</v>
      </c>
      <c r="B25" s="11">
        <v>11469</v>
      </c>
      <c r="C25" s="11">
        <v>10621</v>
      </c>
      <c r="D25" s="11">
        <v>9661</v>
      </c>
      <c r="E25" s="11">
        <v>9031</v>
      </c>
      <c r="F25" s="11">
        <v>8201</v>
      </c>
      <c r="G25" s="11">
        <v>7696</v>
      </c>
      <c r="H25" s="11">
        <v>7180</v>
      </c>
      <c r="I25" s="11">
        <v>7023</v>
      </c>
      <c r="J25" s="11">
        <v>6415</v>
      </c>
      <c r="K25" s="11">
        <v>6203</v>
      </c>
      <c r="L25" s="11">
        <v>6060</v>
      </c>
      <c r="M25" s="11">
        <v>5795</v>
      </c>
      <c r="N25" s="11">
        <v>5263</v>
      </c>
      <c r="O25" s="11">
        <v>4885</v>
      </c>
      <c r="P25" s="11">
        <v>5005</v>
      </c>
      <c r="Q25" s="11">
        <v>5066</v>
      </c>
      <c r="R25" s="11">
        <v>4508</v>
      </c>
      <c r="S25" s="11">
        <v>120082</v>
      </c>
    </row>
    <row r="26" spans="1:19" ht="12.75">
      <c r="A26" s="10" t="s">
        <v>16</v>
      </c>
      <c r="B26" s="11">
        <v>4018</v>
      </c>
      <c r="C26" s="11">
        <v>3803</v>
      </c>
      <c r="D26" s="11">
        <v>3591</v>
      </c>
      <c r="E26" s="11">
        <v>3102</v>
      </c>
      <c r="F26" s="11">
        <v>3037</v>
      </c>
      <c r="G26" s="11">
        <v>2930</v>
      </c>
      <c r="H26" s="11">
        <v>2580</v>
      </c>
      <c r="I26" s="11">
        <v>2545</v>
      </c>
      <c r="J26" s="11">
        <v>2569</v>
      </c>
      <c r="K26" s="11">
        <v>2654</v>
      </c>
      <c r="L26" s="11">
        <v>2461</v>
      </c>
      <c r="M26" s="11">
        <v>2198</v>
      </c>
      <c r="N26" s="11">
        <v>1951</v>
      </c>
      <c r="O26" s="11">
        <v>1768</v>
      </c>
      <c r="P26" s="11">
        <v>1826</v>
      </c>
      <c r="Q26" s="11">
        <v>1884</v>
      </c>
      <c r="R26" s="11">
        <v>1865</v>
      </c>
      <c r="S26" s="11">
        <v>44782</v>
      </c>
    </row>
    <row r="27" spans="1:19" ht="12.75">
      <c r="A27" s="10" t="s">
        <v>17</v>
      </c>
      <c r="B27" s="11">
        <v>7546</v>
      </c>
      <c r="C27" s="11">
        <v>7251</v>
      </c>
      <c r="D27" s="11">
        <v>6580</v>
      </c>
      <c r="E27" s="11">
        <v>6326</v>
      </c>
      <c r="F27" s="11">
        <v>5631</v>
      </c>
      <c r="G27" s="11">
        <v>6076</v>
      </c>
      <c r="H27" s="11">
        <v>5289</v>
      </c>
      <c r="I27" s="11">
        <v>4850</v>
      </c>
      <c r="J27" s="11">
        <v>4571</v>
      </c>
      <c r="K27" s="11">
        <v>4474</v>
      </c>
      <c r="L27" s="11">
        <v>4071</v>
      </c>
      <c r="M27" s="11">
        <v>3830</v>
      </c>
      <c r="N27" s="11">
        <v>3580</v>
      </c>
      <c r="O27" s="11">
        <v>3536</v>
      </c>
      <c r="P27" s="11">
        <v>3599</v>
      </c>
      <c r="Q27" s="11">
        <v>3631</v>
      </c>
      <c r="R27" s="11">
        <v>3543</v>
      </c>
      <c r="S27" s="11">
        <v>84384</v>
      </c>
    </row>
    <row r="28" spans="1:19" ht="12.75">
      <c r="A28" s="10" t="s">
        <v>18</v>
      </c>
      <c r="B28" s="11">
        <v>1680</v>
      </c>
      <c r="C28" s="11">
        <v>1799</v>
      </c>
      <c r="D28" s="11">
        <v>1946</v>
      </c>
      <c r="E28" s="11">
        <v>1602</v>
      </c>
      <c r="F28" s="11">
        <v>1729</v>
      </c>
      <c r="G28" s="11">
        <v>1498</v>
      </c>
      <c r="H28" s="11">
        <v>1442</v>
      </c>
      <c r="I28" s="11">
        <v>1382</v>
      </c>
      <c r="J28" s="11">
        <v>1425</v>
      </c>
      <c r="K28" s="11">
        <v>1343</v>
      </c>
      <c r="L28" s="11">
        <v>1331</v>
      </c>
      <c r="M28" s="11">
        <v>1224</v>
      </c>
      <c r="N28" s="11">
        <v>1153</v>
      </c>
      <c r="O28" s="11">
        <v>1168</v>
      </c>
      <c r="P28" s="11">
        <v>1142</v>
      </c>
      <c r="Q28" s="11">
        <v>1370</v>
      </c>
      <c r="R28" s="11">
        <v>1306</v>
      </c>
      <c r="S28" s="11">
        <v>24540</v>
      </c>
    </row>
    <row r="29" spans="1:19" ht="12.75">
      <c r="A29" s="10" t="s">
        <v>19</v>
      </c>
      <c r="B29" s="10">
        <v>624</v>
      </c>
      <c r="C29" s="10">
        <v>551</v>
      </c>
      <c r="D29" s="10">
        <v>631</v>
      </c>
      <c r="E29" s="10">
        <v>589</v>
      </c>
      <c r="F29" s="10">
        <v>784</v>
      </c>
      <c r="G29" s="10">
        <v>907</v>
      </c>
      <c r="H29" s="10">
        <v>918</v>
      </c>
      <c r="I29" s="10">
        <v>931</v>
      </c>
      <c r="J29" s="10">
        <v>943</v>
      </c>
      <c r="K29" s="10">
        <v>910</v>
      </c>
      <c r="L29" s="10">
        <v>759</v>
      </c>
      <c r="M29" s="10">
        <v>762</v>
      </c>
      <c r="N29" s="10">
        <v>789</v>
      </c>
      <c r="O29" s="10">
        <v>734</v>
      </c>
      <c r="P29" s="10">
        <v>688</v>
      </c>
      <c r="Q29" s="10">
        <v>738</v>
      </c>
      <c r="R29" s="10">
        <v>815</v>
      </c>
      <c r="S29" s="11">
        <v>13073</v>
      </c>
    </row>
    <row r="30" spans="1:19" ht="12.75">
      <c r="A30" s="10" t="s">
        <v>27</v>
      </c>
      <c r="B30" s="11">
        <v>3059</v>
      </c>
      <c r="C30" s="11">
        <v>2916</v>
      </c>
      <c r="D30" s="11">
        <v>3036</v>
      </c>
      <c r="E30" s="11">
        <v>3283</v>
      </c>
      <c r="F30" s="11">
        <v>3017</v>
      </c>
      <c r="G30" s="11">
        <v>2554</v>
      </c>
      <c r="H30" s="11">
        <v>2559</v>
      </c>
      <c r="I30" s="11">
        <v>2607</v>
      </c>
      <c r="J30" s="11">
        <v>2739</v>
      </c>
      <c r="K30" s="11">
        <v>2447</v>
      </c>
      <c r="L30" s="11">
        <v>1862</v>
      </c>
      <c r="M30" s="11">
        <v>1520</v>
      </c>
      <c r="N30" s="11">
        <v>1647</v>
      </c>
      <c r="O30" s="11">
        <v>1674</v>
      </c>
      <c r="P30" s="11">
        <v>1765</v>
      </c>
      <c r="Q30" s="11">
        <v>1949</v>
      </c>
      <c r="R30" s="11">
        <v>1988</v>
      </c>
      <c r="S30" s="11">
        <v>40622</v>
      </c>
    </row>
    <row r="31" spans="1:19" ht="12.75">
      <c r="A31" s="10" t="s">
        <v>20</v>
      </c>
      <c r="B31" s="11">
        <v>1611</v>
      </c>
      <c r="C31" s="11">
        <v>1578</v>
      </c>
      <c r="D31" s="11">
        <v>1543</v>
      </c>
      <c r="E31" s="11">
        <v>1294</v>
      </c>
      <c r="F31" s="11">
        <v>1168</v>
      </c>
      <c r="G31" s="10">
        <v>976</v>
      </c>
      <c r="H31" s="10">
        <v>932</v>
      </c>
      <c r="I31" s="10">
        <v>896</v>
      </c>
      <c r="J31" s="10">
        <v>895</v>
      </c>
      <c r="K31" s="10">
        <v>816</v>
      </c>
      <c r="L31" s="10">
        <v>899</v>
      </c>
      <c r="M31" s="10">
        <v>960</v>
      </c>
      <c r="N31" s="10">
        <v>915</v>
      </c>
      <c r="O31" s="10">
        <v>814</v>
      </c>
      <c r="P31" s="10">
        <v>926</v>
      </c>
      <c r="Q31" s="10">
        <v>936</v>
      </c>
      <c r="R31" s="10">
        <v>913</v>
      </c>
      <c r="S31" s="11">
        <v>18072</v>
      </c>
    </row>
    <row r="33" spans="1:19" ht="12.75">
      <c r="A33" t="s">
        <v>21</v>
      </c>
      <c r="B33" s="1">
        <v>181400</v>
      </c>
      <c r="C33" s="1">
        <v>180048</v>
      </c>
      <c r="D33" s="1">
        <v>173207</v>
      </c>
      <c r="E33" s="1">
        <v>163628</v>
      </c>
      <c r="F33" s="1">
        <v>154234</v>
      </c>
      <c r="G33" s="1">
        <v>155107</v>
      </c>
      <c r="H33" s="1">
        <v>130707</v>
      </c>
      <c r="I33" s="1">
        <v>132214</v>
      </c>
      <c r="J33" s="1">
        <v>123314</v>
      </c>
      <c r="K33" s="1">
        <v>120255</v>
      </c>
      <c r="L33" s="1">
        <v>105110</v>
      </c>
      <c r="M33" s="1">
        <v>95938</v>
      </c>
      <c r="N33" s="1">
        <v>86969</v>
      </c>
      <c r="O33" s="1">
        <v>86570</v>
      </c>
      <c r="P33" s="1">
        <v>89832</v>
      </c>
      <c r="Q33" s="1">
        <v>87304</v>
      </c>
      <c r="R33" s="1">
        <v>81576</v>
      </c>
      <c r="S33" s="1">
        <v>2147413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75" zoomScaleNormal="75" workbookViewId="0" topLeftCell="A1">
      <selection activeCell="A28" sqref="A28"/>
    </sheetView>
  </sheetViews>
  <sheetFormatPr defaultColWidth="9.140625" defaultRowHeight="12.75"/>
  <cols>
    <col min="1" max="1" width="15.00390625" style="16" customWidth="1"/>
    <col min="2" max="13" width="7.28125" style="16" customWidth="1"/>
    <col min="14" max="14" width="8.00390625" style="16" customWidth="1"/>
    <col min="15" max="16" width="7.421875" style="16" customWidth="1"/>
    <col min="17" max="17" width="8.00390625" style="16" customWidth="1"/>
    <col min="18" max="18" width="8.140625" style="16" customWidth="1"/>
    <col min="19" max="19" width="19.57421875" style="16" customWidth="1"/>
    <col min="20" max="20" width="18.28125" style="16" customWidth="1"/>
    <col min="21" max="22" width="13.140625" style="16" customWidth="1"/>
    <col min="23" max="23" width="13.00390625" style="16" customWidth="1"/>
    <col min="24" max="24" width="13.28125" style="16" customWidth="1"/>
    <col min="25" max="16384" width="9.140625" style="16" customWidth="1"/>
  </cols>
  <sheetData>
    <row r="1" spans="1:24" ht="16.5" thickBot="1">
      <c r="A1" s="30" t="s">
        <v>46</v>
      </c>
      <c r="R1" s="91"/>
      <c r="S1" s="29" t="s">
        <v>62</v>
      </c>
      <c r="T1" s="29"/>
      <c r="U1" s="91"/>
      <c r="V1" s="91"/>
      <c r="W1" s="91"/>
      <c r="X1" s="91"/>
    </row>
    <row r="2" spans="1:24" ht="14.25">
      <c r="A2" s="23"/>
      <c r="B2" s="17">
        <v>1979</v>
      </c>
      <c r="C2" s="17">
        <v>1980</v>
      </c>
      <c r="D2" s="17">
        <v>1981</v>
      </c>
      <c r="E2" s="17">
        <v>1982</v>
      </c>
      <c r="F2" s="17">
        <v>1983</v>
      </c>
      <c r="G2" s="17">
        <v>1984</v>
      </c>
      <c r="H2" s="17">
        <v>1985</v>
      </c>
      <c r="I2" s="17">
        <v>1986</v>
      </c>
      <c r="J2" s="17">
        <v>1987</v>
      </c>
      <c r="K2" s="17">
        <v>1988</v>
      </c>
      <c r="L2" s="17">
        <v>1989</v>
      </c>
      <c r="M2" s="17">
        <v>1990</v>
      </c>
      <c r="N2" s="17">
        <v>1991</v>
      </c>
      <c r="O2" s="17">
        <v>1992</v>
      </c>
      <c r="P2" s="17">
        <v>1993</v>
      </c>
      <c r="Q2" s="17">
        <v>1994</v>
      </c>
      <c r="R2" s="17">
        <v>1995</v>
      </c>
      <c r="S2" s="23"/>
      <c r="T2" s="93" t="s">
        <v>0</v>
      </c>
      <c r="U2" s="93" t="s">
        <v>59</v>
      </c>
      <c r="V2" s="93" t="s">
        <v>59</v>
      </c>
      <c r="W2" s="93" t="s">
        <v>60</v>
      </c>
      <c r="X2" s="93" t="s">
        <v>61</v>
      </c>
    </row>
    <row r="3" spans="1:24" ht="15.75">
      <c r="A3" s="27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71"/>
      <c r="S3" s="24" t="str">
        <f>A3</f>
        <v>Brasil</v>
      </c>
      <c r="T3" s="18"/>
      <c r="U3" s="18"/>
      <c r="V3" s="18"/>
      <c r="W3" s="18"/>
      <c r="X3" s="18"/>
    </row>
    <row r="4" spans="1:24" ht="14.25">
      <c r="A4" s="24" t="s">
        <v>33</v>
      </c>
      <c r="B4" s="19">
        <v>7211</v>
      </c>
      <c r="C4" s="19">
        <v>7191</v>
      </c>
      <c r="D4" s="19">
        <v>7687</v>
      </c>
      <c r="E4" s="19">
        <v>7876</v>
      </c>
      <c r="F4" s="19">
        <v>7540</v>
      </c>
      <c r="G4" s="19">
        <v>6971</v>
      </c>
      <c r="H4" s="19">
        <v>7086</v>
      </c>
      <c r="I4" s="19">
        <v>7003</v>
      </c>
      <c r="J4" s="19">
        <v>7046</v>
      </c>
      <c r="K4" s="19">
        <v>7167</v>
      </c>
      <c r="L4" s="19">
        <v>6984</v>
      </c>
      <c r="M4" s="19">
        <v>6424</v>
      </c>
      <c r="N4" s="19">
        <v>6781</v>
      </c>
      <c r="O4" s="19">
        <v>6703</v>
      </c>
      <c r="P4" s="19">
        <v>6932</v>
      </c>
      <c r="Q4" s="19">
        <v>6997</v>
      </c>
      <c r="R4" s="72">
        <v>7300</v>
      </c>
      <c r="S4" s="24" t="str">
        <f aca="true" t="shared" si="0" ref="S4:S26">A4</f>
        <v>Nº</v>
      </c>
      <c r="T4" s="19">
        <v>120899</v>
      </c>
      <c r="U4" s="19">
        <f>MAX(B4:R4)</f>
        <v>7876</v>
      </c>
      <c r="V4" s="19">
        <f>MIN(B4:R4)</f>
        <v>6424</v>
      </c>
      <c r="W4" s="94">
        <f>AVERAGE(B4:R4)</f>
        <v>7111.705882352941</v>
      </c>
      <c r="X4" s="95">
        <f>STDEVP(B4:R4)</f>
        <v>343.0746385445254</v>
      </c>
    </row>
    <row r="5" spans="1:24" ht="15">
      <c r="A5" s="68" t="s">
        <v>34</v>
      </c>
      <c r="B5" s="69">
        <f aca="true" t="shared" si="1" ref="B5:T5">B4/B6</f>
        <v>0.03975192943770672</v>
      </c>
      <c r="C5" s="69">
        <f t="shared" si="1"/>
        <v>0.039939349506798186</v>
      </c>
      <c r="D5" s="69">
        <f t="shared" si="1"/>
        <v>0.04438042342399556</v>
      </c>
      <c r="E5" s="69">
        <f t="shared" si="1"/>
        <v>0.04813357127142054</v>
      </c>
      <c r="F5" s="69">
        <f t="shared" si="1"/>
        <v>0.04888675648689653</v>
      </c>
      <c r="G5" s="69">
        <f t="shared" si="1"/>
        <v>0.04494316826448839</v>
      </c>
      <c r="H5" s="69">
        <f t="shared" si="1"/>
        <v>0.054212857765842684</v>
      </c>
      <c r="I5" s="69">
        <f t="shared" si="1"/>
        <v>0.05296715930234317</v>
      </c>
      <c r="J5" s="69">
        <f t="shared" si="1"/>
        <v>0.05713868660492726</v>
      </c>
      <c r="K5" s="69">
        <f t="shared" si="1"/>
        <v>0.05959835349881502</v>
      </c>
      <c r="L5" s="69">
        <f t="shared" si="1"/>
        <v>0.06644467700504234</v>
      </c>
      <c r="M5" s="69">
        <f t="shared" si="1"/>
        <v>0.06695991160958119</v>
      </c>
      <c r="N5" s="69">
        <f t="shared" si="1"/>
        <v>0.07797031126033414</v>
      </c>
      <c r="O5" s="69">
        <f t="shared" si="1"/>
        <v>0.07742867044010628</v>
      </c>
      <c r="P5" s="69">
        <f t="shared" si="1"/>
        <v>0.07716626591860362</v>
      </c>
      <c r="Q5" s="69">
        <f t="shared" si="1"/>
        <v>0.08014523962246861</v>
      </c>
      <c r="R5" s="73">
        <f t="shared" si="1"/>
        <v>0.08948710405021085</v>
      </c>
      <c r="S5" s="24" t="str">
        <f t="shared" si="0"/>
        <v>%</v>
      </c>
      <c r="T5" s="69">
        <f t="shared" si="1"/>
        <v>0.05629983612840194</v>
      </c>
      <c r="U5" s="69">
        <f>MAX(B5:R5)</f>
        <v>0.08948710405021085</v>
      </c>
      <c r="V5" s="69">
        <f>MIN(B5:R5)</f>
        <v>0.03975192943770672</v>
      </c>
      <c r="W5" s="69">
        <f>AVERAGE(B5:R5)</f>
        <v>0.06032673149821064</v>
      </c>
      <c r="X5" s="97">
        <f>STDEVP(B5:R5)</f>
        <v>0.015192027236936015</v>
      </c>
    </row>
    <row r="6" spans="1:24" ht="14.25">
      <c r="A6" s="24" t="s">
        <v>57</v>
      </c>
      <c r="B6" s="14">
        <v>181400</v>
      </c>
      <c r="C6" s="14">
        <v>180048</v>
      </c>
      <c r="D6" s="14">
        <v>173207</v>
      </c>
      <c r="E6" s="14">
        <v>163628</v>
      </c>
      <c r="F6" s="14">
        <v>154234</v>
      </c>
      <c r="G6" s="14">
        <v>155107</v>
      </c>
      <c r="H6" s="14">
        <v>130707</v>
      </c>
      <c r="I6" s="14">
        <v>132214</v>
      </c>
      <c r="J6" s="14">
        <v>123314</v>
      </c>
      <c r="K6" s="14">
        <v>120255</v>
      </c>
      <c r="L6" s="14">
        <v>105110</v>
      </c>
      <c r="M6" s="14">
        <v>95938</v>
      </c>
      <c r="N6" s="14">
        <v>86969</v>
      </c>
      <c r="O6" s="14">
        <v>86570</v>
      </c>
      <c r="P6" s="14">
        <v>89832</v>
      </c>
      <c r="Q6" s="14">
        <v>87304</v>
      </c>
      <c r="R6" s="74">
        <v>81576</v>
      </c>
      <c r="S6" s="24" t="str">
        <f t="shared" si="0"/>
        <v>T.óbitos &lt;1 a</v>
      </c>
      <c r="T6" s="14">
        <v>2147413</v>
      </c>
      <c r="U6" s="19">
        <f>MAX(B6:R6)</f>
        <v>181400</v>
      </c>
      <c r="V6" s="19">
        <f>MIN(B6:R6)</f>
        <v>81576</v>
      </c>
      <c r="W6" s="94">
        <f>AVERAGE(B6:R6)</f>
        <v>126318.41176470589</v>
      </c>
      <c r="X6" s="95">
        <f>STDEVP(B6:R6)</f>
        <v>34789.798763530096</v>
      </c>
    </row>
    <row r="7" spans="1:23" ht="14.25">
      <c r="A7" s="78" t="s">
        <v>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75"/>
      <c r="S7" s="26" t="str">
        <f t="shared" si="0"/>
        <v>Norte</v>
      </c>
      <c r="T7" s="61"/>
      <c r="U7" s="61"/>
      <c r="V7" s="61"/>
      <c r="W7" s="12"/>
    </row>
    <row r="8" spans="1:24" ht="14.25">
      <c r="A8" s="24" t="s">
        <v>33</v>
      </c>
      <c r="B8" s="18">
        <f>B44+B49+B54+B59+B64+B69+B74</f>
        <v>195</v>
      </c>
      <c r="C8" s="18">
        <f aca="true" t="shared" si="2" ref="C8:R8">C44+C49+C54+C59+C64+C69+C74</f>
        <v>216</v>
      </c>
      <c r="D8" s="18">
        <f t="shared" si="2"/>
        <v>239</v>
      </c>
      <c r="E8" s="18">
        <f t="shared" si="2"/>
        <v>278</v>
      </c>
      <c r="F8" s="18">
        <f t="shared" si="2"/>
        <v>268</v>
      </c>
      <c r="G8" s="18">
        <f t="shared" si="2"/>
        <v>322</v>
      </c>
      <c r="H8" s="18">
        <f t="shared" si="2"/>
        <v>329</v>
      </c>
      <c r="I8" s="18">
        <f t="shared" si="2"/>
        <v>331</v>
      </c>
      <c r="J8" s="18">
        <f t="shared" si="2"/>
        <v>366</v>
      </c>
      <c r="K8" s="18">
        <f t="shared" si="2"/>
        <v>331</v>
      </c>
      <c r="L8" s="18">
        <f t="shared" si="2"/>
        <v>347</v>
      </c>
      <c r="M8" s="18">
        <f t="shared" si="2"/>
        <v>319</v>
      </c>
      <c r="N8" s="18">
        <f t="shared" si="2"/>
        <v>321</v>
      </c>
      <c r="O8" s="18">
        <f t="shared" si="2"/>
        <v>348</v>
      </c>
      <c r="P8" s="18">
        <f t="shared" si="2"/>
        <v>367</v>
      </c>
      <c r="Q8" s="18">
        <f t="shared" si="2"/>
        <v>354</v>
      </c>
      <c r="R8" s="71">
        <f t="shared" si="2"/>
        <v>428</v>
      </c>
      <c r="S8" s="24" t="str">
        <f t="shared" si="0"/>
        <v>Nº</v>
      </c>
      <c r="T8" s="18">
        <f>SUM(B8:R8)</f>
        <v>5359</v>
      </c>
      <c r="U8" s="19">
        <f>MAX(B8:R8)</f>
        <v>428</v>
      </c>
      <c r="V8" s="19">
        <f>MIN(B8:R8)</f>
        <v>195</v>
      </c>
      <c r="W8" s="94">
        <f>AVERAGE(B8:R8)</f>
        <v>315.2352941176471</v>
      </c>
      <c r="X8" s="95">
        <f>STDEVP(B8:R8)</f>
        <v>57.43080687100497</v>
      </c>
    </row>
    <row r="9" spans="1:24" ht="15">
      <c r="A9" s="68" t="s">
        <v>34</v>
      </c>
      <c r="B9" s="69">
        <f>B8/B10</f>
        <v>0.021046950890447922</v>
      </c>
      <c r="C9" s="69">
        <f aca="true" t="shared" si="3" ref="C9:T9">C8/C10</f>
        <v>0.023949440070961305</v>
      </c>
      <c r="D9" s="69">
        <f t="shared" si="3"/>
        <v>0.028314180784267267</v>
      </c>
      <c r="E9" s="69">
        <f t="shared" si="3"/>
        <v>0.032273043882052474</v>
      </c>
      <c r="F9" s="69">
        <f t="shared" si="3"/>
        <v>0.029567519858781994</v>
      </c>
      <c r="G9" s="69">
        <f t="shared" si="3"/>
        <v>0.033583646224447226</v>
      </c>
      <c r="H9" s="69">
        <f t="shared" si="3"/>
        <v>0.036046893831488985</v>
      </c>
      <c r="I9" s="69">
        <f t="shared" si="3"/>
        <v>0.03451871936594014</v>
      </c>
      <c r="J9" s="69">
        <f t="shared" si="3"/>
        <v>0.040554016620498616</v>
      </c>
      <c r="K9" s="69">
        <f t="shared" si="3"/>
        <v>0.04111290522916408</v>
      </c>
      <c r="L9" s="69">
        <f t="shared" si="3"/>
        <v>0.0472430224642614</v>
      </c>
      <c r="M9" s="69">
        <f t="shared" si="3"/>
        <v>0.0409762363519589</v>
      </c>
      <c r="N9" s="69">
        <f t="shared" si="3"/>
        <v>0.05117168818747011</v>
      </c>
      <c r="O9" s="69">
        <f t="shared" si="3"/>
        <v>0.05555555555555555</v>
      </c>
      <c r="P9" s="69">
        <f t="shared" si="3"/>
        <v>0.054800657010601765</v>
      </c>
      <c r="Q9" s="69">
        <f t="shared" si="3"/>
        <v>0.05447830101569714</v>
      </c>
      <c r="R9" s="73">
        <f t="shared" si="3"/>
        <v>0.068370607028754</v>
      </c>
      <c r="S9" s="24" t="str">
        <f t="shared" si="0"/>
        <v>%</v>
      </c>
      <c r="T9" s="69">
        <f t="shared" si="3"/>
        <v>0.03914393192359666</v>
      </c>
      <c r="U9" s="20">
        <f>MAX(B9:R9)</f>
        <v>0.068370607028754</v>
      </c>
      <c r="V9" s="20">
        <f>MIN(B9:R9)</f>
        <v>0.021046950890447922</v>
      </c>
      <c r="W9" s="20">
        <f>AVERAGE(B9:R9)</f>
        <v>0.04079784613954993</v>
      </c>
      <c r="X9" s="96">
        <f>STDEVP(B9:R9)</f>
        <v>0.012492992899736023</v>
      </c>
    </row>
    <row r="10" spans="1:24" ht="14.25">
      <c r="A10" s="24" t="s">
        <v>56</v>
      </c>
      <c r="B10" s="18">
        <f>B46+B51+B56+B61+B66+B71+B76</f>
        <v>9265</v>
      </c>
      <c r="C10" s="18">
        <f aca="true" t="shared" si="4" ref="C10:R10">C46+C51+C56+C61+C66+C71+C76</f>
        <v>9019</v>
      </c>
      <c r="D10" s="18">
        <f t="shared" si="4"/>
        <v>8441</v>
      </c>
      <c r="E10" s="18">
        <f t="shared" si="4"/>
        <v>8614</v>
      </c>
      <c r="F10" s="18">
        <f t="shared" si="4"/>
        <v>9064</v>
      </c>
      <c r="G10" s="18">
        <f t="shared" si="4"/>
        <v>9588</v>
      </c>
      <c r="H10" s="18">
        <f t="shared" si="4"/>
        <v>9127</v>
      </c>
      <c r="I10" s="18">
        <f t="shared" si="4"/>
        <v>9589</v>
      </c>
      <c r="J10" s="18">
        <f t="shared" si="4"/>
        <v>9025</v>
      </c>
      <c r="K10" s="18">
        <f t="shared" si="4"/>
        <v>8051</v>
      </c>
      <c r="L10" s="18">
        <f t="shared" si="4"/>
        <v>7345</v>
      </c>
      <c r="M10" s="18">
        <f t="shared" si="4"/>
        <v>7785</v>
      </c>
      <c r="N10" s="18">
        <f t="shared" si="4"/>
        <v>6273</v>
      </c>
      <c r="O10" s="18">
        <f t="shared" si="4"/>
        <v>6264</v>
      </c>
      <c r="P10" s="18">
        <f t="shared" si="4"/>
        <v>6697</v>
      </c>
      <c r="Q10" s="18">
        <f t="shared" si="4"/>
        <v>6498</v>
      </c>
      <c r="R10" s="71">
        <f t="shared" si="4"/>
        <v>6260</v>
      </c>
      <c r="S10" s="24" t="str">
        <f t="shared" si="0"/>
        <v>T.óbitos &lt;1 ano</v>
      </c>
      <c r="T10" s="18">
        <f>SUM(B10:R10)</f>
        <v>136905</v>
      </c>
      <c r="U10" s="19">
        <f>MAX(B10:R10)</f>
        <v>9589</v>
      </c>
      <c r="V10" s="19">
        <f>MIN(B10:R10)</f>
        <v>6260</v>
      </c>
      <c r="W10" s="94">
        <f>AVERAGE(B10:R10)</f>
        <v>8053.235294117647</v>
      </c>
      <c r="X10" s="95">
        <f>STDEVP(B10:R10)</f>
        <v>1215.5097952232788</v>
      </c>
    </row>
    <row r="11" spans="1:23" ht="14.25">
      <c r="A11" s="79" t="s">
        <v>49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75"/>
      <c r="S11" s="26" t="str">
        <f t="shared" si="0"/>
        <v>Nordeste</v>
      </c>
      <c r="T11" s="61"/>
      <c r="U11" s="61"/>
      <c r="V11" s="12"/>
      <c r="W11" s="12"/>
    </row>
    <row r="12" spans="1:24" ht="14.25">
      <c r="A12" s="24" t="s">
        <v>33</v>
      </c>
      <c r="B12" s="18">
        <f>B83+B88+B93+B98+B103+B108+B113+B118+B123</f>
        <v>757</v>
      </c>
      <c r="C12" s="18">
        <f aca="true" t="shared" si="5" ref="C12:R12">C83+C88+C93+C98+C103+C108+C113+C118+C123</f>
        <v>871</v>
      </c>
      <c r="D12" s="18">
        <f t="shared" si="5"/>
        <v>1047</v>
      </c>
      <c r="E12" s="18">
        <f t="shared" si="5"/>
        <v>1050</v>
      </c>
      <c r="F12" s="18">
        <f t="shared" si="5"/>
        <v>1019</v>
      </c>
      <c r="G12" s="18">
        <f t="shared" si="5"/>
        <v>964</v>
      </c>
      <c r="H12" s="18">
        <f t="shared" si="5"/>
        <v>942</v>
      </c>
      <c r="I12" s="18">
        <f t="shared" si="5"/>
        <v>938</v>
      </c>
      <c r="J12" s="18">
        <f t="shared" si="5"/>
        <v>1005</v>
      </c>
      <c r="K12" s="18">
        <f t="shared" si="5"/>
        <v>1032</v>
      </c>
      <c r="L12" s="18">
        <f t="shared" si="5"/>
        <v>1072</v>
      </c>
      <c r="M12" s="18">
        <f t="shared" si="5"/>
        <v>910</v>
      </c>
      <c r="N12" s="18">
        <f t="shared" si="5"/>
        <v>998</v>
      </c>
      <c r="O12" s="18">
        <f t="shared" si="5"/>
        <v>1053</v>
      </c>
      <c r="P12" s="18">
        <f t="shared" si="5"/>
        <v>1032</v>
      </c>
      <c r="Q12" s="18">
        <f t="shared" si="5"/>
        <v>1061</v>
      </c>
      <c r="R12" s="71">
        <f t="shared" si="5"/>
        <v>1188</v>
      </c>
      <c r="S12" s="24" t="str">
        <f t="shared" si="0"/>
        <v>Nº</v>
      </c>
      <c r="T12" s="18">
        <f>SUM(B12:R12)</f>
        <v>16939</v>
      </c>
      <c r="U12" s="19">
        <f>MAX(B12:R12)</f>
        <v>1188</v>
      </c>
      <c r="V12" s="19">
        <f>MIN(B12:R12)</f>
        <v>757</v>
      </c>
      <c r="W12" s="94">
        <f>AVERAGE(B12:R12)</f>
        <v>996.4117647058823</v>
      </c>
      <c r="X12" s="95">
        <f>STDEVP(B12:R12)</f>
        <v>92.76159120437815</v>
      </c>
    </row>
    <row r="13" spans="1:24" ht="15">
      <c r="A13" s="68" t="s">
        <v>34</v>
      </c>
      <c r="B13" s="69">
        <f>B12/B14</f>
        <v>0.0129172070165859</v>
      </c>
      <c r="C13" s="69">
        <f aca="true" t="shared" si="6" ref="C13:T13">C12/C14</f>
        <v>0.013117074786904008</v>
      </c>
      <c r="D13" s="69">
        <f t="shared" si="6"/>
        <v>0.016554930111947377</v>
      </c>
      <c r="E13" s="69">
        <f t="shared" si="6"/>
        <v>0.018107506854984738</v>
      </c>
      <c r="F13" s="69">
        <f t="shared" si="6"/>
        <v>0.017272943011153678</v>
      </c>
      <c r="G13" s="69">
        <f t="shared" si="6"/>
        <v>0.01552860065400538</v>
      </c>
      <c r="H13" s="69">
        <f t="shared" si="6"/>
        <v>0.019442323171864357</v>
      </c>
      <c r="I13" s="69">
        <f t="shared" si="6"/>
        <v>0.018587507926442613</v>
      </c>
      <c r="J13" s="69">
        <f t="shared" si="6"/>
        <v>0.021518038753880742</v>
      </c>
      <c r="K13" s="69">
        <f t="shared" si="6"/>
        <v>0.023219709753628078</v>
      </c>
      <c r="L13" s="69">
        <f t="shared" si="6"/>
        <v>0.029037325965653612</v>
      </c>
      <c r="M13" s="69">
        <f t="shared" si="6"/>
        <v>0.029079056688183037</v>
      </c>
      <c r="N13" s="69">
        <f t="shared" si="6"/>
        <v>0.033721912485217095</v>
      </c>
      <c r="O13" s="69">
        <f t="shared" si="6"/>
        <v>0.03547604608853851</v>
      </c>
      <c r="P13" s="69">
        <f t="shared" si="6"/>
        <v>0.032806688495406425</v>
      </c>
      <c r="Q13" s="69">
        <f t="shared" si="6"/>
        <v>0.037231989332210405</v>
      </c>
      <c r="R13" s="73">
        <f t="shared" si="6"/>
        <v>0.04557486477155023</v>
      </c>
      <c r="S13" s="24" t="str">
        <f t="shared" si="0"/>
        <v>%</v>
      </c>
      <c r="T13" s="69">
        <f t="shared" si="6"/>
        <v>0.02197344610415302</v>
      </c>
      <c r="U13" s="69">
        <f>MAX(B13:R13)</f>
        <v>0.04557486477155023</v>
      </c>
      <c r="V13" s="69">
        <f>MIN(B13:R13)</f>
        <v>0.0129172070165859</v>
      </c>
      <c r="W13" s="69">
        <f>AVERAGE(B13:R13)</f>
        <v>0.024658454462832716</v>
      </c>
      <c r="X13" s="97">
        <f>STDEVP(B13:R13)</f>
        <v>0.009372693439404296</v>
      </c>
    </row>
    <row r="14" spans="1:24" ht="14.25">
      <c r="A14" s="24" t="s">
        <v>57</v>
      </c>
      <c r="B14" s="18">
        <f>B85+B90+B95+B100+B105+B110+B115+B120+B125</f>
        <v>58604</v>
      </c>
      <c r="C14" s="18">
        <f aca="true" t="shared" si="7" ref="C14:R14">C85+C90+C95+C100+C105+C110+C115+C120+C125</f>
        <v>66402</v>
      </c>
      <c r="D14" s="18">
        <f t="shared" si="7"/>
        <v>63244</v>
      </c>
      <c r="E14" s="18">
        <f t="shared" si="7"/>
        <v>57987</v>
      </c>
      <c r="F14" s="18">
        <f t="shared" si="7"/>
        <v>58994</v>
      </c>
      <c r="G14" s="18">
        <f t="shared" si="7"/>
        <v>62079</v>
      </c>
      <c r="H14" s="18">
        <f t="shared" si="7"/>
        <v>48451</v>
      </c>
      <c r="I14" s="18">
        <f t="shared" si="7"/>
        <v>50464</v>
      </c>
      <c r="J14" s="18">
        <f t="shared" si="7"/>
        <v>46705</v>
      </c>
      <c r="K14" s="18">
        <f t="shared" si="7"/>
        <v>44445</v>
      </c>
      <c r="L14" s="18">
        <f t="shared" si="7"/>
        <v>36918</v>
      </c>
      <c r="M14" s="18">
        <f t="shared" si="7"/>
        <v>31294</v>
      </c>
      <c r="N14" s="18">
        <f t="shared" si="7"/>
        <v>29595</v>
      </c>
      <c r="O14" s="18">
        <f t="shared" si="7"/>
        <v>29682</v>
      </c>
      <c r="P14" s="18">
        <f t="shared" si="7"/>
        <v>31457</v>
      </c>
      <c r="Q14" s="18">
        <f t="shared" si="7"/>
        <v>28497</v>
      </c>
      <c r="R14" s="71">
        <f t="shared" si="7"/>
        <v>26067</v>
      </c>
      <c r="S14" s="24" t="str">
        <f t="shared" si="0"/>
        <v>T.óbitos &lt;1 a</v>
      </c>
      <c r="T14" s="18">
        <f>SUM(B14:R14)</f>
        <v>770885</v>
      </c>
      <c r="U14" s="19">
        <f>MAX(B14:R14)</f>
        <v>66402</v>
      </c>
      <c r="V14" s="19">
        <f>MIN(B14:R14)</f>
        <v>26067</v>
      </c>
      <c r="W14" s="94">
        <f>AVERAGE(B14:R14)</f>
        <v>45346.17647058824</v>
      </c>
      <c r="X14" s="95">
        <f>STDEVP(B14:R14)</f>
        <v>13750.797958601162</v>
      </c>
    </row>
    <row r="15" spans="1:23" ht="14.25">
      <c r="A15" s="78" t="s">
        <v>55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75"/>
      <c r="S15" s="26" t="str">
        <f t="shared" si="0"/>
        <v>Sudeste</v>
      </c>
      <c r="T15" s="61"/>
      <c r="U15" s="61"/>
      <c r="V15" s="61"/>
      <c r="W15" s="12"/>
    </row>
    <row r="16" spans="1:24" ht="14.25">
      <c r="A16" s="24" t="s">
        <v>33</v>
      </c>
      <c r="B16" s="19">
        <f>B129+B134+B139+B144</f>
        <v>4408</v>
      </c>
      <c r="C16" s="19">
        <f aca="true" t="shared" si="8" ref="C16:T16">C129+C134+C139+C144</f>
        <v>4214</v>
      </c>
      <c r="D16" s="19">
        <f t="shared" si="8"/>
        <v>4430</v>
      </c>
      <c r="E16" s="19">
        <f t="shared" si="8"/>
        <v>4487</v>
      </c>
      <c r="F16" s="19">
        <f t="shared" si="8"/>
        <v>4287</v>
      </c>
      <c r="G16" s="19">
        <f t="shared" si="8"/>
        <v>3906</v>
      </c>
      <c r="H16" s="19">
        <f t="shared" si="8"/>
        <v>3911</v>
      </c>
      <c r="I16" s="19">
        <f t="shared" si="8"/>
        <v>3890</v>
      </c>
      <c r="J16" s="19">
        <f t="shared" si="8"/>
        <v>3741</v>
      </c>
      <c r="K16" s="19">
        <f t="shared" si="8"/>
        <v>3975</v>
      </c>
      <c r="L16" s="19">
        <f t="shared" si="8"/>
        <v>3768</v>
      </c>
      <c r="M16" s="19">
        <f t="shared" si="8"/>
        <v>3506</v>
      </c>
      <c r="N16" s="19">
        <f t="shared" si="8"/>
        <v>3598</v>
      </c>
      <c r="O16" s="19">
        <f t="shared" si="8"/>
        <v>3606</v>
      </c>
      <c r="P16" s="19">
        <f t="shared" si="8"/>
        <v>3621</v>
      </c>
      <c r="Q16" s="19">
        <f t="shared" si="8"/>
        <v>3621</v>
      </c>
      <c r="R16" s="72">
        <f t="shared" si="8"/>
        <v>3669</v>
      </c>
      <c r="S16" s="24" t="str">
        <f t="shared" si="0"/>
        <v>Nº</v>
      </c>
      <c r="T16" s="19">
        <f t="shared" si="8"/>
        <v>66638</v>
      </c>
      <c r="U16" s="19">
        <f>MAX(B16:R16)</f>
        <v>4487</v>
      </c>
      <c r="V16" s="19">
        <f>MIN(B16:R16)</f>
        <v>3506</v>
      </c>
      <c r="W16" s="94">
        <f>AVERAGE(B16:R16)</f>
        <v>3919.8823529411766</v>
      </c>
      <c r="X16" s="95">
        <f>STDEVP(B16:R16)</f>
        <v>317.68313520623605</v>
      </c>
    </row>
    <row r="17" spans="1:24" ht="15">
      <c r="A17" s="68" t="s">
        <v>34</v>
      </c>
      <c r="B17" s="69">
        <f>B16/B18</f>
        <v>0.052775250227479524</v>
      </c>
      <c r="C17" s="69">
        <f aca="true" t="shared" si="9" ref="C17:T17">C16/C18</f>
        <v>0.055368686603248014</v>
      </c>
      <c r="D17" s="69">
        <f t="shared" si="9"/>
        <v>0.05943596211125124</v>
      </c>
      <c r="E17" s="69">
        <f t="shared" si="9"/>
        <v>0.06249303621169917</v>
      </c>
      <c r="F17" s="69">
        <f t="shared" si="9"/>
        <v>0.06847258381382869</v>
      </c>
      <c r="G17" s="69">
        <f t="shared" si="9"/>
        <v>0.06424025130338963</v>
      </c>
      <c r="H17" s="69">
        <f t="shared" si="9"/>
        <v>0.07488177066380747</v>
      </c>
      <c r="I17" s="69">
        <f t="shared" si="9"/>
        <v>0.07491285843588114</v>
      </c>
      <c r="J17" s="69">
        <f t="shared" si="9"/>
        <v>0.0778936848022987</v>
      </c>
      <c r="K17" s="69">
        <f t="shared" si="9"/>
        <v>0.08126840039254171</v>
      </c>
      <c r="L17" s="69">
        <f t="shared" si="9"/>
        <v>0.08681227536632569</v>
      </c>
      <c r="M17" s="69">
        <f t="shared" si="9"/>
        <v>0.08641853586393887</v>
      </c>
      <c r="N17" s="69">
        <f t="shared" si="9"/>
        <v>0.10049437198000168</v>
      </c>
      <c r="O17" s="69">
        <f t="shared" si="9"/>
        <v>0.10004161464835622</v>
      </c>
      <c r="P17" s="69">
        <f t="shared" si="9"/>
        <v>0.09859231627957633</v>
      </c>
      <c r="Q17" s="69">
        <f t="shared" si="9"/>
        <v>0.09857084524295631</v>
      </c>
      <c r="R17" s="73">
        <f t="shared" si="9"/>
        <v>0.1069336364431232</v>
      </c>
      <c r="S17" s="24" t="str">
        <f t="shared" si="0"/>
        <v>%</v>
      </c>
      <c r="T17" s="69">
        <f t="shared" si="9"/>
        <v>0.074533480674848</v>
      </c>
      <c r="U17" s="69">
        <f>MAX(B17:R17)</f>
        <v>0.1069336364431232</v>
      </c>
      <c r="V17" s="69">
        <f>MIN(B17:R17)</f>
        <v>0.052775250227479524</v>
      </c>
      <c r="W17" s="69">
        <f>AVERAGE(B17:R17)</f>
        <v>0.07938859296410021</v>
      </c>
      <c r="X17" s="97">
        <f>STDEVP(B17:R17)</f>
        <v>0.016865454416067436</v>
      </c>
    </row>
    <row r="18" spans="1:24" ht="14.25">
      <c r="A18" s="24" t="s">
        <v>57</v>
      </c>
      <c r="B18" s="19">
        <f>B131+B136+B141+B146</f>
        <v>83524</v>
      </c>
      <c r="C18" s="19">
        <f aca="true" t="shared" si="10" ref="C18:T18">C131+C136+C141+C146</f>
        <v>76108</v>
      </c>
      <c r="D18" s="19">
        <f t="shared" si="10"/>
        <v>74534</v>
      </c>
      <c r="E18" s="19">
        <f t="shared" si="10"/>
        <v>71800</v>
      </c>
      <c r="F18" s="19">
        <f t="shared" si="10"/>
        <v>62609</v>
      </c>
      <c r="G18" s="19">
        <f t="shared" si="10"/>
        <v>60803</v>
      </c>
      <c r="H18" s="19">
        <f t="shared" si="10"/>
        <v>52229</v>
      </c>
      <c r="I18" s="19">
        <f t="shared" si="10"/>
        <v>51927</v>
      </c>
      <c r="J18" s="19">
        <f t="shared" si="10"/>
        <v>48027</v>
      </c>
      <c r="K18" s="19">
        <f t="shared" si="10"/>
        <v>48912</v>
      </c>
      <c r="L18" s="19">
        <f t="shared" si="10"/>
        <v>43404</v>
      </c>
      <c r="M18" s="19">
        <f t="shared" si="10"/>
        <v>40570</v>
      </c>
      <c r="N18" s="19">
        <f t="shared" si="10"/>
        <v>35803</v>
      </c>
      <c r="O18" s="19">
        <f t="shared" si="10"/>
        <v>36045</v>
      </c>
      <c r="P18" s="19">
        <f t="shared" si="10"/>
        <v>36727</v>
      </c>
      <c r="Q18" s="19">
        <f t="shared" si="10"/>
        <v>36735</v>
      </c>
      <c r="R18" s="72">
        <f t="shared" si="10"/>
        <v>34311</v>
      </c>
      <c r="S18" s="24" t="str">
        <f t="shared" si="0"/>
        <v>T.óbitos &lt;1 a</v>
      </c>
      <c r="T18" s="19">
        <f t="shared" si="10"/>
        <v>894068</v>
      </c>
      <c r="U18" s="19">
        <f>MAX(B18:R18)</f>
        <v>83524</v>
      </c>
      <c r="V18" s="19">
        <f>MIN(B18:R18)</f>
        <v>34311</v>
      </c>
      <c r="W18" s="94">
        <f>AVERAGE(B18:R18)</f>
        <v>52592.23529411765</v>
      </c>
      <c r="X18" s="95">
        <f>STDEVP(B18:R18)</f>
        <v>15689.758984874821</v>
      </c>
    </row>
    <row r="19" spans="1:23" ht="14.25">
      <c r="A19" s="85" t="s">
        <v>54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75"/>
      <c r="S19" s="26" t="str">
        <f t="shared" si="0"/>
        <v>Sul</v>
      </c>
      <c r="T19" s="61"/>
      <c r="U19" s="61"/>
      <c r="V19" s="61"/>
      <c r="W19" s="12"/>
    </row>
    <row r="20" spans="1:24" ht="14.25">
      <c r="A20" s="24" t="s">
        <v>33</v>
      </c>
      <c r="B20" s="18">
        <f>B150+B155+B160</f>
        <v>1492</v>
      </c>
      <c r="C20" s="18">
        <f aca="true" t="shared" si="11" ref="C20:R20">C150+C155+C160</f>
        <v>1480</v>
      </c>
      <c r="D20" s="18">
        <f t="shared" si="11"/>
        <v>1542</v>
      </c>
      <c r="E20" s="18">
        <f t="shared" si="11"/>
        <v>1658</v>
      </c>
      <c r="F20" s="18">
        <f t="shared" si="11"/>
        <v>1539</v>
      </c>
      <c r="G20" s="18">
        <f t="shared" si="11"/>
        <v>1384</v>
      </c>
      <c r="H20" s="18">
        <f t="shared" si="11"/>
        <v>1470</v>
      </c>
      <c r="I20" s="18">
        <f t="shared" si="11"/>
        <v>1401</v>
      </c>
      <c r="J20" s="18">
        <f t="shared" si="11"/>
        <v>1471</v>
      </c>
      <c r="K20" s="18">
        <f t="shared" si="11"/>
        <v>1352</v>
      </c>
      <c r="L20" s="18">
        <f t="shared" si="11"/>
        <v>1339</v>
      </c>
      <c r="M20" s="18">
        <f t="shared" si="11"/>
        <v>1295</v>
      </c>
      <c r="N20" s="18">
        <f t="shared" si="11"/>
        <v>1401</v>
      </c>
      <c r="O20" s="18">
        <f t="shared" si="11"/>
        <v>1267</v>
      </c>
      <c r="P20" s="18">
        <f t="shared" si="11"/>
        <v>1463</v>
      </c>
      <c r="Q20" s="18">
        <f t="shared" si="11"/>
        <v>1393</v>
      </c>
      <c r="R20" s="71">
        <f t="shared" si="11"/>
        <v>1459</v>
      </c>
      <c r="S20" s="24" t="str">
        <f t="shared" si="0"/>
        <v>Nº</v>
      </c>
      <c r="T20" s="18">
        <f>SUM(B20:R20)</f>
        <v>24406</v>
      </c>
      <c r="U20" s="19">
        <f>MAX(B20:R20)</f>
        <v>1658</v>
      </c>
      <c r="V20" s="19">
        <f>MIN(B20:R20)</f>
        <v>1267</v>
      </c>
      <c r="W20" s="94">
        <f>AVERAGE(B20:R20)</f>
        <v>1435.6470588235295</v>
      </c>
      <c r="X20" s="95">
        <f>STDEVP(B20:R20)</f>
        <v>94.4793417671887</v>
      </c>
    </row>
    <row r="21" spans="1:24" ht="15">
      <c r="A21" s="68" t="s">
        <v>34</v>
      </c>
      <c r="B21" s="70">
        <f>B17</f>
        <v>0.052775250227479524</v>
      </c>
      <c r="C21" s="70">
        <f aca="true" t="shared" si="12" ref="C21:T21">C17</f>
        <v>0.055368686603248014</v>
      </c>
      <c r="D21" s="70">
        <f t="shared" si="12"/>
        <v>0.05943596211125124</v>
      </c>
      <c r="E21" s="70">
        <f t="shared" si="12"/>
        <v>0.06249303621169917</v>
      </c>
      <c r="F21" s="70">
        <f t="shared" si="12"/>
        <v>0.06847258381382869</v>
      </c>
      <c r="G21" s="70">
        <f t="shared" si="12"/>
        <v>0.06424025130338963</v>
      </c>
      <c r="H21" s="70">
        <f t="shared" si="12"/>
        <v>0.07488177066380747</v>
      </c>
      <c r="I21" s="70">
        <f t="shared" si="12"/>
        <v>0.07491285843588114</v>
      </c>
      <c r="J21" s="70">
        <f t="shared" si="12"/>
        <v>0.0778936848022987</v>
      </c>
      <c r="K21" s="70">
        <f t="shared" si="12"/>
        <v>0.08126840039254171</v>
      </c>
      <c r="L21" s="70">
        <f t="shared" si="12"/>
        <v>0.08681227536632569</v>
      </c>
      <c r="M21" s="70">
        <f t="shared" si="12"/>
        <v>0.08641853586393887</v>
      </c>
      <c r="N21" s="70">
        <f t="shared" si="12"/>
        <v>0.10049437198000168</v>
      </c>
      <c r="O21" s="70">
        <f t="shared" si="12"/>
        <v>0.10004161464835622</v>
      </c>
      <c r="P21" s="70">
        <f t="shared" si="12"/>
        <v>0.09859231627957633</v>
      </c>
      <c r="Q21" s="70">
        <f t="shared" si="12"/>
        <v>0.09857084524295631</v>
      </c>
      <c r="R21" s="76">
        <f t="shared" si="12"/>
        <v>0.1069336364431232</v>
      </c>
      <c r="S21" s="24" t="str">
        <f t="shared" si="0"/>
        <v>%</v>
      </c>
      <c r="T21" s="70">
        <f t="shared" si="12"/>
        <v>0.074533480674848</v>
      </c>
      <c r="U21" s="69">
        <f>MAX(B21:R21)</f>
        <v>0.1069336364431232</v>
      </c>
      <c r="V21" s="69">
        <f>MIN(B21:R21)</f>
        <v>0.052775250227479524</v>
      </c>
      <c r="W21" s="69">
        <f>AVERAGE(B21:R21)</f>
        <v>0.07938859296410021</v>
      </c>
      <c r="X21" s="97">
        <f>STDEVP(B21:R21)</f>
        <v>0.016865454416067436</v>
      </c>
    </row>
    <row r="22" spans="1:24" ht="14.25">
      <c r="A22" s="24" t="s">
        <v>57</v>
      </c>
      <c r="B22" s="18">
        <f>B152+B157+B162</f>
        <v>23033</v>
      </c>
      <c r="C22" s="18">
        <f aca="true" t="shared" si="13" ref="C22:R22">C152+C157+C162</f>
        <v>21675</v>
      </c>
      <c r="D22" s="18">
        <f t="shared" si="13"/>
        <v>19832</v>
      </c>
      <c r="E22" s="18">
        <f t="shared" si="13"/>
        <v>18459</v>
      </c>
      <c r="F22" s="18">
        <f t="shared" si="13"/>
        <v>16869</v>
      </c>
      <c r="G22" s="18">
        <f t="shared" si="13"/>
        <v>16702</v>
      </c>
      <c r="H22" s="18">
        <f t="shared" si="13"/>
        <v>15049</v>
      </c>
      <c r="I22" s="18">
        <f t="shared" si="13"/>
        <v>14418</v>
      </c>
      <c r="J22" s="18">
        <f t="shared" si="13"/>
        <v>13555</v>
      </c>
      <c r="K22" s="18">
        <f t="shared" si="13"/>
        <v>13331</v>
      </c>
      <c r="L22" s="18">
        <f t="shared" si="13"/>
        <v>12592</v>
      </c>
      <c r="M22" s="18">
        <f t="shared" si="13"/>
        <v>11823</v>
      </c>
      <c r="N22" s="18">
        <f t="shared" si="13"/>
        <v>10794</v>
      </c>
      <c r="O22" s="18">
        <f t="shared" si="13"/>
        <v>10189</v>
      </c>
      <c r="P22" s="18">
        <f t="shared" si="13"/>
        <v>10430</v>
      </c>
      <c r="Q22" s="18">
        <f t="shared" si="13"/>
        <v>10581</v>
      </c>
      <c r="R22" s="71">
        <f t="shared" si="13"/>
        <v>9916</v>
      </c>
      <c r="S22" s="24" t="str">
        <f t="shared" si="0"/>
        <v>T.óbitos &lt;1 a</v>
      </c>
      <c r="T22" s="18">
        <f>SUM(B22:R22)</f>
        <v>249248</v>
      </c>
      <c r="U22" s="19">
        <f>MAX(B22:R22)</f>
        <v>23033</v>
      </c>
      <c r="V22" s="19">
        <f>MIN(B22:R22)</f>
        <v>9916</v>
      </c>
      <c r="W22" s="94">
        <f>AVERAGE(B22:R22)</f>
        <v>14661.64705882353</v>
      </c>
      <c r="X22" s="95">
        <f>STDEVP(B22:R22)</f>
        <v>4036.914633452814</v>
      </c>
    </row>
    <row r="23" spans="1:25" ht="14.25">
      <c r="A23" s="86" t="s">
        <v>51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84"/>
      <c r="S23" s="26" t="str">
        <f t="shared" si="0"/>
        <v>Centro-Oeste</v>
      </c>
      <c r="T23" s="63"/>
      <c r="U23" s="61"/>
      <c r="V23" s="61"/>
      <c r="W23" s="61"/>
      <c r="X23" s="63"/>
      <c r="Y23" s="63"/>
    </row>
    <row r="24" spans="1:24" ht="14.25">
      <c r="A24" s="24" t="s">
        <v>33</v>
      </c>
      <c r="B24" s="18">
        <f>B166+B171+B176+B181</f>
        <v>359</v>
      </c>
      <c r="C24" s="18">
        <f aca="true" t="shared" si="14" ref="C24:R24">C166+C171+C176+C181</f>
        <v>410</v>
      </c>
      <c r="D24" s="18">
        <f t="shared" si="14"/>
        <v>429</v>
      </c>
      <c r="E24" s="18">
        <f t="shared" si="14"/>
        <v>403</v>
      </c>
      <c r="F24" s="18">
        <f t="shared" si="14"/>
        <v>427</v>
      </c>
      <c r="G24" s="18">
        <f t="shared" si="14"/>
        <v>395</v>
      </c>
      <c r="H24" s="18">
        <f t="shared" si="14"/>
        <v>434</v>
      </c>
      <c r="I24" s="18">
        <f t="shared" si="14"/>
        <v>443</v>
      </c>
      <c r="J24" s="18">
        <f t="shared" si="14"/>
        <v>463</v>
      </c>
      <c r="K24" s="18">
        <f t="shared" si="14"/>
        <v>477</v>
      </c>
      <c r="L24" s="18">
        <f t="shared" si="14"/>
        <v>458</v>
      </c>
      <c r="M24" s="18">
        <f t="shared" si="14"/>
        <v>394</v>
      </c>
      <c r="N24" s="18">
        <f t="shared" si="14"/>
        <v>463</v>
      </c>
      <c r="O24" s="18">
        <f t="shared" si="14"/>
        <v>429</v>
      </c>
      <c r="P24" s="18">
        <f t="shared" si="14"/>
        <v>449</v>
      </c>
      <c r="Q24" s="18">
        <f t="shared" si="14"/>
        <v>568</v>
      </c>
      <c r="R24" s="18">
        <f t="shared" si="14"/>
        <v>556</v>
      </c>
      <c r="S24" s="24" t="str">
        <f t="shared" si="0"/>
        <v>Nº</v>
      </c>
      <c r="T24" s="18">
        <f>SUM(B24:R24)</f>
        <v>7557</v>
      </c>
      <c r="U24" s="19">
        <f>MAX(B24:R24)</f>
        <v>568</v>
      </c>
      <c r="V24" s="19">
        <f>MIN(B24:R24)</f>
        <v>359</v>
      </c>
      <c r="W24" s="94">
        <f>AVERAGE(B24:R24)</f>
        <v>444.52941176470586</v>
      </c>
      <c r="X24" s="95">
        <f>STDEVP(B24:R24)</f>
        <v>51.87668369719373</v>
      </c>
    </row>
    <row r="25" spans="1:24" ht="15">
      <c r="A25" s="68" t="s">
        <v>34</v>
      </c>
      <c r="B25" s="70">
        <f>B21</f>
        <v>0.052775250227479524</v>
      </c>
      <c r="C25" s="70">
        <f aca="true" t="shared" si="15" ref="C25:R25">C21</f>
        <v>0.055368686603248014</v>
      </c>
      <c r="D25" s="70">
        <f t="shared" si="15"/>
        <v>0.05943596211125124</v>
      </c>
      <c r="E25" s="70">
        <f t="shared" si="15"/>
        <v>0.06249303621169917</v>
      </c>
      <c r="F25" s="70">
        <f t="shared" si="15"/>
        <v>0.06847258381382869</v>
      </c>
      <c r="G25" s="70">
        <f t="shared" si="15"/>
        <v>0.06424025130338963</v>
      </c>
      <c r="H25" s="70">
        <f t="shared" si="15"/>
        <v>0.07488177066380747</v>
      </c>
      <c r="I25" s="70">
        <f t="shared" si="15"/>
        <v>0.07491285843588114</v>
      </c>
      <c r="J25" s="70">
        <f t="shared" si="15"/>
        <v>0.0778936848022987</v>
      </c>
      <c r="K25" s="70">
        <f t="shared" si="15"/>
        <v>0.08126840039254171</v>
      </c>
      <c r="L25" s="70">
        <f t="shared" si="15"/>
        <v>0.08681227536632569</v>
      </c>
      <c r="M25" s="70">
        <f t="shared" si="15"/>
        <v>0.08641853586393887</v>
      </c>
      <c r="N25" s="70">
        <f t="shared" si="15"/>
        <v>0.10049437198000168</v>
      </c>
      <c r="O25" s="70">
        <f t="shared" si="15"/>
        <v>0.10004161464835622</v>
      </c>
      <c r="P25" s="70">
        <f t="shared" si="15"/>
        <v>0.09859231627957633</v>
      </c>
      <c r="Q25" s="70">
        <f t="shared" si="15"/>
        <v>0.09857084524295631</v>
      </c>
      <c r="R25" s="70">
        <f t="shared" si="15"/>
        <v>0.1069336364431232</v>
      </c>
      <c r="S25" s="68" t="str">
        <f t="shared" si="0"/>
        <v>%</v>
      </c>
      <c r="T25" s="69">
        <f>T24/T26</f>
        <v>0.07846781646193943</v>
      </c>
      <c r="U25" s="20">
        <f>MAX(B25:R25)</f>
        <v>0.1069336364431232</v>
      </c>
      <c r="V25" s="20">
        <f>MIN(B25:R25)</f>
        <v>0.052775250227479524</v>
      </c>
      <c r="W25" s="20">
        <f>AVERAGE(B25:R25)</f>
        <v>0.07938859296410021</v>
      </c>
      <c r="X25" s="96">
        <f>STDEVP(B25:R25)</f>
        <v>0.016865454416067436</v>
      </c>
    </row>
    <row r="26" spans="1:24" ht="14.25">
      <c r="A26" s="88" t="s">
        <v>56</v>
      </c>
      <c r="B26" s="89">
        <f>B168+B173+B178+B183</f>
        <v>6974</v>
      </c>
      <c r="C26" s="89">
        <f aca="true" t="shared" si="16" ref="C26:R26">C168+C173+C178+C183</f>
        <v>6844</v>
      </c>
      <c r="D26" s="89">
        <f t="shared" si="16"/>
        <v>7156</v>
      </c>
      <c r="E26" s="89">
        <f t="shared" si="16"/>
        <v>6768</v>
      </c>
      <c r="F26" s="89">
        <f t="shared" si="16"/>
        <v>6698</v>
      </c>
      <c r="G26" s="89">
        <f t="shared" si="16"/>
        <v>5935</v>
      </c>
      <c r="H26" s="89">
        <f t="shared" si="16"/>
        <v>5851</v>
      </c>
      <c r="I26" s="89">
        <f t="shared" si="16"/>
        <v>5816</v>
      </c>
      <c r="J26" s="89">
        <f t="shared" si="16"/>
        <v>6002</v>
      </c>
      <c r="K26" s="89">
        <f t="shared" si="16"/>
        <v>5516</v>
      </c>
      <c r="L26" s="89">
        <f t="shared" si="16"/>
        <v>4851</v>
      </c>
      <c r="M26" s="89">
        <f t="shared" si="16"/>
        <v>4466</v>
      </c>
      <c r="N26" s="89">
        <f t="shared" si="16"/>
        <v>4504</v>
      </c>
      <c r="O26" s="89">
        <f t="shared" si="16"/>
        <v>4390</v>
      </c>
      <c r="P26" s="89">
        <f t="shared" si="16"/>
        <v>4521</v>
      </c>
      <c r="Q26" s="89">
        <f t="shared" si="16"/>
        <v>4993</v>
      </c>
      <c r="R26" s="89">
        <f t="shared" si="16"/>
        <v>5022</v>
      </c>
      <c r="S26" s="88" t="str">
        <f t="shared" si="0"/>
        <v>T.óbitos &lt;1 ano</v>
      </c>
      <c r="T26" s="89">
        <f>SUM(B26:R26)</f>
        <v>96307</v>
      </c>
      <c r="U26" s="98">
        <f>MAX(B26:R26)</f>
        <v>7156</v>
      </c>
      <c r="V26" s="98">
        <f>MIN(B26:R26)</f>
        <v>4390</v>
      </c>
      <c r="W26" s="99">
        <f>AVERAGE(B26:R26)</f>
        <v>5665.117647058823</v>
      </c>
      <c r="X26" s="100">
        <f>STDEVP(B26:R26)</f>
        <v>943.207286951903</v>
      </c>
    </row>
    <row r="27" spans="1:23" ht="14.25">
      <c r="A27" s="84"/>
      <c r="B27" s="8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75"/>
      <c r="S27" s="84"/>
      <c r="T27" s="61"/>
      <c r="U27" s="61"/>
      <c r="V27" s="12"/>
      <c r="W27" s="12"/>
    </row>
    <row r="28" spans="1:24" ht="14.25">
      <c r="A28" s="84"/>
      <c r="B28" s="8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2"/>
      <c r="S28" s="62"/>
      <c r="T28" s="61"/>
      <c r="U28" s="61"/>
      <c r="V28" s="61"/>
      <c r="W28" s="61"/>
      <c r="X28" s="63"/>
    </row>
    <row r="29" spans="1:24" ht="14.25">
      <c r="A29" s="84"/>
      <c r="B29" s="8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2"/>
      <c r="S29" s="62"/>
      <c r="T29" s="61"/>
      <c r="U29" s="61"/>
      <c r="V29" s="61"/>
      <c r="W29" s="61"/>
      <c r="X29" s="63"/>
    </row>
    <row r="30" spans="1:24" ht="14.25">
      <c r="A30" s="84"/>
      <c r="B30" s="8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2"/>
      <c r="S30" s="62"/>
      <c r="T30" s="61"/>
      <c r="U30" s="61"/>
      <c r="V30" s="61"/>
      <c r="W30" s="61"/>
      <c r="X30" s="63"/>
    </row>
    <row r="31" spans="1:24" ht="14.25">
      <c r="A31" s="84"/>
      <c r="B31" s="8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2"/>
      <c r="S31" s="62"/>
      <c r="T31" s="61"/>
      <c r="U31" s="61"/>
      <c r="V31" s="61"/>
      <c r="W31" s="61"/>
      <c r="X31" s="63"/>
    </row>
    <row r="32" spans="1:24" ht="14.25">
      <c r="A32" s="84"/>
      <c r="B32" s="8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  <c r="S32" s="62"/>
      <c r="T32" s="61"/>
      <c r="U32" s="61"/>
      <c r="V32" s="61"/>
      <c r="W32" s="61"/>
      <c r="X32" s="63"/>
    </row>
    <row r="33" spans="1:24" ht="14.25">
      <c r="A33" s="84"/>
      <c r="B33" s="8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2"/>
      <c r="S33" s="62"/>
      <c r="T33" s="61"/>
      <c r="U33" s="61"/>
      <c r="V33" s="61"/>
      <c r="W33" s="61"/>
      <c r="X33" s="63"/>
    </row>
    <row r="34" spans="1:24" ht="14.25">
      <c r="A34" s="84"/>
      <c r="B34" s="8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2"/>
      <c r="S34" s="62"/>
      <c r="T34" s="61"/>
      <c r="U34" s="61"/>
      <c r="V34" s="61"/>
      <c r="W34" s="61"/>
      <c r="X34" s="63"/>
    </row>
    <row r="35" spans="1:24" ht="14.25">
      <c r="A35" s="84"/>
      <c r="B35" s="8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62"/>
      <c r="S35" s="62"/>
      <c r="T35" s="61"/>
      <c r="U35" s="61"/>
      <c r="V35" s="61"/>
      <c r="W35" s="61"/>
      <c r="X35" s="63"/>
    </row>
    <row r="36" spans="1:24" ht="14.25">
      <c r="A36" s="84"/>
      <c r="B36" s="8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2"/>
      <c r="S36" s="62"/>
      <c r="T36" s="61"/>
      <c r="U36" s="61"/>
      <c r="V36" s="61"/>
      <c r="W36" s="61"/>
      <c r="X36" s="63"/>
    </row>
    <row r="37" spans="1:24" ht="14.25">
      <c r="A37" s="84"/>
      <c r="B37" s="8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2"/>
      <c r="S37" s="62"/>
      <c r="T37" s="61"/>
      <c r="U37" s="61"/>
      <c r="V37" s="61"/>
      <c r="W37" s="61"/>
      <c r="X37" s="63"/>
    </row>
    <row r="38" spans="1:24" ht="14.25">
      <c r="A38" s="84"/>
      <c r="B38" s="8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62"/>
      <c r="S38" s="62"/>
      <c r="T38" s="61"/>
      <c r="U38" s="61"/>
      <c r="V38" s="61"/>
      <c r="W38" s="61"/>
      <c r="X38" s="63"/>
    </row>
    <row r="39" spans="1:24" ht="14.25">
      <c r="A39" s="84"/>
      <c r="B39" s="8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2"/>
      <c r="S39" s="62"/>
      <c r="T39" s="61"/>
      <c r="U39" s="61"/>
      <c r="V39" s="61"/>
      <c r="W39" s="61"/>
      <c r="X39" s="63"/>
    </row>
    <row r="40" spans="2:24" ht="14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62"/>
      <c r="S40" s="62"/>
      <c r="T40" s="61"/>
      <c r="U40" s="61"/>
      <c r="V40" s="61"/>
      <c r="W40" s="61"/>
      <c r="X40" s="63"/>
    </row>
    <row r="41" spans="1:24" ht="17.25" thickBot="1">
      <c r="A41" s="80" t="str">
        <f>A1</f>
        <v>Número e proporção no total de óbitos por malformações congênitas em menores de 1 ano (CID 9 4d Cap 14) no Brasil e UF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41"/>
      <c r="R41" s="83" t="s">
        <v>58</v>
      </c>
      <c r="S41" s="104" t="s">
        <v>62</v>
      </c>
      <c r="T41" s="105"/>
      <c r="U41" s="105"/>
      <c r="V41" s="105"/>
      <c r="W41" s="105"/>
      <c r="X41" s="111"/>
    </row>
    <row r="42" spans="1:24" ht="14.25">
      <c r="A42" s="78" t="s">
        <v>48</v>
      </c>
      <c r="B42" s="16">
        <v>1979</v>
      </c>
      <c r="C42" s="16">
        <f>B42+1</f>
        <v>1980</v>
      </c>
      <c r="D42" s="16">
        <f aca="true" t="shared" si="17" ref="D42:R42">C42+1</f>
        <v>1981</v>
      </c>
      <c r="E42" s="16">
        <f t="shared" si="17"/>
        <v>1982</v>
      </c>
      <c r="F42" s="16">
        <f t="shared" si="17"/>
        <v>1983</v>
      </c>
      <c r="G42" s="16">
        <f t="shared" si="17"/>
        <v>1984</v>
      </c>
      <c r="H42" s="16">
        <f t="shared" si="17"/>
        <v>1985</v>
      </c>
      <c r="I42" s="16">
        <f t="shared" si="17"/>
        <v>1986</v>
      </c>
      <c r="J42" s="16">
        <f t="shared" si="17"/>
        <v>1987</v>
      </c>
      <c r="K42" s="16">
        <f t="shared" si="17"/>
        <v>1988</v>
      </c>
      <c r="L42" s="16">
        <f t="shared" si="17"/>
        <v>1989</v>
      </c>
      <c r="M42" s="16">
        <f t="shared" si="17"/>
        <v>1990</v>
      </c>
      <c r="N42" s="16">
        <f t="shared" si="17"/>
        <v>1991</v>
      </c>
      <c r="O42" s="16">
        <f t="shared" si="17"/>
        <v>1992</v>
      </c>
      <c r="P42" s="16">
        <f t="shared" si="17"/>
        <v>1993</v>
      </c>
      <c r="Q42" s="16">
        <f t="shared" si="17"/>
        <v>1994</v>
      </c>
      <c r="R42" s="16">
        <f t="shared" si="17"/>
        <v>1995</v>
      </c>
      <c r="S42" s="90"/>
      <c r="T42" s="90" t="s">
        <v>0</v>
      </c>
      <c r="U42" s="110" t="s">
        <v>59</v>
      </c>
      <c r="V42" s="110" t="s">
        <v>59</v>
      </c>
      <c r="W42" s="110" t="s">
        <v>60</v>
      </c>
      <c r="X42" s="110" t="s">
        <v>61</v>
      </c>
    </row>
    <row r="43" spans="1:24" ht="15.75">
      <c r="A43" s="37" t="s">
        <v>22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 t="str">
        <f>A43</f>
        <v>Rondônia</v>
      </c>
      <c r="T43" s="38"/>
      <c r="U43" s="38"/>
      <c r="V43" s="38"/>
      <c r="W43" s="38"/>
      <c r="X43" s="38"/>
    </row>
    <row r="44" spans="1:24" ht="14.25">
      <c r="A44" s="33" t="s">
        <v>33</v>
      </c>
      <c r="B44" s="32">
        <v>15</v>
      </c>
      <c r="C44" s="32">
        <v>17</v>
      </c>
      <c r="D44" s="32">
        <v>22</v>
      </c>
      <c r="E44" s="32">
        <v>32</v>
      </c>
      <c r="F44" s="32">
        <v>33</v>
      </c>
      <c r="G44" s="32">
        <v>47</v>
      </c>
      <c r="H44" s="32">
        <v>57</v>
      </c>
      <c r="I44" s="32">
        <v>73</v>
      </c>
      <c r="J44" s="32">
        <v>75</v>
      </c>
      <c r="K44" s="32">
        <v>79</v>
      </c>
      <c r="L44" s="32">
        <v>69</v>
      </c>
      <c r="M44" s="32">
        <v>58</v>
      </c>
      <c r="N44" s="32">
        <v>51</v>
      </c>
      <c r="O44" s="32">
        <v>49</v>
      </c>
      <c r="P44" s="32">
        <v>57</v>
      </c>
      <c r="Q44" s="32">
        <v>35</v>
      </c>
      <c r="R44" s="32">
        <v>47</v>
      </c>
      <c r="S44" s="33" t="str">
        <f>A44</f>
        <v>Nº</v>
      </c>
      <c r="T44" s="32">
        <v>816</v>
      </c>
      <c r="U44" s="35">
        <f>MAX(B44:R44)</f>
        <v>79</v>
      </c>
      <c r="V44" s="35">
        <f>MIN(B44:R44)</f>
        <v>15</v>
      </c>
      <c r="W44" s="106">
        <f>AVERAGE(B44:R44)</f>
        <v>48</v>
      </c>
      <c r="X44" s="107">
        <f>STDEVP(B44:R44)</f>
        <v>19.411942958183364</v>
      </c>
    </row>
    <row r="45" spans="1:24" ht="15">
      <c r="A45" s="33" t="s">
        <v>34</v>
      </c>
      <c r="B45" s="34">
        <f>B44/B46</f>
        <v>0.014299332697807437</v>
      </c>
      <c r="C45" s="34">
        <f aca="true" t="shared" si="18" ref="C45:T45">C44/C46</f>
        <v>0.016113744075829384</v>
      </c>
      <c r="D45" s="34">
        <f t="shared" si="18"/>
        <v>0.022267206477732792</v>
      </c>
      <c r="E45" s="34">
        <f t="shared" si="18"/>
        <v>0.030447193149381543</v>
      </c>
      <c r="F45" s="34">
        <f t="shared" si="18"/>
        <v>0.025482625482625483</v>
      </c>
      <c r="G45" s="34">
        <f t="shared" si="18"/>
        <v>0.03481481481481481</v>
      </c>
      <c r="H45" s="34">
        <f t="shared" si="18"/>
        <v>0.04106628242074928</v>
      </c>
      <c r="I45" s="34">
        <f t="shared" si="18"/>
        <v>0.04682488774855677</v>
      </c>
      <c r="J45" s="34">
        <f t="shared" si="18"/>
        <v>0.04921259842519685</v>
      </c>
      <c r="K45" s="34">
        <f t="shared" si="18"/>
        <v>0.05766423357664233</v>
      </c>
      <c r="L45" s="34">
        <f t="shared" si="18"/>
        <v>0.051111111111111114</v>
      </c>
      <c r="M45" s="34">
        <f t="shared" si="18"/>
        <v>0.04302670623145401</v>
      </c>
      <c r="N45" s="34">
        <f t="shared" si="18"/>
        <v>0.051934826883910386</v>
      </c>
      <c r="O45" s="34">
        <f t="shared" si="18"/>
        <v>0.062340966921119595</v>
      </c>
      <c r="P45" s="34">
        <f t="shared" si="18"/>
        <v>0.06884057971014493</v>
      </c>
      <c r="Q45" s="34">
        <f t="shared" si="18"/>
        <v>0.04685408299866131</v>
      </c>
      <c r="R45" s="34">
        <f t="shared" si="18"/>
        <v>0.061197916666666664</v>
      </c>
      <c r="S45" s="33" t="str">
        <f>A45</f>
        <v>%</v>
      </c>
      <c r="T45" s="34">
        <f t="shared" si="18"/>
        <v>0.041979627533696884</v>
      </c>
      <c r="U45" s="108">
        <f>MAX(B45:R45)</f>
        <v>0.06884057971014493</v>
      </c>
      <c r="V45" s="108">
        <f>MIN(B45:R45)</f>
        <v>0.014299332697807437</v>
      </c>
      <c r="W45" s="108">
        <f>AVERAGE(B45:R45)</f>
        <v>0.04255877114072969</v>
      </c>
      <c r="X45" s="109">
        <f>STDEVP(B45:R45)</f>
        <v>0.015922645023047556</v>
      </c>
    </row>
    <row r="46" spans="1:24" ht="14.25">
      <c r="A46" s="33" t="s">
        <v>45</v>
      </c>
      <c r="B46" s="35">
        <v>1049</v>
      </c>
      <c r="C46" s="35">
        <v>1055</v>
      </c>
      <c r="D46" s="32">
        <v>988</v>
      </c>
      <c r="E46" s="35">
        <v>1051</v>
      </c>
      <c r="F46" s="35">
        <v>1295</v>
      </c>
      <c r="G46" s="35">
        <v>1350</v>
      </c>
      <c r="H46" s="35">
        <v>1388</v>
      </c>
      <c r="I46" s="35">
        <v>1559</v>
      </c>
      <c r="J46" s="35">
        <v>1524</v>
      </c>
      <c r="K46" s="35">
        <v>1370</v>
      </c>
      <c r="L46" s="35">
        <v>1350</v>
      </c>
      <c r="M46" s="35">
        <v>1348</v>
      </c>
      <c r="N46" s="32">
        <v>982</v>
      </c>
      <c r="O46" s="32">
        <v>786</v>
      </c>
      <c r="P46" s="32">
        <v>828</v>
      </c>
      <c r="Q46" s="32">
        <v>747</v>
      </c>
      <c r="R46" s="32">
        <v>768</v>
      </c>
      <c r="S46" s="33" t="str">
        <f>A46</f>
        <v>T. óbitos &lt;1</v>
      </c>
      <c r="T46" s="35">
        <v>19438</v>
      </c>
      <c r="U46" s="35">
        <f>MAX(B46:R46)</f>
        <v>1559</v>
      </c>
      <c r="V46" s="35">
        <f>MIN(B46:R46)</f>
        <v>747</v>
      </c>
      <c r="W46" s="106">
        <f>AVERAGE(B46:R46)</f>
        <v>1143.4117647058824</v>
      </c>
      <c r="X46" s="107">
        <f>STDEVP(B46:R46)</f>
        <v>263.42764579192146</v>
      </c>
    </row>
    <row r="47" spans="1:24" ht="14.25">
      <c r="A47" s="3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  <c r="T47" s="32"/>
      <c r="U47" s="32"/>
      <c r="V47" s="32"/>
      <c r="W47" s="32"/>
      <c r="X47" s="32"/>
    </row>
    <row r="48" spans="1:24" ht="15.75">
      <c r="A48" s="37" t="s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1"/>
      <c r="T48" s="112"/>
      <c r="U48" s="38"/>
      <c r="V48" s="38"/>
      <c r="W48" s="38"/>
      <c r="X48" s="38"/>
    </row>
    <row r="49" spans="1:24" ht="14.25">
      <c r="A49" s="33" t="s">
        <v>33</v>
      </c>
      <c r="B49" s="32">
        <v>8</v>
      </c>
      <c r="C49" s="32">
        <v>12</v>
      </c>
      <c r="D49" s="32">
        <v>9</v>
      </c>
      <c r="E49" s="32">
        <v>7</v>
      </c>
      <c r="F49" s="32">
        <v>5</v>
      </c>
      <c r="G49" s="32">
        <v>14</v>
      </c>
      <c r="H49" s="32">
        <v>9</v>
      </c>
      <c r="I49" s="32">
        <v>10</v>
      </c>
      <c r="J49" s="32">
        <v>16</v>
      </c>
      <c r="K49" s="32">
        <v>19</v>
      </c>
      <c r="L49" s="32">
        <v>16</v>
      </c>
      <c r="M49" s="32">
        <v>19</v>
      </c>
      <c r="N49" s="32">
        <v>29</v>
      </c>
      <c r="O49" s="32">
        <v>31</v>
      </c>
      <c r="P49" s="32">
        <v>24</v>
      </c>
      <c r="Q49" s="32">
        <v>19</v>
      </c>
      <c r="R49" s="32">
        <v>17</v>
      </c>
      <c r="S49" s="33" t="str">
        <f>A49</f>
        <v>Nº</v>
      </c>
      <c r="T49" s="32">
        <v>264</v>
      </c>
      <c r="U49" s="35">
        <f>MAX(B49:R49)</f>
        <v>31</v>
      </c>
      <c r="V49" s="35">
        <f>MIN(B49:R49)</f>
        <v>5</v>
      </c>
      <c r="W49" s="106">
        <f>AVERAGE(B49:R49)</f>
        <v>15.529411764705882</v>
      </c>
      <c r="X49" s="107">
        <f>STDEVP(B49:R49)</f>
        <v>7.285098788613754</v>
      </c>
    </row>
    <row r="50" spans="1:24" ht="15">
      <c r="A50" s="33" t="s">
        <v>34</v>
      </c>
      <c r="B50" s="34">
        <f aca="true" t="shared" si="19" ref="B50:T50">B49/B51</f>
        <v>0.022535211267605635</v>
      </c>
      <c r="C50" s="34">
        <f t="shared" si="19"/>
        <v>0.031331592689295036</v>
      </c>
      <c r="D50" s="34">
        <f t="shared" si="19"/>
        <v>0.021739130434782608</v>
      </c>
      <c r="E50" s="34">
        <f t="shared" si="19"/>
        <v>0.01643192488262911</v>
      </c>
      <c r="F50" s="34">
        <f t="shared" si="19"/>
        <v>0.01278772378516624</v>
      </c>
      <c r="G50" s="34">
        <f t="shared" si="19"/>
        <v>0.03389830508474576</v>
      </c>
      <c r="H50" s="34">
        <f t="shared" si="19"/>
        <v>0.023746701846965697</v>
      </c>
      <c r="I50" s="34">
        <f t="shared" si="19"/>
        <v>0.019417475728155338</v>
      </c>
      <c r="J50" s="34">
        <f t="shared" si="19"/>
        <v>0.03219315895372234</v>
      </c>
      <c r="K50" s="34">
        <f t="shared" si="19"/>
        <v>0.034926470588235295</v>
      </c>
      <c r="L50" s="34">
        <f t="shared" si="19"/>
        <v>0.04336043360433604</v>
      </c>
      <c r="M50" s="34">
        <f t="shared" si="19"/>
        <v>0.05459770114942529</v>
      </c>
      <c r="N50" s="34">
        <f t="shared" si="19"/>
        <v>0.07754010695187166</v>
      </c>
      <c r="O50" s="34">
        <f t="shared" si="19"/>
        <v>0.0625</v>
      </c>
      <c r="P50" s="34">
        <f t="shared" si="19"/>
        <v>0.05620608899297424</v>
      </c>
      <c r="Q50" s="34">
        <f t="shared" si="19"/>
        <v>0.04112554112554113</v>
      </c>
      <c r="R50" s="34">
        <f t="shared" si="19"/>
        <v>0.044854881266490766</v>
      </c>
      <c r="S50" s="33" t="str">
        <f>A50</f>
        <v>%</v>
      </c>
      <c r="T50" s="34">
        <f t="shared" si="19"/>
        <v>0.03680981595092025</v>
      </c>
      <c r="U50" s="108">
        <f>MAX(B50:R50)</f>
        <v>0.07754010695187166</v>
      </c>
      <c r="V50" s="108">
        <f>MIN(B50:R50)</f>
        <v>0.01278772378516624</v>
      </c>
      <c r="W50" s="108">
        <f>AVERAGE(B50:R50)</f>
        <v>0.03701132049129071</v>
      </c>
      <c r="X50" s="109">
        <f>STDEVP(B50:R50)</f>
        <v>0.017315126596991005</v>
      </c>
    </row>
    <row r="51" spans="1:24" ht="14.25">
      <c r="A51" s="33" t="s">
        <v>45</v>
      </c>
      <c r="B51" s="32">
        <v>355</v>
      </c>
      <c r="C51" s="32">
        <v>383</v>
      </c>
      <c r="D51" s="32">
        <v>414</v>
      </c>
      <c r="E51" s="32">
        <v>426</v>
      </c>
      <c r="F51" s="32">
        <v>391</v>
      </c>
      <c r="G51" s="32">
        <v>413</v>
      </c>
      <c r="H51" s="32">
        <v>379</v>
      </c>
      <c r="I51" s="32">
        <v>515</v>
      </c>
      <c r="J51" s="32">
        <v>497</v>
      </c>
      <c r="K51" s="32">
        <v>544</v>
      </c>
      <c r="L51" s="32">
        <v>369</v>
      </c>
      <c r="M51" s="32">
        <v>348</v>
      </c>
      <c r="N51" s="32">
        <v>374</v>
      </c>
      <c r="O51" s="32">
        <v>496</v>
      </c>
      <c r="P51" s="32">
        <v>427</v>
      </c>
      <c r="Q51" s="32">
        <v>462</v>
      </c>
      <c r="R51" s="32">
        <v>379</v>
      </c>
      <c r="S51" s="33" t="str">
        <f>A51</f>
        <v>T. óbitos &lt;1</v>
      </c>
      <c r="T51" s="35">
        <v>7172</v>
      </c>
      <c r="U51" s="35">
        <f>MAX(B51:R51)</f>
        <v>544</v>
      </c>
      <c r="V51" s="35">
        <f>MIN(B51:R51)</f>
        <v>348</v>
      </c>
      <c r="W51" s="106">
        <f>AVERAGE(B51:R51)</f>
        <v>421.88235294117646</v>
      </c>
      <c r="X51" s="107">
        <f>STDEVP(B51:R51)</f>
        <v>58.24782990448069</v>
      </c>
    </row>
    <row r="52" spans="1:24" ht="14.25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2"/>
      <c r="U52" s="32"/>
      <c r="V52" s="32"/>
      <c r="W52" s="32"/>
      <c r="X52" s="32"/>
    </row>
    <row r="53" spans="1:24" ht="15.75">
      <c r="A53" s="37" t="s">
        <v>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1"/>
      <c r="T53" s="38"/>
      <c r="U53" s="38"/>
      <c r="V53" s="38"/>
      <c r="W53" s="38"/>
      <c r="X53" s="38"/>
    </row>
    <row r="54" spans="1:24" ht="14.25">
      <c r="A54" s="33" t="s">
        <v>33</v>
      </c>
      <c r="B54" s="32">
        <v>36</v>
      </c>
      <c r="C54" s="32">
        <v>39</v>
      </c>
      <c r="D54" s="32">
        <v>52</v>
      </c>
      <c r="E54" s="32">
        <v>70</v>
      </c>
      <c r="F54" s="32">
        <v>69</v>
      </c>
      <c r="G54" s="32">
        <v>70</v>
      </c>
      <c r="H54" s="32">
        <v>54</v>
      </c>
      <c r="I54" s="32">
        <v>61</v>
      </c>
      <c r="J54" s="32">
        <v>71</v>
      </c>
      <c r="K54" s="32">
        <v>69</v>
      </c>
      <c r="L54" s="32">
        <v>84</v>
      </c>
      <c r="M54" s="32">
        <v>59</v>
      </c>
      <c r="N54" s="32">
        <v>54</v>
      </c>
      <c r="O54" s="32">
        <v>67</v>
      </c>
      <c r="P54" s="32">
        <v>84</v>
      </c>
      <c r="Q54" s="32">
        <v>87</v>
      </c>
      <c r="R54" s="32">
        <v>100</v>
      </c>
      <c r="S54" s="33" t="str">
        <f>A54</f>
        <v>Nº</v>
      </c>
      <c r="T54" s="35">
        <v>1126</v>
      </c>
      <c r="U54" s="35">
        <f>MAX(B54:R54)</f>
        <v>100</v>
      </c>
      <c r="V54" s="35">
        <f>MIN(B54:R54)</f>
        <v>36</v>
      </c>
      <c r="W54" s="106">
        <f>AVERAGE(B54:R54)</f>
        <v>66.23529411764706</v>
      </c>
      <c r="X54" s="107">
        <f>STDEVP(B54:R54)</f>
        <v>16.282539951323198</v>
      </c>
    </row>
    <row r="55" spans="1:24" ht="15">
      <c r="A55" s="33" t="s">
        <v>34</v>
      </c>
      <c r="B55" s="34">
        <f aca="true" t="shared" si="20" ref="B55:T55">B54/B56</f>
        <v>0.014206787687450671</v>
      </c>
      <c r="C55" s="34">
        <f t="shared" si="20"/>
        <v>0.01764705882352941</v>
      </c>
      <c r="D55" s="34">
        <f t="shared" si="20"/>
        <v>0.025691699604743084</v>
      </c>
      <c r="E55" s="34">
        <f t="shared" si="20"/>
        <v>0.030634573304157548</v>
      </c>
      <c r="F55" s="34">
        <f t="shared" si="20"/>
        <v>0.028512396694214875</v>
      </c>
      <c r="G55" s="34">
        <f t="shared" si="20"/>
        <v>0.027037466203167246</v>
      </c>
      <c r="H55" s="34">
        <f t="shared" si="20"/>
        <v>0.02081727062451812</v>
      </c>
      <c r="I55" s="34">
        <f t="shared" si="20"/>
        <v>0.025935374149659865</v>
      </c>
      <c r="J55" s="34">
        <f t="shared" si="20"/>
        <v>0.028908794788273615</v>
      </c>
      <c r="K55" s="34">
        <f t="shared" si="20"/>
        <v>0.031767955801104975</v>
      </c>
      <c r="L55" s="34">
        <f t="shared" si="20"/>
        <v>0.041501976284584984</v>
      </c>
      <c r="M55" s="34">
        <f t="shared" si="20"/>
        <v>0.02793560606060606</v>
      </c>
      <c r="N55" s="34">
        <f t="shared" si="20"/>
        <v>0.037037037037037035</v>
      </c>
      <c r="O55" s="34">
        <f t="shared" si="20"/>
        <v>0.04143475572047001</v>
      </c>
      <c r="P55" s="34">
        <f t="shared" si="20"/>
        <v>0.045876570180229385</v>
      </c>
      <c r="Q55" s="34">
        <f t="shared" si="20"/>
        <v>0.0451948051948052</v>
      </c>
      <c r="R55" s="34">
        <f t="shared" si="20"/>
        <v>0.05564830272676683</v>
      </c>
      <c r="S55" s="33" t="str">
        <f>A55</f>
        <v>%</v>
      </c>
      <c r="T55" s="34">
        <f t="shared" si="20"/>
        <v>0.030934065934065932</v>
      </c>
      <c r="U55" s="108">
        <f>MAX(B55:R55)</f>
        <v>0.05564830272676683</v>
      </c>
      <c r="V55" s="108">
        <f>MIN(B55:R55)</f>
        <v>0.014206787687450671</v>
      </c>
      <c r="W55" s="108">
        <f>AVERAGE(B55:R55)</f>
        <v>0.03210520181678347</v>
      </c>
      <c r="X55" s="109">
        <f>STDEVP(B55:R55)</f>
        <v>0.01062573560973696</v>
      </c>
    </row>
    <row r="56" spans="1:24" ht="14.25">
      <c r="A56" s="33" t="s">
        <v>45</v>
      </c>
      <c r="B56" s="35">
        <v>2534</v>
      </c>
      <c r="C56" s="35">
        <v>2210</v>
      </c>
      <c r="D56" s="35">
        <v>2024</v>
      </c>
      <c r="E56" s="35">
        <v>2285</v>
      </c>
      <c r="F56" s="35">
        <v>2420</v>
      </c>
      <c r="G56" s="35">
        <v>2589</v>
      </c>
      <c r="H56" s="35">
        <v>2594</v>
      </c>
      <c r="I56" s="35">
        <v>2352</v>
      </c>
      <c r="J56" s="35">
        <v>2456</v>
      </c>
      <c r="K56" s="35">
        <v>2172</v>
      </c>
      <c r="L56" s="35">
        <v>2024</v>
      </c>
      <c r="M56" s="35">
        <v>2112</v>
      </c>
      <c r="N56" s="35">
        <v>1458</v>
      </c>
      <c r="O56" s="35">
        <v>1617</v>
      </c>
      <c r="P56" s="35">
        <v>1831</v>
      </c>
      <c r="Q56" s="35">
        <v>1925</v>
      </c>
      <c r="R56" s="35">
        <v>1797</v>
      </c>
      <c r="S56" s="33" t="str">
        <f>A56</f>
        <v>T. óbitos &lt;1</v>
      </c>
      <c r="T56" s="35">
        <v>36400</v>
      </c>
      <c r="U56" s="35">
        <f>MAX(B56:R56)</f>
        <v>2594</v>
      </c>
      <c r="V56" s="35">
        <f>MIN(B56:R56)</f>
        <v>1458</v>
      </c>
      <c r="W56" s="106">
        <f>AVERAGE(B56:R56)</f>
        <v>2141.176470588235</v>
      </c>
      <c r="X56" s="107">
        <f>STDEVP(B56:R56)</f>
        <v>328.88246341281933</v>
      </c>
    </row>
    <row r="57" spans="1:24" ht="15.75">
      <c r="A57" s="3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102"/>
      <c r="T57" s="35"/>
      <c r="U57" s="32"/>
      <c r="V57" s="32"/>
      <c r="W57" s="32"/>
      <c r="X57" s="32"/>
    </row>
    <row r="58" spans="1:24" ht="15.75">
      <c r="A58" s="37" t="s">
        <v>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103"/>
      <c r="T58" s="113"/>
      <c r="U58" s="38"/>
      <c r="V58" s="38"/>
      <c r="W58" s="38"/>
      <c r="X58" s="38"/>
    </row>
    <row r="59" spans="1:24" ht="14.25">
      <c r="A59" s="33" t="s">
        <v>33</v>
      </c>
      <c r="B59" s="32">
        <v>1</v>
      </c>
      <c r="C59" s="32">
        <v>3</v>
      </c>
      <c r="D59" s="32">
        <v>5</v>
      </c>
      <c r="E59" s="32">
        <v>10</v>
      </c>
      <c r="F59" s="32">
        <v>8</v>
      </c>
      <c r="G59" s="32">
        <v>8</v>
      </c>
      <c r="H59" s="32">
        <v>4</v>
      </c>
      <c r="I59" s="32">
        <v>3</v>
      </c>
      <c r="J59" s="32">
        <v>8</v>
      </c>
      <c r="K59" s="32">
        <v>10</v>
      </c>
      <c r="L59" s="32">
        <v>6</v>
      </c>
      <c r="M59" s="32">
        <v>10</v>
      </c>
      <c r="N59" s="32">
        <v>10</v>
      </c>
      <c r="O59" s="32">
        <v>18</v>
      </c>
      <c r="P59" s="32">
        <v>15</v>
      </c>
      <c r="Q59" s="32">
        <v>21</v>
      </c>
      <c r="R59" s="32">
        <v>33</v>
      </c>
      <c r="S59" s="33" t="str">
        <f>A59</f>
        <v>Nº</v>
      </c>
      <c r="T59" s="32">
        <v>173</v>
      </c>
      <c r="U59" s="35">
        <f>MAX(B59:R59)</f>
        <v>33</v>
      </c>
      <c r="V59" s="35">
        <f>MIN(B59:R59)</f>
        <v>1</v>
      </c>
      <c r="W59" s="106">
        <f>AVERAGE(B59:R59)</f>
        <v>10.176470588235293</v>
      </c>
      <c r="X59" s="107">
        <f>STDEVP(B59:R59)</f>
        <v>7.694423451379249</v>
      </c>
    </row>
    <row r="60" spans="1:24" ht="15">
      <c r="A60" s="33" t="s">
        <v>34</v>
      </c>
      <c r="B60" s="34">
        <f aca="true" t="shared" si="21" ref="B60:T60">B59/B61</f>
        <v>0.007407407407407408</v>
      </c>
      <c r="C60" s="34">
        <f t="shared" si="21"/>
        <v>0.017543859649122806</v>
      </c>
      <c r="D60" s="34">
        <f t="shared" si="21"/>
        <v>0.02403846153846154</v>
      </c>
      <c r="E60" s="34">
        <f t="shared" si="21"/>
        <v>0.03496503496503497</v>
      </c>
      <c r="F60" s="34">
        <f t="shared" si="21"/>
        <v>0.03755868544600939</v>
      </c>
      <c r="G60" s="34">
        <f t="shared" si="21"/>
        <v>0.0446927374301676</v>
      </c>
      <c r="H60" s="34">
        <f t="shared" si="21"/>
        <v>0.019704433497536946</v>
      </c>
      <c r="I60" s="34">
        <f t="shared" si="21"/>
        <v>0.014018691588785047</v>
      </c>
      <c r="J60" s="34">
        <f t="shared" si="21"/>
        <v>0.034334763948497854</v>
      </c>
      <c r="K60" s="34">
        <f t="shared" si="21"/>
        <v>0.05263157894736842</v>
      </c>
      <c r="L60" s="34">
        <f t="shared" si="21"/>
        <v>0.040268456375838924</v>
      </c>
      <c r="M60" s="34">
        <f t="shared" si="21"/>
        <v>0.04926108374384237</v>
      </c>
      <c r="N60" s="34">
        <f t="shared" si="21"/>
        <v>0.0641025641025641</v>
      </c>
      <c r="O60" s="36">
        <f t="shared" si="21"/>
        <v>0.10344827586206896</v>
      </c>
      <c r="P60" s="34">
        <f t="shared" si="21"/>
        <v>0.08064516129032258</v>
      </c>
      <c r="Q60" s="34">
        <f t="shared" si="21"/>
        <v>0.0995260663507109</v>
      </c>
      <c r="R60" s="34">
        <f t="shared" si="21"/>
        <v>0.16019417475728157</v>
      </c>
      <c r="S60" s="33" t="str">
        <f>A60</f>
        <v>%</v>
      </c>
      <c r="T60" s="34">
        <f t="shared" si="21"/>
        <v>0.05215556225504974</v>
      </c>
      <c r="U60" s="108">
        <f>MAX(B60:R60)</f>
        <v>0.16019417475728157</v>
      </c>
      <c r="V60" s="108">
        <f>MIN(B60:R60)</f>
        <v>0.007407407407407408</v>
      </c>
      <c r="W60" s="108">
        <f>AVERAGE(B60:R60)</f>
        <v>0.0520200845235895</v>
      </c>
      <c r="X60" s="109">
        <f>STDEVP(B60:R60)</f>
        <v>0.03837242106244907</v>
      </c>
    </row>
    <row r="61" spans="1:24" ht="14.25">
      <c r="A61" s="33" t="s">
        <v>45</v>
      </c>
      <c r="B61" s="32">
        <v>135</v>
      </c>
      <c r="C61" s="32">
        <v>171</v>
      </c>
      <c r="D61" s="32">
        <v>208</v>
      </c>
      <c r="E61" s="32">
        <v>286</v>
      </c>
      <c r="F61" s="32">
        <v>213</v>
      </c>
      <c r="G61" s="32">
        <v>179</v>
      </c>
      <c r="H61" s="32">
        <v>203</v>
      </c>
      <c r="I61" s="32">
        <v>214</v>
      </c>
      <c r="J61" s="32">
        <v>233</v>
      </c>
      <c r="K61" s="32">
        <v>190</v>
      </c>
      <c r="L61" s="32">
        <v>149</v>
      </c>
      <c r="M61" s="32">
        <v>203</v>
      </c>
      <c r="N61" s="32">
        <v>156</v>
      </c>
      <c r="O61" s="32">
        <v>174</v>
      </c>
      <c r="P61" s="32">
        <v>186</v>
      </c>
      <c r="Q61" s="32">
        <v>211</v>
      </c>
      <c r="R61" s="32">
        <v>206</v>
      </c>
      <c r="S61" s="33" t="str">
        <f>A61</f>
        <v>T. óbitos &lt;1</v>
      </c>
      <c r="T61" s="35">
        <v>3317</v>
      </c>
      <c r="U61" s="35">
        <f>MAX(B61:R61)</f>
        <v>286</v>
      </c>
      <c r="V61" s="35">
        <f>MIN(B61:R61)</f>
        <v>135</v>
      </c>
      <c r="W61" s="106">
        <f>AVERAGE(B61:R61)</f>
        <v>195.11764705882354</v>
      </c>
      <c r="X61" s="107">
        <f>STDEVP(B61:R61)</f>
        <v>34.041293873490105</v>
      </c>
    </row>
    <row r="62" spans="1:24" ht="14.25">
      <c r="A62" s="3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35"/>
      <c r="U62" s="32"/>
      <c r="V62" s="32"/>
      <c r="W62" s="32"/>
      <c r="X62" s="32"/>
    </row>
    <row r="63" spans="1:24" ht="15.75">
      <c r="A63" s="37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1"/>
      <c r="T63" s="113"/>
      <c r="U63" s="38"/>
      <c r="V63" s="38"/>
      <c r="W63" s="38"/>
      <c r="X63" s="38"/>
    </row>
    <row r="64" spans="1:24" ht="14.25">
      <c r="A64" s="33" t="s">
        <v>33</v>
      </c>
      <c r="B64" s="32">
        <v>114</v>
      </c>
      <c r="C64" s="32">
        <v>130</v>
      </c>
      <c r="D64" s="32">
        <v>126</v>
      </c>
      <c r="E64" s="32">
        <v>143</v>
      </c>
      <c r="F64" s="32">
        <v>135</v>
      </c>
      <c r="G64" s="32">
        <v>166</v>
      </c>
      <c r="H64" s="32">
        <v>181</v>
      </c>
      <c r="I64" s="32">
        <v>156</v>
      </c>
      <c r="J64" s="32">
        <v>172</v>
      </c>
      <c r="K64" s="32">
        <v>141</v>
      </c>
      <c r="L64" s="32">
        <v>130</v>
      </c>
      <c r="M64" s="32">
        <v>158</v>
      </c>
      <c r="N64" s="32">
        <v>140</v>
      </c>
      <c r="O64" s="32">
        <v>153</v>
      </c>
      <c r="P64" s="32">
        <v>144</v>
      </c>
      <c r="Q64" s="32">
        <v>142</v>
      </c>
      <c r="R64" s="32">
        <v>155</v>
      </c>
      <c r="S64" s="33" t="str">
        <f>A64</f>
        <v>Nº</v>
      </c>
      <c r="T64" s="35">
        <v>2486</v>
      </c>
      <c r="U64" s="35">
        <f>MAX(B64:R64)</f>
        <v>181</v>
      </c>
      <c r="V64" s="35">
        <f>MIN(B64:R64)</f>
        <v>114</v>
      </c>
      <c r="W64" s="106">
        <f>AVERAGE(B64:R64)</f>
        <v>146.23529411764707</v>
      </c>
      <c r="X64" s="107">
        <f>STDEVP(B64:R64)</f>
        <v>16.840180981857948</v>
      </c>
    </row>
    <row r="65" spans="1:24" ht="15">
      <c r="A65" s="33" t="s">
        <v>34</v>
      </c>
      <c r="B65" s="34">
        <f aca="true" t="shared" si="22" ref="B65:T65">B64/B66</f>
        <v>0.023274806043282973</v>
      </c>
      <c r="C65" s="34">
        <f t="shared" si="22"/>
        <v>0.02636916835699797</v>
      </c>
      <c r="D65" s="34">
        <f t="shared" si="22"/>
        <v>0.027869940278699403</v>
      </c>
      <c r="E65" s="34">
        <f t="shared" si="22"/>
        <v>0.03308653401203147</v>
      </c>
      <c r="F65" s="34">
        <f t="shared" si="22"/>
        <v>0.03000666814847744</v>
      </c>
      <c r="G65" s="34">
        <f t="shared" si="22"/>
        <v>0.03459774906210921</v>
      </c>
      <c r="H65" s="34">
        <f t="shared" si="22"/>
        <v>0.04189814814814815</v>
      </c>
      <c r="I65" s="34">
        <f t="shared" si="22"/>
        <v>0.033810143042912875</v>
      </c>
      <c r="J65" s="34">
        <f t="shared" si="22"/>
        <v>0.04266931282560159</v>
      </c>
      <c r="K65" s="34">
        <f t="shared" si="22"/>
        <v>0.039954661377160666</v>
      </c>
      <c r="L65" s="34">
        <f t="shared" si="22"/>
        <v>0.043594902749832326</v>
      </c>
      <c r="M65" s="34">
        <f t="shared" si="22"/>
        <v>0.0457573124818998</v>
      </c>
      <c r="N65" s="34">
        <f t="shared" si="22"/>
        <v>0.05089058524173028</v>
      </c>
      <c r="O65" s="36">
        <f t="shared" si="22"/>
        <v>0.05948678071539658</v>
      </c>
      <c r="P65" s="34">
        <f t="shared" si="22"/>
        <v>0.05383177570093458</v>
      </c>
      <c r="Q65" s="34">
        <f t="shared" si="22"/>
        <v>0.056551174830744726</v>
      </c>
      <c r="R65" s="34">
        <f t="shared" si="22"/>
        <v>0.06609808102345416</v>
      </c>
      <c r="S65" s="33" t="str">
        <f>A65</f>
        <v>%</v>
      </c>
      <c r="T65" s="34">
        <f t="shared" si="22"/>
        <v>0.038995466737776666</v>
      </c>
      <c r="U65" s="108">
        <f>MAX(B65:R65)</f>
        <v>0.06609808102345416</v>
      </c>
      <c r="V65" s="108">
        <f>MIN(B65:R65)</f>
        <v>0.023274806043282973</v>
      </c>
      <c r="W65" s="108">
        <f>AVERAGE(B65:R65)</f>
        <v>0.04174986729643612</v>
      </c>
      <c r="X65" s="109">
        <f>STDEVP(B65:R65)</f>
        <v>0.012071565282058938</v>
      </c>
    </row>
    <row r="66" spans="1:24" ht="14.25">
      <c r="A66" s="33" t="s">
        <v>45</v>
      </c>
      <c r="B66" s="35">
        <v>4898</v>
      </c>
      <c r="C66" s="35">
        <v>4930</v>
      </c>
      <c r="D66" s="35">
        <v>4521</v>
      </c>
      <c r="E66" s="35">
        <v>4322</v>
      </c>
      <c r="F66" s="35">
        <v>4499</v>
      </c>
      <c r="G66" s="35">
        <v>4798</v>
      </c>
      <c r="H66" s="35">
        <v>4320</v>
      </c>
      <c r="I66" s="35">
        <v>4614</v>
      </c>
      <c r="J66" s="35">
        <v>4031</v>
      </c>
      <c r="K66" s="35">
        <v>3529</v>
      </c>
      <c r="L66" s="35">
        <v>2982</v>
      </c>
      <c r="M66" s="35">
        <v>3453</v>
      </c>
      <c r="N66" s="35">
        <v>2751</v>
      </c>
      <c r="O66" s="35">
        <v>2572</v>
      </c>
      <c r="P66" s="35">
        <v>2675</v>
      </c>
      <c r="Q66" s="35">
        <v>2511</v>
      </c>
      <c r="R66" s="35">
        <v>2345</v>
      </c>
      <c r="S66" s="33" t="str">
        <f>A66</f>
        <v>T. óbitos &lt;1</v>
      </c>
      <c r="T66" s="35">
        <v>63751</v>
      </c>
      <c r="U66" s="35">
        <f>MAX(B66:R66)</f>
        <v>4930</v>
      </c>
      <c r="V66" s="35">
        <f>MIN(B66:R66)</f>
        <v>2345</v>
      </c>
      <c r="W66" s="106">
        <f>AVERAGE(B66:R66)</f>
        <v>3750.0588235294117</v>
      </c>
      <c r="X66" s="107">
        <f>STDEVP(B66:R66)</f>
        <v>914.552958656223</v>
      </c>
    </row>
    <row r="67" spans="1:2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  <c r="T67" s="32"/>
      <c r="U67" s="32"/>
      <c r="V67" s="32"/>
      <c r="W67" s="32"/>
      <c r="X67" s="32"/>
    </row>
    <row r="68" spans="1:24" ht="15.75">
      <c r="A68" s="37" t="s">
        <v>25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1"/>
      <c r="T68" s="112"/>
      <c r="U68" s="38"/>
      <c r="V68" s="38"/>
      <c r="W68" s="38"/>
      <c r="X68" s="38"/>
    </row>
    <row r="69" spans="1:24" ht="14.25">
      <c r="A69" s="33" t="s">
        <v>33</v>
      </c>
      <c r="B69" s="32">
        <v>21</v>
      </c>
      <c r="C69" s="32">
        <v>15</v>
      </c>
      <c r="D69" s="32">
        <v>25</v>
      </c>
      <c r="E69" s="32">
        <v>16</v>
      </c>
      <c r="F69" s="32">
        <v>18</v>
      </c>
      <c r="G69" s="32">
        <v>17</v>
      </c>
      <c r="H69" s="32">
        <v>24</v>
      </c>
      <c r="I69" s="32">
        <v>28</v>
      </c>
      <c r="J69" s="32">
        <v>24</v>
      </c>
      <c r="K69" s="32">
        <v>13</v>
      </c>
      <c r="L69" s="32">
        <v>26</v>
      </c>
      <c r="M69" s="32">
        <v>6</v>
      </c>
      <c r="N69" s="32">
        <v>17</v>
      </c>
      <c r="O69" s="32">
        <v>10</v>
      </c>
      <c r="P69" s="32">
        <v>26</v>
      </c>
      <c r="Q69" s="32">
        <v>33</v>
      </c>
      <c r="R69" s="32">
        <v>47</v>
      </c>
      <c r="S69" s="33" t="str">
        <f>A69</f>
        <v>Nº</v>
      </c>
      <c r="T69" s="32">
        <v>366</v>
      </c>
      <c r="U69" s="35">
        <f>MAX(B69:R69)</f>
        <v>47</v>
      </c>
      <c r="V69" s="35">
        <f>MIN(B69:R69)</f>
        <v>6</v>
      </c>
      <c r="W69" s="106">
        <f>AVERAGE(B69:R69)</f>
        <v>21.529411764705884</v>
      </c>
      <c r="X69" s="107">
        <f>STDEVP(B69:R69)</f>
        <v>9.268019948814649</v>
      </c>
    </row>
    <row r="70" spans="1:24" ht="15">
      <c r="A70" s="33" t="s">
        <v>34</v>
      </c>
      <c r="B70" s="34">
        <f aca="true" t="shared" si="23" ref="B70:T70">B69/B71</f>
        <v>0.07142857142857142</v>
      </c>
      <c r="C70" s="34">
        <f t="shared" si="23"/>
        <v>0.05555555555555555</v>
      </c>
      <c r="D70" s="34">
        <f t="shared" si="23"/>
        <v>0.08741258741258741</v>
      </c>
      <c r="E70" s="34">
        <f t="shared" si="23"/>
        <v>0.06557377049180328</v>
      </c>
      <c r="F70" s="34">
        <f t="shared" si="23"/>
        <v>0.07317073170731707</v>
      </c>
      <c r="G70" s="34">
        <f t="shared" si="23"/>
        <v>0.06563706563706563</v>
      </c>
      <c r="H70" s="34">
        <f t="shared" si="23"/>
        <v>0.09876543209876543</v>
      </c>
      <c r="I70" s="34">
        <f t="shared" si="23"/>
        <v>0.08358208955223881</v>
      </c>
      <c r="J70" s="34">
        <f t="shared" si="23"/>
        <v>0.08450704225352113</v>
      </c>
      <c r="K70" s="34">
        <f t="shared" si="23"/>
        <v>0.052845528455284556</v>
      </c>
      <c r="L70" s="34">
        <f t="shared" si="23"/>
        <v>0.11981566820276497</v>
      </c>
      <c r="M70" s="34">
        <f t="shared" si="23"/>
        <v>0.034482758620689655</v>
      </c>
      <c r="N70" s="34">
        <f t="shared" si="23"/>
        <v>0.06967213114754098</v>
      </c>
      <c r="O70" s="36">
        <f t="shared" si="23"/>
        <v>0.04608294930875576</v>
      </c>
      <c r="P70" s="34">
        <f t="shared" si="23"/>
        <v>0.08253968253968254</v>
      </c>
      <c r="Q70" s="34">
        <f t="shared" si="23"/>
        <v>0.11262798634812286</v>
      </c>
      <c r="R70" s="34">
        <f t="shared" si="23"/>
        <v>0.13544668587896252</v>
      </c>
      <c r="S70" s="33" t="str">
        <f>A70</f>
        <v>%</v>
      </c>
      <c r="T70" s="34">
        <f t="shared" si="23"/>
        <v>0.08108108108108109</v>
      </c>
      <c r="U70" s="108">
        <f>MAX(B70:R70)</f>
        <v>0.13544668587896252</v>
      </c>
      <c r="V70" s="108">
        <f>MIN(B70:R70)</f>
        <v>0.034482758620689655</v>
      </c>
      <c r="W70" s="108">
        <f>AVERAGE(B70:R70)</f>
        <v>0.07877330803760173</v>
      </c>
      <c r="X70" s="109">
        <f>STDEVP(B70:R70)</f>
        <v>0.02583155202967487</v>
      </c>
    </row>
    <row r="71" spans="1:24" ht="14.25">
      <c r="A71" s="33" t="s">
        <v>45</v>
      </c>
      <c r="B71" s="32">
        <v>294</v>
      </c>
      <c r="C71" s="32">
        <v>270</v>
      </c>
      <c r="D71" s="32">
        <v>286</v>
      </c>
      <c r="E71" s="32">
        <v>244</v>
      </c>
      <c r="F71" s="32">
        <v>246</v>
      </c>
      <c r="G71" s="32">
        <v>259</v>
      </c>
      <c r="H71" s="32">
        <v>243</v>
      </c>
      <c r="I71" s="32">
        <v>335</v>
      </c>
      <c r="J71" s="32">
        <v>284</v>
      </c>
      <c r="K71" s="32">
        <v>246</v>
      </c>
      <c r="L71" s="32">
        <v>217</v>
      </c>
      <c r="M71" s="32">
        <v>174</v>
      </c>
      <c r="N71" s="32">
        <v>244</v>
      </c>
      <c r="O71" s="32">
        <v>217</v>
      </c>
      <c r="P71" s="32">
        <v>315</v>
      </c>
      <c r="Q71" s="32">
        <v>293</v>
      </c>
      <c r="R71" s="32">
        <v>347</v>
      </c>
      <c r="S71" s="33" t="str">
        <f>A71</f>
        <v>T. óbitos &lt;1</v>
      </c>
      <c r="T71" s="35">
        <v>4514</v>
      </c>
      <c r="U71" s="35">
        <f>MAX(B71:R71)</f>
        <v>347</v>
      </c>
      <c r="V71" s="35">
        <f>MIN(B71:R71)</f>
        <v>174</v>
      </c>
      <c r="W71" s="106">
        <f>AVERAGE(B71:R71)</f>
        <v>265.52941176470586</v>
      </c>
      <c r="X71" s="107">
        <f>STDEVP(B71:R71)</f>
        <v>43.103319985490984</v>
      </c>
    </row>
    <row r="72" spans="1:2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32"/>
      <c r="U72" s="32"/>
      <c r="V72" s="32"/>
      <c r="W72" s="32"/>
      <c r="X72" s="32"/>
    </row>
    <row r="73" spans="1:24" ht="15.75">
      <c r="A73" s="37" t="s">
        <v>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1"/>
      <c r="T73" s="112"/>
      <c r="U73" s="38"/>
      <c r="V73" s="38"/>
      <c r="W73" s="38"/>
      <c r="X73" s="38"/>
    </row>
    <row r="74" spans="1:24" ht="14.25">
      <c r="A74" s="33" t="s">
        <v>33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>
        <v>16</v>
      </c>
      <c r="M74" s="32">
        <v>9</v>
      </c>
      <c r="N74" s="32">
        <v>20</v>
      </c>
      <c r="O74" s="32">
        <v>20</v>
      </c>
      <c r="P74" s="32">
        <v>17</v>
      </c>
      <c r="Q74" s="32">
        <v>17</v>
      </c>
      <c r="R74" s="32">
        <v>29</v>
      </c>
      <c r="S74" s="33" t="str">
        <f>A74</f>
        <v>Nº</v>
      </c>
      <c r="T74" s="32">
        <v>128</v>
      </c>
      <c r="U74" s="35">
        <f>MAX(B74:R74)</f>
        <v>29</v>
      </c>
      <c r="V74" s="35">
        <f>MIN(B74:R74)</f>
        <v>9</v>
      </c>
      <c r="W74" s="106">
        <f>AVERAGE(B74:R74)</f>
        <v>18.285714285714285</v>
      </c>
      <c r="X74" s="107">
        <f>STDEVP(B74:R74)</f>
        <v>5.547567953985029</v>
      </c>
    </row>
    <row r="75" spans="1:24" ht="15">
      <c r="A75" s="33" t="s">
        <v>34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>
        <f aca="true" t="shared" si="24" ref="L75:T75">L74/L76</f>
        <v>0.06299212598425197</v>
      </c>
      <c r="M75" s="34">
        <f t="shared" si="24"/>
        <v>0.061224489795918366</v>
      </c>
      <c r="N75" s="34">
        <f t="shared" si="24"/>
        <v>0.06493506493506493</v>
      </c>
      <c r="O75" s="36">
        <f t="shared" si="24"/>
        <v>0.04975124378109453</v>
      </c>
      <c r="P75" s="34">
        <f t="shared" si="24"/>
        <v>0.03908045977011494</v>
      </c>
      <c r="Q75" s="34">
        <f t="shared" si="24"/>
        <v>0.04871060171919771</v>
      </c>
      <c r="R75" s="34">
        <f t="shared" si="24"/>
        <v>0.06937799043062201</v>
      </c>
      <c r="S75" s="33" t="str">
        <f>A75</f>
        <v>%</v>
      </c>
      <c r="T75" s="34">
        <f t="shared" si="24"/>
        <v>0.05533938607868569</v>
      </c>
      <c r="U75" s="108">
        <f>MAX(B75:R75)</f>
        <v>0.06937799043062201</v>
      </c>
      <c r="V75" s="108">
        <f>MIN(B75:R75)</f>
        <v>0.03908045977011494</v>
      </c>
      <c r="W75" s="108">
        <f>AVERAGE(B75:R75)</f>
        <v>0.056581710916609206</v>
      </c>
      <c r="X75" s="109">
        <f>STDEVP(B75:R75)</f>
        <v>0.010078800543712674</v>
      </c>
    </row>
    <row r="76" spans="1:24" ht="14.25">
      <c r="A76" s="33" t="s">
        <v>45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>
        <v>254</v>
      </c>
      <c r="M76" s="32">
        <v>147</v>
      </c>
      <c r="N76" s="32">
        <v>308</v>
      </c>
      <c r="O76" s="32">
        <v>402</v>
      </c>
      <c r="P76" s="32">
        <v>435</v>
      </c>
      <c r="Q76" s="32">
        <v>349</v>
      </c>
      <c r="R76" s="32">
        <v>418</v>
      </c>
      <c r="S76" s="33" t="str">
        <f>A76</f>
        <v>T. óbitos &lt;1</v>
      </c>
      <c r="T76" s="35">
        <v>2313</v>
      </c>
      <c r="U76" s="35">
        <f>MAX(B76:R76)</f>
        <v>435</v>
      </c>
      <c r="V76" s="35">
        <f>MIN(B76:R76)</f>
        <v>147</v>
      </c>
      <c r="W76" s="106">
        <f>AVERAGE(B76:R76)</f>
        <v>330.42857142857144</v>
      </c>
      <c r="X76" s="107">
        <f>STDEVP(B76:R76)</f>
        <v>95.66437931324154</v>
      </c>
    </row>
    <row r="77" spans="1:20" ht="15.75">
      <c r="A77" s="64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0" ht="15.75">
      <c r="A78" s="64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0" ht="15.75">
      <c r="A79" s="64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20" ht="16.5">
      <c r="A80" s="87" t="str">
        <f>A1</f>
        <v>Número e proporção no total de óbitos por malformações congênitas em menores de 1 ano (CID 9 4d Cap 14) no Brasil e UF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83" t="s">
        <v>58</v>
      </c>
      <c r="S80" s="66"/>
      <c r="T80" s="66"/>
    </row>
    <row r="81" spans="1:20" ht="15">
      <c r="A81" s="79" t="s">
        <v>49</v>
      </c>
      <c r="B81" s="29">
        <v>1979</v>
      </c>
      <c r="C81" s="29">
        <v>1980</v>
      </c>
      <c r="D81" s="29">
        <v>1981</v>
      </c>
      <c r="E81" s="29">
        <v>1982</v>
      </c>
      <c r="F81" s="29">
        <v>1983</v>
      </c>
      <c r="G81" s="29">
        <v>1984</v>
      </c>
      <c r="H81" s="29">
        <v>1985</v>
      </c>
      <c r="I81" s="29">
        <v>1986</v>
      </c>
      <c r="J81" s="29">
        <v>1987</v>
      </c>
      <c r="K81" s="29">
        <v>1988</v>
      </c>
      <c r="L81" s="29">
        <v>1989</v>
      </c>
      <c r="M81" s="29">
        <v>1990</v>
      </c>
      <c r="N81" s="29">
        <v>1991</v>
      </c>
      <c r="O81" s="29">
        <v>1992</v>
      </c>
      <c r="P81" s="29">
        <v>1993</v>
      </c>
      <c r="Q81" s="29">
        <v>1994</v>
      </c>
      <c r="R81" s="29">
        <v>1995</v>
      </c>
      <c r="S81" s="29"/>
      <c r="T81" s="29" t="s">
        <v>0</v>
      </c>
    </row>
    <row r="82" spans="1:20" ht="15.75">
      <c r="A82" s="65" t="s">
        <v>23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1:22" ht="14.25">
      <c r="A83" s="26" t="s">
        <v>33</v>
      </c>
      <c r="B83" s="63">
        <v>34</v>
      </c>
      <c r="C83" s="63">
        <v>40</v>
      </c>
      <c r="D83" s="63">
        <v>32</v>
      </c>
      <c r="E83" s="63">
        <v>45</v>
      </c>
      <c r="F83" s="63">
        <v>47</v>
      </c>
      <c r="G83" s="63">
        <v>63</v>
      </c>
      <c r="H83" s="63">
        <v>45</v>
      </c>
      <c r="I83" s="63">
        <v>64</v>
      </c>
      <c r="J83" s="63">
        <v>50</v>
      </c>
      <c r="K83" s="63">
        <v>61</v>
      </c>
      <c r="L83" s="63">
        <v>64</v>
      </c>
      <c r="M83" s="63">
        <v>56</v>
      </c>
      <c r="N83" s="63">
        <v>55</v>
      </c>
      <c r="O83" s="63">
        <v>52</v>
      </c>
      <c r="P83" s="63">
        <v>57</v>
      </c>
      <c r="Q83" s="63">
        <v>57</v>
      </c>
      <c r="R83" s="63">
        <v>67</v>
      </c>
      <c r="S83" s="63"/>
      <c r="T83" s="63">
        <v>889</v>
      </c>
      <c r="V83" s="21">
        <f>MIN(C83:S83)</f>
        <v>32</v>
      </c>
    </row>
    <row r="84" spans="1:22" ht="14.25">
      <c r="A84" s="26" t="s">
        <v>34</v>
      </c>
      <c r="B84" s="22">
        <f aca="true" t="shared" si="25" ref="B84:T84">B83/B85</f>
        <v>0.023480662983425413</v>
      </c>
      <c r="C84" s="22">
        <f t="shared" si="25"/>
        <v>0.02609262883235486</v>
      </c>
      <c r="D84" s="22">
        <f t="shared" si="25"/>
        <v>0.021164021164021163</v>
      </c>
      <c r="E84" s="22">
        <f t="shared" si="25"/>
        <v>0.028107432854465958</v>
      </c>
      <c r="F84" s="22">
        <f t="shared" si="25"/>
        <v>0.026965002868617326</v>
      </c>
      <c r="G84" s="22">
        <f t="shared" si="25"/>
        <v>0.03647944412275622</v>
      </c>
      <c r="H84" s="22">
        <f t="shared" si="25"/>
        <v>0.0340393343419062</v>
      </c>
      <c r="I84" s="22">
        <f t="shared" si="25"/>
        <v>0.04456824512534819</v>
      </c>
      <c r="J84" s="22">
        <f t="shared" si="25"/>
        <v>0.041701417848206836</v>
      </c>
      <c r="K84" s="22">
        <f t="shared" si="25"/>
        <v>0.04572713643178411</v>
      </c>
      <c r="L84" s="22">
        <f t="shared" si="25"/>
        <v>0.05765765765765766</v>
      </c>
      <c r="M84" s="22">
        <f t="shared" si="25"/>
        <v>0.04840103716508211</v>
      </c>
      <c r="N84" s="22">
        <f t="shared" si="25"/>
        <v>0.05097312326227989</v>
      </c>
      <c r="O84" s="22">
        <f t="shared" si="25"/>
        <v>0.04810360777058279</v>
      </c>
      <c r="P84" s="22">
        <f t="shared" si="25"/>
        <v>0.05786802030456853</v>
      </c>
      <c r="Q84" s="22">
        <f t="shared" si="25"/>
        <v>0.058163265306122446</v>
      </c>
      <c r="R84" s="22">
        <f t="shared" si="25"/>
        <v>0.06003584229390681</v>
      </c>
      <c r="S84" s="22"/>
      <c r="T84" s="22">
        <f t="shared" si="25"/>
        <v>0.03975316370791039</v>
      </c>
      <c r="V84" s="92">
        <f>MIN(C84:S84)</f>
        <v>0.021164021164021163</v>
      </c>
    </row>
    <row r="85" spans="1:22" ht="14.25">
      <c r="A85" s="26" t="s">
        <v>45</v>
      </c>
      <c r="B85" s="67">
        <v>1448</v>
      </c>
      <c r="C85" s="67">
        <v>1533</v>
      </c>
      <c r="D85" s="67">
        <v>1512</v>
      </c>
      <c r="E85" s="67">
        <v>1601</v>
      </c>
      <c r="F85" s="67">
        <v>1743</v>
      </c>
      <c r="G85" s="67">
        <v>1727</v>
      </c>
      <c r="H85" s="67">
        <v>1322</v>
      </c>
      <c r="I85" s="67">
        <v>1436</v>
      </c>
      <c r="J85" s="67">
        <v>1199</v>
      </c>
      <c r="K85" s="67">
        <v>1334</v>
      </c>
      <c r="L85" s="67">
        <v>1110</v>
      </c>
      <c r="M85" s="67">
        <v>1157</v>
      </c>
      <c r="N85" s="67">
        <v>1079</v>
      </c>
      <c r="O85" s="67">
        <v>1081</v>
      </c>
      <c r="P85" s="63">
        <v>985</v>
      </c>
      <c r="Q85" s="63">
        <v>980</v>
      </c>
      <c r="R85" s="67">
        <v>1116</v>
      </c>
      <c r="S85" s="67"/>
      <c r="T85" s="67">
        <v>22363</v>
      </c>
      <c r="V85" s="21">
        <f>MIN(C85:S85)</f>
        <v>980</v>
      </c>
    </row>
    <row r="86" ht="14.25">
      <c r="A86" s="25"/>
    </row>
    <row r="87" spans="1:20" ht="15.75">
      <c r="A87" s="40" t="s">
        <v>24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2" ht="14.25">
      <c r="A88" s="26" t="s">
        <v>33</v>
      </c>
      <c r="B88" s="16">
        <v>37</v>
      </c>
      <c r="C88" s="16">
        <v>33</v>
      </c>
      <c r="D88" s="16">
        <v>48</v>
      </c>
      <c r="E88" s="16">
        <v>50</v>
      </c>
      <c r="F88" s="16">
        <v>68</v>
      </c>
      <c r="G88" s="16">
        <v>43</v>
      </c>
      <c r="H88" s="16">
        <v>48</v>
      </c>
      <c r="I88" s="16">
        <v>51</v>
      </c>
      <c r="J88" s="16">
        <v>65</v>
      </c>
      <c r="K88" s="16">
        <v>58</v>
      </c>
      <c r="L88" s="16">
        <v>56</v>
      </c>
      <c r="M88" s="16">
        <v>57</v>
      </c>
      <c r="N88" s="16">
        <v>19</v>
      </c>
      <c r="O88" s="16">
        <v>32</v>
      </c>
      <c r="P88" s="16">
        <v>60</v>
      </c>
      <c r="Q88" s="16">
        <v>67</v>
      </c>
      <c r="R88" s="16">
        <v>60</v>
      </c>
      <c r="T88" s="16">
        <v>852</v>
      </c>
      <c r="V88" s="21">
        <f>MIN(C88:S88)</f>
        <v>19</v>
      </c>
    </row>
    <row r="89" spans="1:22" ht="14.25">
      <c r="A89" s="26" t="s">
        <v>34</v>
      </c>
      <c r="B89" s="22">
        <f aca="true" t="shared" si="26" ref="B89:T89">B88/B90</f>
        <v>0.036852589641434265</v>
      </c>
      <c r="C89" s="22">
        <f t="shared" si="26"/>
        <v>0.023044692737430168</v>
      </c>
      <c r="D89" s="22">
        <f t="shared" si="26"/>
        <v>0.03283173734610123</v>
      </c>
      <c r="E89" s="22">
        <f t="shared" si="26"/>
        <v>0.03496503496503497</v>
      </c>
      <c r="F89" s="22">
        <f t="shared" si="26"/>
        <v>0.04228855721393035</v>
      </c>
      <c r="G89" s="22">
        <f t="shared" si="26"/>
        <v>0.03732638888888889</v>
      </c>
      <c r="H89" s="22">
        <f t="shared" si="26"/>
        <v>0.043517679057116954</v>
      </c>
      <c r="I89" s="22">
        <f t="shared" si="26"/>
        <v>0.053347280334728034</v>
      </c>
      <c r="J89" s="22">
        <f t="shared" si="26"/>
        <v>0.06442021803766106</v>
      </c>
      <c r="K89" s="22">
        <f t="shared" si="26"/>
        <v>0.06621004566210045</v>
      </c>
      <c r="L89" s="22">
        <f t="shared" si="26"/>
        <v>0.07161125319693094</v>
      </c>
      <c r="M89" s="22">
        <f t="shared" si="26"/>
        <v>0.0695970695970696</v>
      </c>
      <c r="N89" s="22">
        <f t="shared" si="26"/>
        <v>0.03667953667953668</v>
      </c>
      <c r="O89" s="22">
        <f t="shared" si="26"/>
        <v>0.04145077720207254</v>
      </c>
      <c r="P89" s="22">
        <f t="shared" si="26"/>
        <v>0.06607929515418502</v>
      </c>
      <c r="Q89" s="22">
        <f t="shared" si="26"/>
        <v>0.08611825192802057</v>
      </c>
      <c r="R89" s="22">
        <f t="shared" si="26"/>
        <v>0.09230769230769231</v>
      </c>
      <c r="S89" s="22"/>
      <c r="T89" s="22">
        <f t="shared" si="26"/>
        <v>0.049365548409525464</v>
      </c>
      <c r="V89" s="92">
        <f>MIN(C89:S89)</f>
        <v>0.023044692737430168</v>
      </c>
    </row>
    <row r="90" spans="1:22" ht="14.25">
      <c r="A90" s="25" t="s">
        <v>45</v>
      </c>
      <c r="B90" s="21">
        <v>1004</v>
      </c>
      <c r="C90" s="21">
        <v>1432</v>
      </c>
      <c r="D90" s="21">
        <v>1462</v>
      </c>
      <c r="E90" s="21">
        <v>1430</v>
      </c>
      <c r="F90" s="21">
        <v>1608</v>
      </c>
      <c r="G90" s="21">
        <v>1152</v>
      </c>
      <c r="H90" s="21">
        <v>1103</v>
      </c>
      <c r="I90" s="16">
        <v>956</v>
      </c>
      <c r="J90" s="21">
        <v>1009</v>
      </c>
      <c r="K90" s="16">
        <v>876</v>
      </c>
      <c r="L90" s="16">
        <v>782</v>
      </c>
      <c r="M90" s="16">
        <v>819</v>
      </c>
      <c r="N90" s="16">
        <v>518</v>
      </c>
      <c r="O90" s="16">
        <v>772</v>
      </c>
      <c r="P90" s="16">
        <v>908</v>
      </c>
      <c r="Q90" s="16">
        <v>778</v>
      </c>
      <c r="R90" s="16">
        <v>650</v>
      </c>
      <c r="T90" s="21">
        <v>17259</v>
      </c>
      <c r="V90" s="21">
        <f>MIN(C90:S90)</f>
        <v>518</v>
      </c>
    </row>
    <row r="91" ht="15.75">
      <c r="A91" s="28"/>
    </row>
    <row r="92" spans="1:20" ht="15.75">
      <c r="A92" s="40" t="s">
        <v>29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2" ht="14.25">
      <c r="A93" s="26" t="s">
        <v>33</v>
      </c>
      <c r="B93" s="16">
        <v>63</v>
      </c>
      <c r="C93" s="16">
        <v>78</v>
      </c>
      <c r="D93" s="16">
        <v>87</v>
      </c>
      <c r="E93" s="16">
        <v>81</v>
      </c>
      <c r="F93" s="16">
        <v>90</v>
      </c>
      <c r="G93" s="16">
        <v>65</v>
      </c>
      <c r="H93" s="16">
        <v>70</v>
      </c>
      <c r="I93" s="16">
        <v>59</v>
      </c>
      <c r="J93" s="16">
        <v>68</v>
      </c>
      <c r="K93" s="16">
        <v>61</v>
      </c>
      <c r="L93" s="16">
        <v>103</v>
      </c>
      <c r="M93" s="16">
        <v>76</v>
      </c>
      <c r="N93" s="16">
        <v>102</v>
      </c>
      <c r="O93" s="16">
        <v>76</v>
      </c>
      <c r="P93" s="16">
        <v>69</v>
      </c>
      <c r="Q93" s="16">
        <v>79</v>
      </c>
      <c r="R93" s="16">
        <v>118</v>
      </c>
      <c r="T93" s="21">
        <v>1345</v>
      </c>
      <c r="V93" s="21">
        <f>MIN(C93:S93)</f>
        <v>59</v>
      </c>
    </row>
    <row r="94" spans="1:22" ht="14.25">
      <c r="A94" s="26" t="s">
        <v>34</v>
      </c>
      <c r="B94" s="22">
        <f aca="true" t="shared" si="27" ref="B94:T94">B93/B95</f>
        <v>0.010435646844459169</v>
      </c>
      <c r="C94" s="22">
        <f t="shared" si="27"/>
        <v>0.011937557392102846</v>
      </c>
      <c r="D94" s="22">
        <f t="shared" si="27"/>
        <v>0.013020053876085005</v>
      </c>
      <c r="E94" s="22">
        <f t="shared" si="27"/>
        <v>0.013098318240620957</v>
      </c>
      <c r="F94" s="22">
        <f t="shared" si="27"/>
        <v>0.012796815014929618</v>
      </c>
      <c r="G94" s="22">
        <f t="shared" si="27"/>
        <v>0.009378156110229404</v>
      </c>
      <c r="H94" s="22">
        <f t="shared" si="27"/>
        <v>0.013565891472868217</v>
      </c>
      <c r="I94" s="22">
        <f t="shared" si="27"/>
        <v>0.012415824915824917</v>
      </c>
      <c r="J94" s="22">
        <f t="shared" si="27"/>
        <v>0.015409018808067075</v>
      </c>
      <c r="K94" s="22">
        <f t="shared" si="27"/>
        <v>0.014039125431530495</v>
      </c>
      <c r="L94" s="22">
        <f t="shared" si="27"/>
        <v>0.026560082516761216</v>
      </c>
      <c r="M94" s="22">
        <f t="shared" si="27"/>
        <v>0.024571613320400906</v>
      </c>
      <c r="N94" s="22">
        <f t="shared" si="27"/>
        <v>0.029982363315696647</v>
      </c>
      <c r="O94" s="22">
        <f t="shared" si="27"/>
        <v>0.023846877941637906</v>
      </c>
      <c r="P94" s="22">
        <f t="shared" si="27"/>
        <v>0.016678752719361856</v>
      </c>
      <c r="Q94" s="22">
        <f t="shared" si="27"/>
        <v>0.016923736075407026</v>
      </c>
      <c r="R94" s="22">
        <f t="shared" si="27"/>
        <v>0.02829057779908895</v>
      </c>
      <c r="S94" s="22"/>
      <c r="T94" s="22">
        <f t="shared" si="27"/>
        <v>0.015897029796588934</v>
      </c>
      <c r="V94" s="92">
        <f>MIN(C94:S94)</f>
        <v>0.009378156110229404</v>
      </c>
    </row>
    <row r="95" spans="1:22" ht="14.25">
      <c r="A95" s="25" t="s">
        <v>45</v>
      </c>
      <c r="B95" s="21">
        <v>6037</v>
      </c>
      <c r="C95" s="21">
        <v>6534</v>
      </c>
      <c r="D95" s="21">
        <v>6682</v>
      </c>
      <c r="E95" s="21">
        <v>6184</v>
      </c>
      <c r="F95" s="21">
        <v>7033</v>
      </c>
      <c r="G95" s="21">
        <v>6931</v>
      </c>
      <c r="H95" s="21">
        <v>5160</v>
      </c>
      <c r="I95" s="21">
        <v>4752</v>
      </c>
      <c r="J95" s="21">
        <v>4413</v>
      </c>
      <c r="K95" s="21">
        <v>4345</v>
      </c>
      <c r="L95" s="21">
        <v>3878</v>
      </c>
      <c r="M95" s="21">
        <v>3093</v>
      </c>
      <c r="N95" s="21">
        <v>3402</v>
      </c>
      <c r="O95" s="21">
        <v>3187</v>
      </c>
      <c r="P95" s="21">
        <v>4137</v>
      </c>
      <c r="Q95" s="21">
        <v>4668</v>
      </c>
      <c r="R95" s="21">
        <v>4171</v>
      </c>
      <c r="S95" s="21"/>
      <c r="T95" s="21">
        <v>84607</v>
      </c>
      <c r="V95" s="21">
        <f>MIN(C95:S95)</f>
        <v>3093</v>
      </c>
    </row>
    <row r="96" spans="1:20" ht="15.75">
      <c r="A96" s="28"/>
      <c r="T96" s="21"/>
    </row>
    <row r="97" spans="1:20" ht="15.75">
      <c r="A97" s="40" t="s">
        <v>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2"/>
    </row>
    <row r="98" spans="1:22" ht="14.25">
      <c r="A98" s="26" t="s">
        <v>33</v>
      </c>
      <c r="B98" s="16">
        <v>21</v>
      </c>
      <c r="C98" s="16">
        <v>32</v>
      </c>
      <c r="D98" s="16">
        <v>46</v>
      </c>
      <c r="E98" s="16">
        <v>28</v>
      </c>
      <c r="F98" s="16">
        <v>32</v>
      </c>
      <c r="G98" s="16">
        <v>31</v>
      </c>
      <c r="H98" s="16">
        <v>36</v>
      </c>
      <c r="I98" s="16">
        <v>34</v>
      </c>
      <c r="J98" s="16">
        <v>37</v>
      </c>
      <c r="K98" s="16">
        <v>43</v>
      </c>
      <c r="L98" s="16">
        <v>48</v>
      </c>
      <c r="M98" s="16">
        <v>43</v>
      </c>
      <c r="N98" s="16">
        <v>47</v>
      </c>
      <c r="O98" s="16">
        <v>44</v>
      </c>
      <c r="P98" s="16">
        <v>52</v>
      </c>
      <c r="Q98" s="16">
        <v>41</v>
      </c>
      <c r="R98" s="16">
        <v>108</v>
      </c>
      <c r="T98" s="16">
        <v>723</v>
      </c>
      <c r="V98" s="21">
        <f>MIN(C98:S98)</f>
        <v>28</v>
      </c>
    </row>
    <row r="99" spans="1:22" ht="14.25">
      <c r="A99" s="26" t="s">
        <v>34</v>
      </c>
      <c r="B99" s="22">
        <f aca="true" t="shared" si="28" ref="B99:T99">B98/B100</f>
        <v>0.00851581508515815</v>
      </c>
      <c r="C99" s="22">
        <f t="shared" si="28"/>
        <v>0.009065155807365438</v>
      </c>
      <c r="D99" s="22">
        <f t="shared" si="28"/>
        <v>0.01452020202020202</v>
      </c>
      <c r="E99" s="22">
        <f t="shared" si="28"/>
        <v>0.011541632316570486</v>
      </c>
      <c r="F99" s="22">
        <f t="shared" si="28"/>
        <v>0.012075471698113207</v>
      </c>
      <c r="G99" s="22">
        <f t="shared" si="28"/>
        <v>0.013118916631400761</v>
      </c>
      <c r="H99" s="22">
        <f t="shared" si="28"/>
        <v>0.019736842105263157</v>
      </c>
      <c r="I99" s="22">
        <f t="shared" si="28"/>
        <v>0.022486772486772486</v>
      </c>
      <c r="J99" s="22">
        <f t="shared" si="28"/>
        <v>0.020441988950276244</v>
      </c>
      <c r="K99" s="22">
        <f t="shared" si="28"/>
        <v>0.02626756261453879</v>
      </c>
      <c r="L99" s="22">
        <f t="shared" si="28"/>
        <v>0.03263086335825969</v>
      </c>
      <c r="M99" s="22">
        <f t="shared" si="28"/>
        <v>0.0419921875</v>
      </c>
      <c r="N99" s="22">
        <f t="shared" si="28"/>
        <v>0.04140969162995595</v>
      </c>
      <c r="O99" s="22">
        <f t="shared" si="28"/>
        <v>0.03897254207263064</v>
      </c>
      <c r="P99" s="22">
        <f t="shared" si="28"/>
        <v>0.03966437833714721</v>
      </c>
      <c r="Q99" s="22">
        <f t="shared" si="28"/>
        <v>0.03778801843317972</v>
      </c>
      <c r="R99" s="22">
        <f t="shared" si="28"/>
        <v>0.06561360874848117</v>
      </c>
      <c r="S99" s="22"/>
      <c r="T99" s="22">
        <f t="shared" si="28"/>
        <v>0.022462484854133657</v>
      </c>
      <c r="V99" s="92">
        <f>MIN(C99:S99)</f>
        <v>0.009065155807365438</v>
      </c>
    </row>
    <row r="100" spans="1:22" ht="14.25">
      <c r="A100" s="25" t="s">
        <v>45</v>
      </c>
      <c r="B100" s="21">
        <v>2466</v>
      </c>
      <c r="C100" s="21">
        <v>3530</v>
      </c>
      <c r="D100" s="21">
        <v>3168</v>
      </c>
      <c r="E100" s="21">
        <v>2426</v>
      </c>
      <c r="F100" s="21">
        <v>2650</v>
      </c>
      <c r="G100" s="21">
        <v>2363</v>
      </c>
      <c r="H100" s="21">
        <v>1824</v>
      </c>
      <c r="I100" s="21">
        <v>1512</v>
      </c>
      <c r="J100" s="21">
        <v>1810</v>
      </c>
      <c r="K100" s="21">
        <v>1637</v>
      </c>
      <c r="L100" s="21">
        <v>1471</v>
      </c>
      <c r="M100" s="21">
        <v>1024</v>
      </c>
      <c r="N100" s="21">
        <v>1135</v>
      </c>
      <c r="O100" s="21">
        <v>1129</v>
      </c>
      <c r="P100" s="21">
        <v>1311</v>
      </c>
      <c r="Q100" s="21">
        <v>1085</v>
      </c>
      <c r="R100" s="21">
        <v>1646</v>
      </c>
      <c r="S100" s="21"/>
      <c r="T100" s="21">
        <v>32187</v>
      </c>
      <c r="V100" s="21">
        <f>MIN(C100:S100)</f>
        <v>1024</v>
      </c>
    </row>
    <row r="101" ht="15.75">
      <c r="A101" s="28"/>
    </row>
    <row r="102" spans="1:20" ht="15.75">
      <c r="A102" s="40" t="s">
        <v>50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:22" ht="14.25">
      <c r="A103" s="26" t="s">
        <v>33</v>
      </c>
      <c r="B103" s="16">
        <v>74</v>
      </c>
      <c r="C103" s="16">
        <v>91</v>
      </c>
      <c r="D103" s="16">
        <v>108</v>
      </c>
      <c r="E103" s="16">
        <v>127</v>
      </c>
      <c r="F103" s="16">
        <v>108</v>
      </c>
      <c r="G103" s="16">
        <v>106</v>
      </c>
      <c r="H103" s="16">
        <v>91</v>
      </c>
      <c r="I103" s="16">
        <v>68</v>
      </c>
      <c r="J103" s="16">
        <v>81</v>
      </c>
      <c r="K103" s="16">
        <v>100</v>
      </c>
      <c r="L103" s="16">
        <v>97</v>
      </c>
      <c r="M103" s="16">
        <v>80</v>
      </c>
      <c r="N103" s="16">
        <v>109</v>
      </c>
      <c r="O103" s="16">
        <v>103</v>
      </c>
      <c r="P103" s="16">
        <v>96</v>
      </c>
      <c r="Q103" s="16">
        <v>105</v>
      </c>
      <c r="R103" s="16">
        <v>88</v>
      </c>
      <c r="T103" s="21">
        <v>1632</v>
      </c>
      <c r="V103" s="21">
        <f>MIN(C103:S103)</f>
        <v>68</v>
      </c>
    </row>
    <row r="104" spans="1:22" ht="14.25">
      <c r="A104" s="26" t="s">
        <v>34</v>
      </c>
      <c r="B104" s="22">
        <f aca="true" t="shared" si="29" ref="B104:T104">B103/B105</f>
        <v>0.015455304928989139</v>
      </c>
      <c r="C104" s="22">
        <f t="shared" si="29"/>
        <v>0.009283819628647215</v>
      </c>
      <c r="D104" s="22">
        <f t="shared" si="29"/>
        <v>0.011673151750972763</v>
      </c>
      <c r="E104" s="22">
        <f t="shared" si="29"/>
        <v>0.016734747661088418</v>
      </c>
      <c r="F104" s="22">
        <f t="shared" si="29"/>
        <v>0.014156508061344868</v>
      </c>
      <c r="G104" s="22">
        <f t="shared" si="29"/>
        <v>0.012352872625568116</v>
      </c>
      <c r="H104" s="22">
        <f t="shared" si="29"/>
        <v>0.015560875512995896</v>
      </c>
      <c r="I104" s="22">
        <f t="shared" si="29"/>
        <v>0.010971281058405937</v>
      </c>
      <c r="J104" s="22">
        <f t="shared" si="29"/>
        <v>0.013502250375062511</v>
      </c>
      <c r="K104" s="22">
        <f t="shared" si="29"/>
        <v>0.01790189760114572</v>
      </c>
      <c r="L104" s="22">
        <f t="shared" si="29"/>
        <v>0.022303977925959992</v>
      </c>
      <c r="M104" s="22">
        <f t="shared" si="29"/>
        <v>0.021923814743765414</v>
      </c>
      <c r="N104" s="22">
        <f t="shared" si="29"/>
        <v>0.03275240384615385</v>
      </c>
      <c r="O104" s="22">
        <f t="shared" si="29"/>
        <v>0.03601398601398601</v>
      </c>
      <c r="P104" s="22">
        <f t="shared" si="29"/>
        <v>0.027737648078590003</v>
      </c>
      <c r="Q104" s="22">
        <f t="shared" si="29"/>
        <v>0.03948852952237683</v>
      </c>
      <c r="R104" s="22">
        <f t="shared" si="29"/>
        <v>0.041237113402061855</v>
      </c>
      <c r="S104" s="22"/>
      <c r="T104" s="22">
        <f t="shared" si="29"/>
        <v>0.017415058903875704</v>
      </c>
      <c r="V104" s="92">
        <f>MIN(C104:S104)</f>
        <v>0.009283819628647215</v>
      </c>
    </row>
    <row r="105" spans="1:22" ht="14.25">
      <c r="A105" s="25" t="s">
        <v>45</v>
      </c>
      <c r="B105" s="21">
        <v>4788</v>
      </c>
      <c r="C105" s="21">
        <v>9802</v>
      </c>
      <c r="D105" s="21">
        <v>9252</v>
      </c>
      <c r="E105" s="21">
        <v>7589</v>
      </c>
      <c r="F105" s="21">
        <v>7629</v>
      </c>
      <c r="G105" s="21">
        <v>8581</v>
      </c>
      <c r="H105" s="21">
        <v>5848</v>
      </c>
      <c r="I105" s="21">
        <v>6198</v>
      </c>
      <c r="J105" s="21">
        <v>5999</v>
      </c>
      <c r="K105" s="21">
        <v>5586</v>
      </c>
      <c r="L105" s="21">
        <v>4349</v>
      </c>
      <c r="M105" s="21">
        <v>3649</v>
      </c>
      <c r="N105" s="21">
        <v>3328</v>
      </c>
      <c r="O105" s="21">
        <v>2860</v>
      </c>
      <c r="P105" s="21">
        <v>3461</v>
      </c>
      <c r="Q105" s="21">
        <v>2659</v>
      </c>
      <c r="R105" s="21">
        <v>2134</v>
      </c>
      <c r="S105" s="21"/>
      <c r="T105" s="21">
        <v>93712</v>
      </c>
      <c r="V105" s="21">
        <f>MIN(C105:S105)</f>
        <v>2134</v>
      </c>
    </row>
    <row r="106" spans="1:20" ht="15.75">
      <c r="A106" s="28"/>
      <c r="T106" s="21"/>
    </row>
    <row r="107" spans="1:20" ht="15.75">
      <c r="A107" s="40" t="s">
        <v>8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2"/>
    </row>
    <row r="108" spans="1:22" ht="14.25">
      <c r="A108" s="26" t="s">
        <v>33</v>
      </c>
      <c r="B108" s="16">
        <v>229</v>
      </c>
      <c r="C108" s="16">
        <v>277</v>
      </c>
      <c r="D108" s="16">
        <v>334</v>
      </c>
      <c r="E108" s="16">
        <v>333</v>
      </c>
      <c r="F108" s="16">
        <v>300</v>
      </c>
      <c r="G108" s="16">
        <v>313</v>
      </c>
      <c r="H108" s="16">
        <v>313</v>
      </c>
      <c r="I108" s="16">
        <v>278</v>
      </c>
      <c r="J108" s="16">
        <v>295</v>
      </c>
      <c r="K108" s="16">
        <v>340</v>
      </c>
      <c r="L108" s="16">
        <v>333</v>
      </c>
      <c r="M108" s="16">
        <v>236</v>
      </c>
      <c r="N108" s="16">
        <v>314</v>
      </c>
      <c r="O108" s="16">
        <v>289</v>
      </c>
      <c r="P108" s="16">
        <v>291</v>
      </c>
      <c r="Q108" s="16">
        <v>344</v>
      </c>
      <c r="R108" s="16">
        <v>352</v>
      </c>
      <c r="T108" s="21">
        <v>5171</v>
      </c>
      <c r="V108" s="21">
        <f>MIN(C108:S108)</f>
        <v>236</v>
      </c>
    </row>
    <row r="109" spans="1:22" ht="14.25">
      <c r="A109" s="26" t="s">
        <v>34</v>
      </c>
      <c r="B109" s="22">
        <f aca="true" t="shared" si="30" ref="B109:T109">B108/B110</f>
        <v>0.010807494454669875</v>
      </c>
      <c r="C109" s="22">
        <f t="shared" si="30"/>
        <v>0.01292098143483534</v>
      </c>
      <c r="D109" s="22">
        <f t="shared" si="30"/>
        <v>0.017301217301217302</v>
      </c>
      <c r="E109" s="22">
        <f t="shared" si="30"/>
        <v>0.01918865967500288</v>
      </c>
      <c r="F109" s="22">
        <f t="shared" si="30"/>
        <v>0.017337031900138695</v>
      </c>
      <c r="G109" s="22">
        <f t="shared" si="30"/>
        <v>0.016387434554973823</v>
      </c>
      <c r="H109" s="22">
        <f t="shared" si="30"/>
        <v>0.020062816486122684</v>
      </c>
      <c r="I109" s="22">
        <f t="shared" si="30"/>
        <v>0.016643716697599235</v>
      </c>
      <c r="J109" s="22">
        <f t="shared" si="30"/>
        <v>0.020100844916871082</v>
      </c>
      <c r="K109" s="22">
        <f t="shared" si="30"/>
        <v>0.02277446580480943</v>
      </c>
      <c r="L109" s="22">
        <f t="shared" si="30"/>
        <v>0.027710743113921944</v>
      </c>
      <c r="M109" s="22">
        <f t="shared" si="30"/>
        <v>0.023357086302454474</v>
      </c>
      <c r="N109" s="22">
        <f t="shared" si="30"/>
        <v>0.033611646328409336</v>
      </c>
      <c r="O109" s="22">
        <f t="shared" si="30"/>
        <v>0.03276272531459018</v>
      </c>
      <c r="P109" s="22">
        <f t="shared" si="30"/>
        <v>0.031852014010507884</v>
      </c>
      <c r="Q109" s="22">
        <f t="shared" si="30"/>
        <v>0.04285002491280518</v>
      </c>
      <c r="R109" s="22">
        <f t="shared" si="30"/>
        <v>0.05330102967898243</v>
      </c>
      <c r="S109" s="22"/>
      <c r="T109" s="22">
        <f t="shared" si="30"/>
        <v>0.02139862860075067</v>
      </c>
      <c r="V109" s="92">
        <f>MIN(C109:S109)</f>
        <v>0.01292098143483534</v>
      </c>
    </row>
    <row r="110" spans="1:22" ht="14.25">
      <c r="A110" s="25" t="s">
        <v>45</v>
      </c>
      <c r="B110" s="21">
        <v>21189</v>
      </c>
      <c r="C110" s="21">
        <v>21438</v>
      </c>
      <c r="D110" s="21">
        <v>19305</v>
      </c>
      <c r="E110" s="21">
        <v>17354</v>
      </c>
      <c r="F110" s="21">
        <v>17304</v>
      </c>
      <c r="G110" s="21">
        <v>19100</v>
      </c>
      <c r="H110" s="21">
        <v>15601</v>
      </c>
      <c r="I110" s="21">
        <v>16703</v>
      </c>
      <c r="J110" s="21">
        <v>14676</v>
      </c>
      <c r="K110" s="21">
        <v>14929</v>
      </c>
      <c r="L110" s="21">
        <v>12017</v>
      </c>
      <c r="M110" s="21">
        <v>10104</v>
      </c>
      <c r="N110" s="21">
        <v>9342</v>
      </c>
      <c r="O110" s="21">
        <v>8821</v>
      </c>
      <c r="P110" s="21">
        <v>9136</v>
      </c>
      <c r="Q110" s="21">
        <v>8028</v>
      </c>
      <c r="R110" s="21">
        <v>6604</v>
      </c>
      <c r="S110" s="21"/>
      <c r="T110" s="21">
        <v>241651</v>
      </c>
      <c r="V110" s="21">
        <f>MIN(C110:S110)</f>
        <v>6604</v>
      </c>
    </row>
    <row r="111" spans="1:20" ht="15.75">
      <c r="A111" s="28"/>
      <c r="T111" s="21"/>
    </row>
    <row r="112" spans="1:20" ht="15.75">
      <c r="A112" s="40" t="s">
        <v>9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2"/>
    </row>
    <row r="113" spans="1:22" ht="14.25">
      <c r="A113" s="26" t="s">
        <v>33</v>
      </c>
      <c r="B113" s="16">
        <v>46</v>
      </c>
      <c r="C113" s="16">
        <v>39</v>
      </c>
      <c r="D113" s="16">
        <v>64</v>
      </c>
      <c r="E113" s="16">
        <v>54</v>
      </c>
      <c r="F113" s="16">
        <v>64</v>
      </c>
      <c r="G113" s="16">
        <v>51</v>
      </c>
      <c r="H113" s="16">
        <v>60</v>
      </c>
      <c r="I113" s="16">
        <v>69</v>
      </c>
      <c r="J113" s="16">
        <v>53</v>
      </c>
      <c r="K113" s="16">
        <v>59</v>
      </c>
      <c r="L113" s="16">
        <v>61</v>
      </c>
      <c r="M113" s="16">
        <v>39</v>
      </c>
      <c r="N113" s="16">
        <v>33</v>
      </c>
      <c r="O113" s="16">
        <v>48</v>
      </c>
      <c r="P113" s="16">
        <v>50</v>
      </c>
      <c r="Q113" s="16">
        <v>43</v>
      </c>
      <c r="R113" s="16">
        <v>43</v>
      </c>
      <c r="T113" s="16">
        <v>876</v>
      </c>
      <c r="V113" s="21">
        <f>MIN(C113:S113)</f>
        <v>33</v>
      </c>
    </row>
    <row r="114" spans="1:22" ht="14.25">
      <c r="A114" s="26" t="s">
        <v>34</v>
      </c>
      <c r="B114" s="22">
        <f aca="true" t="shared" si="31" ref="B114:T114">B113/B115</f>
        <v>0.006930842248003616</v>
      </c>
      <c r="C114" s="22">
        <f t="shared" si="31"/>
        <v>0.005672727272727273</v>
      </c>
      <c r="D114" s="22">
        <f t="shared" si="31"/>
        <v>0.009868928296067848</v>
      </c>
      <c r="E114" s="22">
        <f t="shared" si="31"/>
        <v>0.00836560805577072</v>
      </c>
      <c r="F114" s="22">
        <f t="shared" si="31"/>
        <v>0.010476346374201997</v>
      </c>
      <c r="G114" s="22">
        <f t="shared" si="31"/>
        <v>0.007515473032714412</v>
      </c>
      <c r="H114" s="22">
        <f t="shared" si="31"/>
        <v>0.012155591572123177</v>
      </c>
      <c r="I114" s="22">
        <f t="shared" si="31"/>
        <v>0.012186506534793359</v>
      </c>
      <c r="J114" s="22">
        <f t="shared" si="31"/>
        <v>0.01099356979879693</v>
      </c>
      <c r="K114" s="22">
        <f t="shared" si="31"/>
        <v>0.012112502566208171</v>
      </c>
      <c r="L114" s="22">
        <f t="shared" si="31"/>
        <v>0.01634074470934905</v>
      </c>
      <c r="M114" s="22">
        <f t="shared" si="31"/>
        <v>0.011614055985705777</v>
      </c>
      <c r="N114" s="22">
        <f t="shared" si="31"/>
        <v>0.011947863866763215</v>
      </c>
      <c r="O114" s="22">
        <f t="shared" si="31"/>
        <v>0.017297297297297298</v>
      </c>
      <c r="P114" s="22">
        <f t="shared" si="31"/>
        <v>0.01787629603146228</v>
      </c>
      <c r="Q114" s="22">
        <f t="shared" si="31"/>
        <v>0.019788311090658078</v>
      </c>
      <c r="R114" s="22">
        <f t="shared" si="31"/>
        <v>0.018630849220103985</v>
      </c>
      <c r="S114" s="22"/>
      <c r="T114" s="22">
        <f t="shared" si="31"/>
        <v>0.011012911255547314</v>
      </c>
      <c r="V114" s="92">
        <f>MIN(C114:S114)</f>
        <v>0.005672727272727273</v>
      </c>
    </row>
    <row r="115" spans="1:22" ht="14.25">
      <c r="A115" s="25" t="s">
        <v>45</v>
      </c>
      <c r="B115" s="21">
        <v>6637</v>
      </c>
      <c r="C115" s="21">
        <v>6875</v>
      </c>
      <c r="D115" s="21">
        <v>6485</v>
      </c>
      <c r="E115" s="21">
        <v>6455</v>
      </c>
      <c r="F115" s="21">
        <v>6109</v>
      </c>
      <c r="G115" s="21">
        <v>6786</v>
      </c>
      <c r="H115" s="21">
        <v>4936</v>
      </c>
      <c r="I115" s="21">
        <v>5662</v>
      </c>
      <c r="J115" s="21">
        <v>4821</v>
      </c>
      <c r="K115" s="21">
        <v>4871</v>
      </c>
      <c r="L115" s="21">
        <v>3733</v>
      </c>
      <c r="M115" s="21">
        <v>3358</v>
      </c>
      <c r="N115" s="21">
        <v>2762</v>
      </c>
      <c r="O115" s="21">
        <v>2775</v>
      </c>
      <c r="P115" s="21">
        <v>2797</v>
      </c>
      <c r="Q115" s="21">
        <v>2173</v>
      </c>
      <c r="R115" s="21">
        <v>2308</v>
      </c>
      <c r="S115" s="21"/>
      <c r="T115" s="21">
        <v>79543</v>
      </c>
      <c r="V115" s="21">
        <f>MIN(C115:S115)</f>
        <v>2173</v>
      </c>
    </row>
    <row r="116" ht="15.75">
      <c r="A116" s="28"/>
    </row>
    <row r="117" spans="1:20" ht="15.75">
      <c r="A117" s="40" t="s">
        <v>10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:22" ht="14.25">
      <c r="A118" s="26" t="s">
        <v>33</v>
      </c>
      <c r="B118" s="16">
        <v>19</v>
      </c>
      <c r="C118" s="16">
        <v>32</v>
      </c>
      <c r="D118" s="16">
        <v>40</v>
      </c>
      <c r="E118" s="16">
        <v>24</v>
      </c>
      <c r="F118" s="16">
        <v>12</v>
      </c>
      <c r="G118" s="16">
        <v>14</v>
      </c>
      <c r="H118" s="16">
        <v>21</v>
      </c>
      <c r="I118" s="16">
        <v>9</v>
      </c>
      <c r="J118" s="16">
        <v>11</v>
      </c>
      <c r="K118" s="16">
        <v>3</v>
      </c>
      <c r="L118" s="16">
        <v>8</v>
      </c>
      <c r="M118" s="16">
        <v>17</v>
      </c>
      <c r="N118" s="16">
        <v>32</v>
      </c>
      <c r="O118" s="16">
        <v>82</v>
      </c>
      <c r="P118" s="16">
        <v>37</v>
      </c>
      <c r="Q118" s="16">
        <v>35</v>
      </c>
      <c r="R118" s="16">
        <v>46</v>
      </c>
      <c r="T118" s="16">
        <v>442</v>
      </c>
      <c r="V118" s="21">
        <f>MIN(C118:S118)</f>
        <v>3</v>
      </c>
    </row>
    <row r="119" spans="1:22" ht="14.25">
      <c r="A119" s="26" t="s">
        <v>34</v>
      </c>
      <c r="B119" s="22">
        <f aca="true" t="shared" si="32" ref="B119:T119">B118/B120</f>
        <v>0.010957324106113034</v>
      </c>
      <c r="C119" s="22">
        <f t="shared" si="32"/>
        <v>0.017630853994490357</v>
      </c>
      <c r="D119" s="22">
        <f t="shared" si="32"/>
        <v>0.02203856749311295</v>
      </c>
      <c r="E119" s="22">
        <f t="shared" si="32"/>
        <v>0.013904982618771726</v>
      </c>
      <c r="F119" s="22">
        <f t="shared" si="32"/>
        <v>0.007936507936507936</v>
      </c>
      <c r="G119" s="22">
        <f t="shared" si="32"/>
        <v>0.008288928359976317</v>
      </c>
      <c r="H119" s="22">
        <f t="shared" si="32"/>
        <v>0.014198782961460446</v>
      </c>
      <c r="I119" s="22">
        <f t="shared" si="32"/>
        <v>0.006024096385542169</v>
      </c>
      <c r="J119" s="22">
        <f t="shared" si="32"/>
        <v>0.008842443729903537</v>
      </c>
      <c r="K119" s="22">
        <f t="shared" si="32"/>
        <v>0.0028625954198473282</v>
      </c>
      <c r="L119" s="22">
        <f t="shared" si="32"/>
        <v>0.0074211502782931356</v>
      </c>
      <c r="M119" s="22">
        <f t="shared" si="32"/>
        <v>0.02122347066167291</v>
      </c>
      <c r="N119" s="22">
        <f t="shared" si="32"/>
        <v>0.02960222016651249</v>
      </c>
      <c r="O119" s="22">
        <f t="shared" si="32"/>
        <v>0.05651274982770503</v>
      </c>
      <c r="P119" s="22">
        <f t="shared" si="32"/>
        <v>0.034227567067530065</v>
      </c>
      <c r="Q119" s="22">
        <f t="shared" si="32"/>
        <v>0.03205128205128205</v>
      </c>
      <c r="R119" s="22">
        <f t="shared" si="32"/>
        <v>0.03479576399394856</v>
      </c>
      <c r="S119" s="22"/>
      <c r="T119" s="22">
        <f t="shared" si="32"/>
        <v>0.018838973659534568</v>
      </c>
      <c r="V119" s="92">
        <f>MIN(C119:S119)</f>
        <v>0.0028625954198473282</v>
      </c>
    </row>
    <row r="120" spans="1:22" ht="14.25">
      <c r="A120" s="25" t="s">
        <v>45</v>
      </c>
      <c r="B120" s="21">
        <v>1734</v>
      </c>
      <c r="C120" s="21">
        <v>1815</v>
      </c>
      <c r="D120" s="21">
        <v>1815</v>
      </c>
      <c r="E120" s="21">
        <v>1726</v>
      </c>
      <c r="F120" s="21">
        <v>1512</v>
      </c>
      <c r="G120" s="21">
        <v>1689</v>
      </c>
      <c r="H120" s="21">
        <v>1479</v>
      </c>
      <c r="I120" s="21">
        <v>1494</v>
      </c>
      <c r="J120" s="21">
        <v>1244</v>
      </c>
      <c r="K120" s="21">
        <v>1048</v>
      </c>
      <c r="L120" s="21">
        <v>1078</v>
      </c>
      <c r="M120" s="16">
        <v>801</v>
      </c>
      <c r="N120" s="21">
        <v>1081</v>
      </c>
      <c r="O120" s="21">
        <v>1451</v>
      </c>
      <c r="P120" s="21">
        <v>1081</v>
      </c>
      <c r="Q120" s="21">
        <v>1092</v>
      </c>
      <c r="R120" s="21">
        <v>1322</v>
      </c>
      <c r="S120" s="21"/>
      <c r="T120" s="21">
        <v>23462</v>
      </c>
      <c r="V120" s="21">
        <f>MIN(C120:S120)</f>
        <v>801</v>
      </c>
    </row>
    <row r="121" ht="15.75">
      <c r="A121" s="28"/>
    </row>
    <row r="122" spans="1:20" ht="15.75">
      <c r="A122" s="40" t="s">
        <v>11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:22" ht="14.25">
      <c r="A123" s="26" t="s">
        <v>33</v>
      </c>
      <c r="B123" s="16">
        <v>234</v>
      </c>
      <c r="C123" s="16">
        <v>249</v>
      </c>
      <c r="D123" s="16">
        <v>288</v>
      </c>
      <c r="E123" s="16">
        <v>308</v>
      </c>
      <c r="F123" s="16">
        <v>298</v>
      </c>
      <c r="G123" s="16">
        <v>278</v>
      </c>
      <c r="H123" s="16">
        <v>258</v>
      </c>
      <c r="I123" s="16">
        <v>306</v>
      </c>
      <c r="J123" s="16">
        <v>345</v>
      </c>
      <c r="K123" s="16">
        <v>307</v>
      </c>
      <c r="L123" s="16">
        <v>302</v>
      </c>
      <c r="M123" s="16">
        <v>306</v>
      </c>
      <c r="N123" s="16">
        <v>287</v>
      </c>
      <c r="O123" s="16">
        <v>327</v>
      </c>
      <c r="P123" s="16">
        <v>320</v>
      </c>
      <c r="Q123" s="16">
        <v>290</v>
      </c>
      <c r="R123" s="16">
        <v>306</v>
      </c>
      <c r="T123" s="21">
        <v>5009</v>
      </c>
      <c r="V123" s="21">
        <f>MIN(C123:S123)</f>
        <v>249</v>
      </c>
    </row>
    <row r="124" spans="1:22" ht="14.25">
      <c r="A124" s="26" t="s">
        <v>34</v>
      </c>
      <c r="B124" s="22">
        <f aca="true" t="shared" si="33" ref="B124:T124">B123/B125</f>
        <v>0.017592662205849183</v>
      </c>
      <c r="C124" s="22">
        <f t="shared" si="33"/>
        <v>0.018522651193929925</v>
      </c>
      <c r="D124" s="22">
        <f t="shared" si="33"/>
        <v>0.021234240212342402</v>
      </c>
      <c r="E124" s="22">
        <f t="shared" si="33"/>
        <v>0.02329450915141431</v>
      </c>
      <c r="F124" s="22">
        <f t="shared" si="33"/>
        <v>0.02222885275249888</v>
      </c>
      <c r="G124" s="22">
        <f t="shared" si="33"/>
        <v>0.02021818181818182</v>
      </c>
      <c r="H124" s="22">
        <f t="shared" si="33"/>
        <v>0.02308105206655931</v>
      </c>
      <c r="I124" s="22">
        <f t="shared" si="33"/>
        <v>0.026040336992596374</v>
      </c>
      <c r="J124" s="22">
        <f t="shared" si="33"/>
        <v>0.02991156580544477</v>
      </c>
      <c r="K124" s="22">
        <f t="shared" si="33"/>
        <v>0.031265913025766374</v>
      </c>
      <c r="L124" s="22">
        <f t="shared" si="33"/>
        <v>0.035529411764705886</v>
      </c>
      <c r="M124" s="22">
        <f t="shared" si="33"/>
        <v>0.04198106736177802</v>
      </c>
      <c r="N124" s="22">
        <f t="shared" si="33"/>
        <v>0.04130685089234312</v>
      </c>
      <c r="O124" s="22">
        <f t="shared" si="33"/>
        <v>0.04299237444123061</v>
      </c>
      <c r="P124" s="22">
        <f t="shared" si="33"/>
        <v>0.04187933516555425</v>
      </c>
      <c r="Q124" s="22">
        <f t="shared" si="33"/>
        <v>0.041228319590560135</v>
      </c>
      <c r="R124" s="22">
        <f t="shared" si="33"/>
        <v>0.0500327011118378</v>
      </c>
      <c r="S124" s="22"/>
      <c r="T124" s="22">
        <f t="shared" si="33"/>
        <v>0.028443904350344405</v>
      </c>
      <c r="V124" s="92">
        <f>MIN(C124:S124)</f>
        <v>0.018522651193929925</v>
      </c>
    </row>
    <row r="125" spans="1:22" ht="14.25">
      <c r="A125" s="25" t="s">
        <v>45</v>
      </c>
      <c r="B125" s="21">
        <v>13301</v>
      </c>
      <c r="C125" s="21">
        <v>13443</v>
      </c>
      <c r="D125" s="21">
        <v>13563</v>
      </c>
      <c r="E125" s="21">
        <v>13222</v>
      </c>
      <c r="F125" s="21">
        <v>13406</v>
      </c>
      <c r="G125" s="21">
        <v>13750</v>
      </c>
      <c r="H125" s="21">
        <v>11178</v>
      </c>
      <c r="I125" s="21">
        <v>11751</v>
      </c>
      <c r="J125" s="21">
        <v>11534</v>
      </c>
      <c r="K125" s="21">
        <v>9819</v>
      </c>
      <c r="L125" s="21">
        <v>8500</v>
      </c>
      <c r="M125" s="21">
        <v>7289</v>
      </c>
      <c r="N125" s="21">
        <v>6948</v>
      </c>
      <c r="O125" s="21">
        <v>7606</v>
      </c>
      <c r="P125" s="21">
        <v>7641</v>
      </c>
      <c r="Q125" s="21">
        <v>7034</v>
      </c>
      <c r="R125" s="21">
        <v>6116</v>
      </c>
      <c r="S125" s="21"/>
      <c r="T125" s="21">
        <v>176101</v>
      </c>
      <c r="V125" s="21">
        <f>MIN(C125:S125)</f>
        <v>6116</v>
      </c>
    </row>
    <row r="126" spans="1:20" ht="15.75">
      <c r="A126" s="28"/>
      <c r="T126" s="21"/>
    </row>
    <row r="127" spans="1:21" ht="15">
      <c r="A127" s="78" t="s">
        <v>55</v>
      </c>
      <c r="B127" s="43">
        <v>1979</v>
      </c>
      <c r="C127" s="43">
        <v>1980</v>
      </c>
      <c r="D127" s="43">
        <v>1981</v>
      </c>
      <c r="E127" s="43">
        <v>1982</v>
      </c>
      <c r="F127" s="43">
        <v>1983</v>
      </c>
      <c r="G127" s="43">
        <v>1984</v>
      </c>
      <c r="H127" s="43">
        <v>1985</v>
      </c>
      <c r="I127" s="43">
        <v>1986</v>
      </c>
      <c r="J127" s="43">
        <v>1987</v>
      </c>
      <c r="K127" s="43">
        <v>1988</v>
      </c>
      <c r="L127" s="43">
        <v>1989</v>
      </c>
      <c r="M127" s="43">
        <v>1990</v>
      </c>
      <c r="N127" s="43">
        <v>1991</v>
      </c>
      <c r="O127" s="43">
        <v>1992</v>
      </c>
      <c r="P127" s="43">
        <v>1993</v>
      </c>
      <c r="Q127" s="43">
        <v>1994</v>
      </c>
      <c r="R127" s="43">
        <v>1995</v>
      </c>
      <c r="S127" s="43"/>
      <c r="T127" s="43" t="s">
        <v>0</v>
      </c>
      <c r="U127" s="29"/>
    </row>
    <row r="128" spans="1:20" ht="15.75">
      <c r="A128" s="44" t="s">
        <v>12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6"/>
    </row>
    <row r="129" spans="1:22" ht="14.25">
      <c r="A129" s="47" t="s">
        <v>33</v>
      </c>
      <c r="B129" s="48">
        <v>986</v>
      </c>
      <c r="C129" s="48">
        <v>942</v>
      </c>
      <c r="D129" s="49">
        <v>1018</v>
      </c>
      <c r="E129" s="49">
        <v>1049</v>
      </c>
      <c r="F129" s="48">
        <v>980</v>
      </c>
      <c r="G129" s="48">
        <v>880</v>
      </c>
      <c r="H129" s="48">
        <v>888</v>
      </c>
      <c r="I129" s="48">
        <v>933</v>
      </c>
      <c r="J129" s="48">
        <v>892</v>
      </c>
      <c r="K129" s="48">
        <v>880</v>
      </c>
      <c r="L129" s="48">
        <v>860</v>
      </c>
      <c r="M129" s="48">
        <v>706</v>
      </c>
      <c r="N129" s="48">
        <v>798</v>
      </c>
      <c r="O129" s="48">
        <v>780</v>
      </c>
      <c r="P129" s="48">
        <v>747</v>
      </c>
      <c r="Q129" s="48">
        <v>711</v>
      </c>
      <c r="R129" s="48">
        <v>809</v>
      </c>
      <c r="S129" s="48"/>
      <c r="T129" s="49">
        <v>14859</v>
      </c>
      <c r="V129" s="21">
        <f>MIN(C129:S129)</f>
        <v>706</v>
      </c>
    </row>
    <row r="130" spans="1:22" ht="14.25">
      <c r="A130" s="47" t="s">
        <v>34</v>
      </c>
      <c r="B130" s="50">
        <f aca="true" t="shared" si="34" ref="B130:T130">B129/B131</f>
        <v>0.04281372123317412</v>
      </c>
      <c r="C130" s="50">
        <f t="shared" si="34"/>
        <v>0.045828265628800775</v>
      </c>
      <c r="D130" s="50">
        <f t="shared" si="34"/>
        <v>0.052765251645674596</v>
      </c>
      <c r="E130" s="50">
        <f t="shared" si="34"/>
        <v>0.05671189922690166</v>
      </c>
      <c r="F130" s="50">
        <f t="shared" si="34"/>
        <v>0.059050373583996146</v>
      </c>
      <c r="G130" s="50">
        <f t="shared" si="34"/>
        <v>0.058647117627457515</v>
      </c>
      <c r="H130" s="50">
        <f t="shared" si="34"/>
        <v>0.06326138063688823</v>
      </c>
      <c r="I130" s="50">
        <f t="shared" si="34"/>
        <v>0.06804755305958719</v>
      </c>
      <c r="J130" s="50">
        <f t="shared" si="34"/>
        <v>0.06814362108479756</v>
      </c>
      <c r="K130" s="50">
        <f t="shared" si="34"/>
        <v>0.06965331644768086</v>
      </c>
      <c r="L130" s="50">
        <f t="shared" si="34"/>
        <v>0.07653969384122464</v>
      </c>
      <c r="M130" s="50">
        <f t="shared" si="34"/>
        <v>0.06990791167442321</v>
      </c>
      <c r="N130" s="50">
        <f t="shared" si="34"/>
        <v>0.08461456897465804</v>
      </c>
      <c r="O130" s="50">
        <f t="shared" si="34"/>
        <v>0.08036266227076036</v>
      </c>
      <c r="P130" s="50">
        <f t="shared" si="34"/>
        <v>0.07674131908773371</v>
      </c>
      <c r="Q130" s="50">
        <f t="shared" si="34"/>
        <v>0.0732159406858202</v>
      </c>
      <c r="R130" s="50">
        <f t="shared" si="34"/>
        <v>0.0900790557844338</v>
      </c>
      <c r="S130" s="50"/>
      <c r="T130" s="50">
        <f t="shared" si="34"/>
        <v>0.06313682832935338</v>
      </c>
      <c r="V130" s="92">
        <f>MIN(C130:S130)</f>
        <v>0.045828265628800775</v>
      </c>
    </row>
    <row r="131" spans="1:22" ht="14.25">
      <c r="A131" s="47" t="s">
        <v>45</v>
      </c>
      <c r="B131" s="49">
        <v>23030</v>
      </c>
      <c r="C131" s="49">
        <v>20555</v>
      </c>
      <c r="D131" s="49">
        <v>19293</v>
      </c>
      <c r="E131" s="49">
        <v>18497</v>
      </c>
      <c r="F131" s="49">
        <v>16596</v>
      </c>
      <c r="G131" s="49">
        <v>15005</v>
      </c>
      <c r="H131" s="49">
        <v>14037</v>
      </c>
      <c r="I131" s="49">
        <v>13711</v>
      </c>
      <c r="J131" s="49">
        <v>13090</v>
      </c>
      <c r="K131" s="49">
        <v>12634</v>
      </c>
      <c r="L131" s="49">
        <v>11236</v>
      </c>
      <c r="M131" s="49">
        <v>10099</v>
      </c>
      <c r="N131" s="49">
        <v>9431</v>
      </c>
      <c r="O131" s="49">
        <v>9706</v>
      </c>
      <c r="P131" s="49">
        <v>9734</v>
      </c>
      <c r="Q131" s="49">
        <v>9711</v>
      </c>
      <c r="R131" s="49">
        <v>8981</v>
      </c>
      <c r="S131" s="49"/>
      <c r="T131" s="49">
        <v>235346</v>
      </c>
      <c r="V131" s="21">
        <f>MIN(C131:S131)</f>
        <v>8981</v>
      </c>
    </row>
    <row r="132" spans="1:20" ht="15.75">
      <c r="A132" s="5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</row>
    <row r="133" spans="1:20" ht="15.75">
      <c r="A133" s="44" t="s">
        <v>52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</row>
    <row r="134" spans="1:22" ht="14.25">
      <c r="A134" s="47" t="s">
        <v>33</v>
      </c>
      <c r="B134" s="48">
        <v>120</v>
      </c>
      <c r="C134" s="48">
        <v>147</v>
      </c>
      <c r="D134" s="48">
        <v>166</v>
      </c>
      <c r="E134" s="48">
        <v>152</v>
      </c>
      <c r="F134" s="48">
        <v>166</v>
      </c>
      <c r="G134" s="48">
        <v>153</v>
      </c>
      <c r="H134" s="48">
        <v>187</v>
      </c>
      <c r="I134" s="48">
        <v>171</v>
      </c>
      <c r="J134" s="48">
        <v>186</v>
      </c>
      <c r="K134" s="48">
        <v>187</v>
      </c>
      <c r="L134" s="48">
        <v>140</v>
      </c>
      <c r="M134" s="48">
        <v>166</v>
      </c>
      <c r="N134" s="48">
        <v>164</v>
      </c>
      <c r="O134" s="48">
        <v>135</v>
      </c>
      <c r="P134" s="48">
        <v>162</v>
      </c>
      <c r="Q134" s="48">
        <v>169</v>
      </c>
      <c r="R134" s="48">
        <v>154</v>
      </c>
      <c r="S134" s="48"/>
      <c r="T134" s="49">
        <v>2725</v>
      </c>
      <c r="V134" s="21">
        <f>MIN(C134:S134)</f>
        <v>135</v>
      </c>
    </row>
    <row r="135" spans="1:22" ht="14.25">
      <c r="A135" s="47" t="s">
        <v>34</v>
      </c>
      <c r="B135" s="50">
        <f aca="true" t="shared" si="35" ref="B135:T135">B134/B136</f>
        <v>0.04004004004004004</v>
      </c>
      <c r="C135" s="50">
        <f t="shared" si="35"/>
        <v>0.05183356840620593</v>
      </c>
      <c r="D135" s="50">
        <f t="shared" si="35"/>
        <v>0.06069469835466179</v>
      </c>
      <c r="E135" s="50">
        <f t="shared" si="35"/>
        <v>0.05729362985299661</v>
      </c>
      <c r="F135" s="50">
        <f t="shared" si="35"/>
        <v>0.058823529411764705</v>
      </c>
      <c r="G135" s="50">
        <f t="shared" si="35"/>
        <v>0.0614951768488746</v>
      </c>
      <c r="H135" s="50">
        <f t="shared" si="35"/>
        <v>0.07516077170418006</v>
      </c>
      <c r="I135" s="50">
        <f t="shared" si="35"/>
        <v>0.07101328903654484</v>
      </c>
      <c r="J135" s="50">
        <f t="shared" si="35"/>
        <v>0.0820829655781112</v>
      </c>
      <c r="K135" s="50">
        <f t="shared" si="35"/>
        <v>0.08713886300093196</v>
      </c>
      <c r="L135" s="50">
        <f t="shared" si="35"/>
        <v>0.07383966244725738</v>
      </c>
      <c r="M135" s="50">
        <f t="shared" si="35"/>
        <v>0.09176340519624102</v>
      </c>
      <c r="N135" s="50">
        <f t="shared" si="35"/>
        <v>0.09957498482088646</v>
      </c>
      <c r="O135" s="50">
        <f t="shared" si="35"/>
        <v>0.08598726114649681</v>
      </c>
      <c r="P135" s="50">
        <f t="shared" si="35"/>
        <v>0.09654350417163289</v>
      </c>
      <c r="Q135" s="50">
        <f t="shared" si="35"/>
        <v>0.11244178310046574</v>
      </c>
      <c r="R135" s="50">
        <f t="shared" si="35"/>
        <v>0.10906515580736544</v>
      </c>
      <c r="S135" s="50"/>
      <c r="T135" s="50">
        <f t="shared" si="35"/>
        <v>0.07295068801199336</v>
      </c>
      <c r="V135" s="92">
        <f>MIN(C135:S135)</f>
        <v>0.05183356840620593</v>
      </c>
    </row>
    <row r="136" spans="1:22" ht="14.25">
      <c r="A136" s="47" t="s">
        <v>45</v>
      </c>
      <c r="B136" s="49">
        <v>2997</v>
      </c>
      <c r="C136" s="49">
        <v>2836</v>
      </c>
      <c r="D136" s="49">
        <v>2735</v>
      </c>
      <c r="E136" s="49">
        <v>2653</v>
      </c>
      <c r="F136" s="49">
        <v>2822</v>
      </c>
      <c r="G136" s="49">
        <v>2488</v>
      </c>
      <c r="H136" s="49">
        <v>2488</v>
      </c>
      <c r="I136" s="49">
        <v>2408</v>
      </c>
      <c r="J136" s="49">
        <v>2266</v>
      </c>
      <c r="K136" s="49">
        <v>2146</v>
      </c>
      <c r="L136" s="49">
        <v>1896</v>
      </c>
      <c r="M136" s="49">
        <v>1809</v>
      </c>
      <c r="N136" s="49">
        <v>1647</v>
      </c>
      <c r="O136" s="49">
        <v>1570</v>
      </c>
      <c r="P136" s="49">
        <v>1678</v>
      </c>
      <c r="Q136" s="49">
        <v>1503</v>
      </c>
      <c r="R136" s="49">
        <v>1412</v>
      </c>
      <c r="S136" s="49"/>
      <c r="T136" s="49">
        <v>37354</v>
      </c>
      <c r="V136" s="21">
        <f>MIN(C136:S136)</f>
        <v>1412</v>
      </c>
    </row>
    <row r="137" spans="1:20" ht="15.75">
      <c r="A137" s="5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20" ht="15.75">
      <c r="A138" s="44" t="s">
        <v>14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6"/>
    </row>
    <row r="139" spans="1:22" ht="14.25">
      <c r="A139" s="47" t="s">
        <v>33</v>
      </c>
      <c r="B139" s="49">
        <v>1025</v>
      </c>
      <c r="C139" s="48">
        <v>931</v>
      </c>
      <c r="D139" s="48">
        <v>991</v>
      </c>
      <c r="E139" s="48">
        <v>947</v>
      </c>
      <c r="F139" s="48">
        <v>902</v>
      </c>
      <c r="G139" s="48">
        <v>804</v>
      </c>
      <c r="H139" s="48">
        <v>778</v>
      </c>
      <c r="I139" s="48">
        <v>743</v>
      </c>
      <c r="J139" s="48">
        <v>710</v>
      </c>
      <c r="K139" s="48">
        <v>825</v>
      </c>
      <c r="L139" s="48">
        <v>767</v>
      </c>
      <c r="M139" s="48">
        <v>689</v>
      </c>
      <c r="N139" s="48">
        <v>714</v>
      </c>
      <c r="O139" s="48">
        <v>778</v>
      </c>
      <c r="P139" s="48">
        <v>738</v>
      </c>
      <c r="Q139" s="48">
        <v>747</v>
      </c>
      <c r="R139" s="48">
        <v>704</v>
      </c>
      <c r="S139" s="48"/>
      <c r="T139" s="49">
        <v>13793</v>
      </c>
      <c r="V139" s="21">
        <f>MIN(C139:S139)</f>
        <v>689</v>
      </c>
    </row>
    <row r="140" spans="1:22" ht="14.25">
      <c r="A140" s="47" t="s">
        <v>34</v>
      </c>
      <c r="B140" s="50">
        <f aca="true" t="shared" si="36" ref="B140:T140">B139/B141</f>
        <v>0.06201222094500575</v>
      </c>
      <c r="C140" s="50">
        <f t="shared" si="36"/>
        <v>0.05979447655748234</v>
      </c>
      <c r="D140" s="50">
        <f t="shared" si="36"/>
        <v>0.0662521727503677</v>
      </c>
      <c r="E140" s="50">
        <f t="shared" si="36"/>
        <v>0.06989961617950989</v>
      </c>
      <c r="F140" s="50">
        <f t="shared" si="36"/>
        <v>0.07214845624700048</v>
      </c>
      <c r="G140" s="50">
        <f t="shared" si="36"/>
        <v>0.06461464277103593</v>
      </c>
      <c r="H140" s="50">
        <f t="shared" si="36"/>
        <v>0.07408818207789734</v>
      </c>
      <c r="I140" s="50">
        <f t="shared" si="36"/>
        <v>0.07127098321342926</v>
      </c>
      <c r="J140" s="50">
        <f t="shared" si="36"/>
        <v>0.0766904298984662</v>
      </c>
      <c r="K140" s="50">
        <f t="shared" si="36"/>
        <v>0.08126477541371159</v>
      </c>
      <c r="L140" s="50">
        <f t="shared" si="36"/>
        <v>0.08656884875846502</v>
      </c>
      <c r="M140" s="50">
        <f t="shared" si="36"/>
        <v>0.08272301596830352</v>
      </c>
      <c r="N140" s="50">
        <f t="shared" si="36"/>
        <v>0.09991603694374475</v>
      </c>
      <c r="O140" s="50">
        <f t="shared" si="36"/>
        <v>0.10184579133394424</v>
      </c>
      <c r="P140" s="50">
        <f t="shared" si="36"/>
        <v>0.09456688877498719</v>
      </c>
      <c r="Q140" s="50">
        <f t="shared" si="36"/>
        <v>0.09172396856581533</v>
      </c>
      <c r="R140" s="50">
        <f t="shared" si="36"/>
        <v>0.09785932721712538</v>
      </c>
      <c r="S140" s="50"/>
      <c r="T140" s="50">
        <f t="shared" si="36"/>
        <v>0.07620357786101811</v>
      </c>
      <c r="V140" s="92">
        <f>MIN(C140:S140)</f>
        <v>0.05979447655748234</v>
      </c>
    </row>
    <row r="141" spans="1:22" ht="14.25">
      <c r="A141" s="47" t="s">
        <v>45</v>
      </c>
      <c r="B141" s="49">
        <v>16529</v>
      </c>
      <c r="C141" s="49">
        <v>15570</v>
      </c>
      <c r="D141" s="49">
        <v>14958</v>
      </c>
      <c r="E141" s="49">
        <v>13548</v>
      </c>
      <c r="F141" s="49">
        <v>12502</v>
      </c>
      <c r="G141" s="49">
        <v>12443</v>
      </c>
      <c r="H141" s="49">
        <v>10501</v>
      </c>
      <c r="I141" s="49">
        <v>10425</v>
      </c>
      <c r="J141" s="49">
        <v>9258</v>
      </c>
      <c r="K141" s="49">
        <v>10152</v>
      </c>
      <c r="L141" s="49">
        <v>8860</v>
      </c>
      <c r="M141" s="49">
        <v>8329</v>
      </c>
      <c r="N141" s="49">
        <v>7146</v>
      </c>
      <c r="O141" s="49">
        <v>7639</v>
      </c>
      <c r="P141" s="49">
        <v>7804</v>
      </c>
      <c r="Q141" s="49">
        <v>8144</v>
      </c>
      <c r="R141" s="49">
        <v>7194</v>
      </c>
      <c r="S141" s="49"/>
      <c r="T141" s="49">
        <v>181002</v>
      </c>
      <c r="V141" s="21">
        <f>MIN(C141:S141)</f>
        <v>7146</v>
      </c>
    </row>
    <row r="142" spans="1:20" ht="15.75">
      <c r="A142" s="51"/>
      <c r="B142" s="49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9"/>
    </row>
    <row r="143" spans="1:20" ht="15.75">
      <c r="A143" s="44" t="s">
        <v>26</v>
      </c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6"/>
    </row>
    <row r="144" spans="1:22" ht="14.25">
      <c r="A144" s="47" t="s">
        <v>33</v>
      </c>
      <c r="B144" s="49">
        <v>2277</v>
      </c>
      <c r="C144" s="49">
        <v>2194</v>
      </c>
      <c r="D144" s="49">
        <v>2255</v>
      </c>
      <c r="E144" s="49">
        <v>2339</v>
      </c>
      <c r="F144" s="49">
        <v>2239</v>
      </c>
      <c r="G144" s="49">
        <v>2069</v>
      </c>
      <c r="H144" s="49">
        <v>2058</v>
      </c>
      <c r="I144" s="49">
        <v>2043</v>
      </c>
      <c r="J144" s="49">
        <v>1953</v>
      </c>
      <c r="K144" s="49">
        <v>2083</v>
      </c>
      <c r="L144" s="49">
        <v>2001</v>
      </c>
      <c r="M144" s="49">
        <v>1945</v>
      </c>
      <c r="N144" s="49">
        <v>1922</v>
      </c>
      <c r="O144" s="49">
        <v>1913</v>
      </c>
      <c r="P144" s="49">
        <v>1974</v>
      </c>
      <c r="Q144" s="49">
        <v>1994</v>
      </c>
      <c r="R144" s="49">
        <v>2002</v>
      </c>
      <c r="S144" s="49"/>
      <c r="T144" s="49">
        <v>35261</v>
      </c>
      <c r="V144" s="21">
        <f>MIN(C144:S144)</f>
        <v>1913</v>
      </c>
    </row>
    <row r="145" spans="1:22" ht="14.25">
      <c r="A145" s="47" t="s">
        <v>34</v>
      </c>
      <c r="B145" s="50">
        <f aca="true" t="shared" si="37" ref="B145:T145">B144/B146</f>
        <v>0.055579964850615116</v>
      </c>
      <c r="C145" s="50">
        <f t="shared" si="37"/>
        <v>0.05906264301289472</v>
      </c>
      <c r="D145" s="50">
        <f t="shared" si="37"/>
        <v>0.06005646106317247</v>
      </c>
      <c r="E145" s="50">
        <f t="shared" si="37"/>
        <v>0.06304242358902486</v>
      </c>
      <c r="F145" s="50">
        <f t="shared" si="37"/>
        <v>0.07295773730000978</v>
      </c>
      <c r="G145" s="50">
        <f t="shared" si="37"/>
        <v>0.06702951372015421</v>
      </c>
      <c r="H145" s="50">
        <f t="shared" si="37"/>
        <v>0.08165694560171408</v>
      </c>
      <c r="I145" s="50">
        <f t="shared" si="37"/>
        <v>0.08048694007800497</v>
      </c>
      <c r="J145" s="50">
        <f t="shared" si="37"/>
        <v>0.08341519668560202</v>
      </c>
      <c r="K145" s="50">
        <f t="shared" si="37"/>
        <v>0.08686405337781485</v>
      </c>
      <c r="L145" s="50">
        <f t="shared" si="37"/>
        <v>0.09345226975527741</v>
      </c>
      <c r="M145" s="50">
        <f t="shared" si="37"/>
        <v>0.09565730585747308</v>
      </c>
      <c r="N145" s="50">
        <f t="shared" si="37"/>
        <v>0.10933500199101201</v>
      </c>
      <c r="O145" s="50">
        <f t="shared" si="37"/>
        <v>0.11167542323409224</v>
      </c>
      <c r="P145" s="50">
        <f t="shared" si="37"/>
        <v>0.11272914168237108</v>
      </c>
      <c r="Q145" s="50">
        <f t="shared" si="37"/>
        <v>0.11474938136617367</v>
      </c>
      <c r="R145" s="50">
        <f t="shared" si="37"/>
        <v>0.11970820377900024</v>
      </c>
      <c r="S145" s="50"/>
      <c r="T145" s="50">
        <f t="shared" si="37"/>
        <v>0.08007203099240177</v>
      </c>
      <c r="V145" s="92">
        <f>MIN(C145:S145)</f>
        <v>0.05906264301289472</v>
      </c>
    </row>
    <row r="146" spans="1:22" ht="14.25">
      <c r="A146" s="47" t="s">
        <v>45</v>
      </c>
      <c r="B146" s="49">
        <v>40968</v>
      </c>
      <c r="C146" s="49">
        <v>37147</v>
      </c>
      <c r="D146" s="49">
        <v>37548</v>
      </c>
      <c r="E146" s="49">
        <v>37102</v>
      </c>
      <c r="F146" s="49">
        <v>30689</v>
      </c>
      <c r="G146" s="49">
        <v>30867</v>
      </c>
      <c r="H146" s="49">
        <v>25203</v>
      </c>
      <c r="I146" s="49">
        <v>25383</v>
      </c>
      <c r="J146" s="49">
        <v>23413</v>
      </c>
      <c r="K146" s="49">
        <v>23980</v>
      </c>
      <c r="L146" s="49">
        <v>21412</v>
      </c>
      <c r="M146" s="49">
        <v>20333</v>
      </c>
      <c r="N146" s="49">
        <v>17579</v>
      </c>
      <c r="O146" s="49">
        <v>17130</v>
      </c>
      <c r="P146" s="49">
        <v>17511</v>
      </c>
      <c r="Q146" s="49">
        <v>17377</v>
      </c>
      <c r="R146" s="49">
        <v>16724</v>
      </c>
      <c r="S146" s="49"/>
      <c r="T146" s="49">
        <v>440366</v>
      </c>
      <c r="V146" s="21">
        <f>MIN(C146:S146)</f>
        <v>16724</v>
      </c>
    </row>
    <row r="147" ht="15.75">
      <c r="A147" s="28"/>
    </row>
    <row r="148" spans="1:20" ht="15">
      <c r="A148" s="78" t="s">
        <v>54</v>
      </c>
      <c r="B148" s="43">
        <v>1979</v>
      </c>
      <c r="C148" s="43">
        <v>1980</v>
      </c>
      <c r="D148" s="43">
        <v>1981</v>
      </c>
      <c r="E148" s="43">
        <v>1982</v>
      </c>
      <c r="F148" s="43">
        <v>1983</v>
      </c>
      <c r="G148" s="43">
        <v>1984</v>
      </c>
      <c r="H148" s="43">
        <v>1985</v>
      </c>
      <c r="I148" s="43">
        <v>1986</v>
      </c>
      <c r="J148" s="43">
        <v>1987</v>
      </c>
      <c r="K148" s="43">
        <v>1988</v>
      </c>
      <c r="L148" s="43">
        <v>1989</v>
      </c>
      <c r="M148" s="43">
        <v>1990</v>
      </c>
      <c r="N148" s="43">
        <v>1991</v>
      </c>
      <c r="O148" s="43">
        <v>1992</v>
      </c>
      <c r="P148" s="43">
        <v>1993</v>
      </c>
      <c r="Q148" s="43">
        <v>1994</v>
      </c>
      <c r="R148" s="43">
        <v>1995</v>
      </c>
      <c r="S148" s="43"/>
      <c r="T148" s="43" t="s">
        <v>0</v>
      </c>
    </row>
    <row r="149" spans="1:20" ht="15.75">
      <c r="A149" s="40" t="s">
        <v>53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1:22" ht="14.25">
      <c r="A150" s="26" t="s">
        <v>33</v>
      </c>
      <c r="B150" s="16">
        <v>641</v>
      </c>
      <c r="C150" s="16">
        <v>577</v>
      </c>
      <c r="D150" s="16">
        <v>619</v>
      </c>
      <c r="E150" s="16">
        <v>678</v>
      </c>
      <c r="F150" s="16">
        <v>644</v>
      </c>
      <c r="G150" s="16">
        <v>569</v>
      </c>
      <c r="H150" s="16">
        <v>600</v>
      </c>
      <c r="I150" s="16">
        <v>647</v>
      </c>
      <c r="J150" s="16">
        <v>623</v>
      </c>
      <c r="K150" s="16">
        <v>624</v>
      </c>
      <c r="L150" s="16">
        <v>588</v>
      </c>
      <c r="M150" s="16">
        <v>584</v>
      </c>
      <c r="N150" s="16">
        <v>611</v>
      </c>
      <c r="O150" s="16">
        <v>534</v>
      </c>
      <c r="P150" s="16">
        <v>603</v>
      </c>
      <c r="Q150" s="16">
        <v>615</v>
      </c>
      <c r="R150" s="16">
        <v>591</v>
      </c>
      <c r="T150" s="21">
        <v>10348</v>
      </c>
      <c r="V150" s="21">
        <f>MIN(C150:S150)</f>
        <v>534</v>
      </c>
    </row>
    <row r="151" spans="1:22" ht="14.25">
      <c r="A151" s="26" t="s">
        <v>34</v>
      </c>
      <c r="B151" s="22">
        <f aca="true" t="shared" si="38" ref="B151:T151">B150/B152</f>
        <v>0.05588978986834074</v>
      </c>
      <c r="C151" s="22">
        <f t="shared" si="38"/>
        <v>0.05432633462009227</v>
      </c>
      <c r="D151" s="22">
        <f t="shared" si="38"/>
        <v>0.06407204223165304</v>
      </c>
      <c r="E151" s="22">
        <f t="shared" si="38"/>
        <v>0.07507474255342708</v>
      </c>
      <c r="F151" s="22">
        <f t="shared" si="38"/>
        <v>0.07852700890135349</v>
      </c>
      <c r="G151" s="22">
        <f t="shared" si="38"/>
        <v>0.07393451143451144</v>
      </c>
      <c r="H151" s="22">
        <f t="shared" si="38"/>
        <v>0.08356545961002786</v>
      </c>
      <c r="I151" s="22">
        <f t="shared" si="38"/>
        <v>0.09212587213441549</v>
      </c>
      <c r="J151" s="22">
        <f t="shared" si="38"/>
        <v>0.09711613406079501</v>
      </c>
      <c r="K151" s="22">
        <f t="shared" si="38"/>
        <v>0.10059648557149767</v>
      </c>
      <c r="L151" s="22">
        <f t="shared" si="38"/>
        <v>0.09702970297029703</v>
      </c>
      <c r="M151" s="22">
        <f t="shared" si="38"/>
        <v>0.10077653149266609</v>
      </c>
      <c r="N151" s="22">
        <f t="shared" si="38"/>
        <v>0.11609348280448413</v>
      </c>
      <c r="O151" s="22">
        <f t="shared" si="38"/>
        <v>0.10931422722620267</v>
      </c>
      <c r="P151" s="22">
        <f t="shared" si="38"/>
        <v>0.12047952047952049</v>
      </c>
      <c r="Q151" s="22">
        <f t="shared" si="38"/>
        <v>0.1213975523095144</v>
      </c>
      <c r="R151" s="22">
        <f t="shared" si="38"/>
        <v>0.1311002661934339</v>
      </c>
      <c r="S151" s="22"/>
      <c r="T151" s="22">
        <f t="shared" si="38"/>
        <v>0.08617444746090172</v>
      </c>
      <c r="V151" s="92">
        <f>MIN(C151:S151)</f>
        <v>0.05432633462009227</v>
      </c>
    </row>
    <row r="152" spans="1:22" ht="14.25">
      <c r="A152" s="25" t="s">
        <v>45</v>
      </c>
      <c r="B152" s="21">
        <v>11469</v>
      </c>
      <c r="C152" s="21">
        <v>10621</v>
      </c>
      <c r="D152" s="21">
        <v>9661</v>
      </c>
      <c r="E152" s="21">
        <v>9031</v>
      </c>
      <c r="F152" s="21">
        <v>8201</v>
      </c>
      <c r="G152" s="21">
        <v>7696</v>
      </c>
      <c r="H152" s="21">
        <v>7180</v>
      </c>
      <c r="I152" s="21">
        <v>7023</v>
      </c>
      <c r="J152" s="21">
        <v>6415</v>
      </c>
      <c r="K152" s="21">
        <v>6203</v>
      </c>
      <c r="L152" s="21">
        <v>6060</v>
      </c>
      <c r="M152" s="21">
        <v>5795</v>
      </c>
      <c r="N152" s="21">
        <v>5263</v>
      </c>
      <c r="O152" s="21">
        <v>4885</v>
      </c>
      <c r="P152" s="21">
        <v>5005</v>
      </c>
      <c r="Q152" s="21">
        <v>5066</v>
      </c>
      <c r="R152" s="21">
        <v>4508</v>
      </c>
      <c r="S152" s="21"/>
      <c r="T152" s="21">
        <v>120082</v>
      </c>
      <c r="V152" s="21">
        <f>MIN(C152:S152)</f>
        <v>4508</v>
      </c>
    </row>
    <row r="153" ht="15.75">
      <c r="A153" s="28"/>
    </row>
    <row r="154" spans="1:20" ht="15.75">
      <c r="A154" s="40" t="s">
        <v>16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2"/>
    </row>
    <row r="155" spans="1:22" ht="14.25">
      <c r="A155" s="26" t="s">
        <v>33</v>
      </c>
      <c r="B155" s="16">
        <v>230</v>
      </c>
      <c r="C155" s="16">
        <v>248</v>
      </c>
      <c r="D155" s="16">
        <v>245</v>
      </c>
      <c r="E155" s="16">
        <v>243</v>
      </c>
      <c r="F155" s="16">
        <v>266</v>
      </c>
      <c r="G155" s="16">
        <v>255</v>
      </c>
      <c r="H155" s="16">
        <v>283</v>
      </c>
      <c r="I155" s="16">
        <v>249</v>
      </c>
      <c r="J155" s="16">
        <v>285</v>
      </c>
      <c r="K155" s="16">
        <v>294</v>
      </c>
      <c r="L155" s="16">
        <v>295</v>
      </c>
      <c r="M155" s="16">
        <v>244</v>
      </c>
      <c r="N155" s="16">
        <v>284</v>
      </c>
      <c r="O155" s="16">
        <v>253</v>
      </c>
      <c r="P155" s="16">
        <v>287</v>
      </c>
      <c r="Q155" s="16">
        <v>275</v>
      </c>
      <c r="R155" s="16">
        <v>283</v>
      </c>
      <c r="T155" s="21">
        <v>4519</v>
      </c>
      <c r="V155" s="21">
        <f>MIN(C155:S155)</f>
        <v>243</v>
      </c>
    </row>
    <row r="156" spans="1:22" ht="14.25">
      <c r="A156" s="26" t="s">
        <v>34</v>
      </c>
      <c r="B156" s="22">
        <f aca="true" t="shared" si="39" ref="B156:T156">B155/B157</f>
        <v>0.057242409158785465</v>
      </c>
      <c r="C156" s="22">
        <f t="shared" si="39"/>
        <v>0.06521167499342624</v>
      </c>
      <c r="D156" s="22">
        <f t="shared" si="39"/>
        <v>0.0682261208576998</v>
      </c>
      <c r="E156" s="22">
        <f t="shared" si="39"/>
        <v>0.07833655705996131</v>
      </c>
      <c r="F156" s="22">
        <f t="shared" si="39"/>
        <v>0.08758643398090221</v>
      </c>
      <c r="G156" s="22">
        <f t="shared" si="39"/>
        <v>0.08703071672354949</v>
      </c>
      <c r="H156" s="22">
        <f t="shared" si="39"/>
        <v>0.10968992248062015</v>
      </c>
      <c r="I156" s="22">
        <f t="shared" si="39"/>
        <v>0.09783889980353634</v>
      </c>
      <c r="J156" s="22">
        <f t="shared" si="39"/>
        <v>0.11093810821331257</v>
      </c>
      <c r="K156" s="22">
        <f t="shared" si="39"/>
        <v>0.11077618688771665</v>
      </c>
      <c r="L156" s="22">
        <f t="shared" si="39"/>
        <v>0.11986997155627793</v>
      </c>
      <c r="M156" s="22">
        <f t="shared" si="39"/>
        <v>0.11101000909918107</v>
      </c>
      <c r="N156" s="22">
        <f t="shared" si="39"/>
        <v>0.14556637621732446</v>
      </c>
      <c r="O156" s="22">
        <f t="shared" si="39"/>
        <v>0.1430995475113122</v>
      </c>
      <c r="P156" s="22">
        <f t="shared" si="39"/>
        <v>0.15717415115005476</v>
      </c>
      <c r="Q156" s="22">
        <f t="shared" si="39"/>
        <v>0.1459660297239915</v>
      </c>
      <c r="R156" s="22">
        <f t="shared" si="39"/>
        <v>0.1517426273458445</v>
      </c>
      <c r="S156" s="22"/>
      <c r="T156" s="22">
        <f t="shared" si="39"/>
        <v>0.10091108034478138</v>
      </c>
      <c r="V156" s="92">
        <f>MIN(C156:S156)</f>
        <v>0.06521167499342624</v>
      </c>
    </row>
    <row r="157" spans="1:22" ht="14.25">
      <c r="A157" s="25" t="s">
        <v>45</v>
      </c>
      <c r="B157" s="21">
        <v>4018</v>
      </c>
      <c r="C157" s="21">
        <v>3803</v>
      </c>
      <c r="D157" s="21">
        <v>3591</v>
      </c>
      <c r="E157" s="21">
        <v>3102</v>
      </c>
      <c r="F157" s="21">
        <v>3037</v>
      </c>
      <c r="G157" s="21">
        <v>2930</v>
      </c>
      <c r="H157" s="21">
        <v>2580</v>
      </c>
      <c r="I157" s="21">
        <v>2545</v>
      </c>
      <c r="J157" s="21">
        <v>2569</v>
      </c>
      <c r="K157" s="21">
        <v>2654</v>
      </c>
      <c r="L157" s="21">
        <v>2461</v>
      </c>
      <c r="M157" s="21">
        <v>2198</v>
      </c>
      <c r="N157" s="21">
        <v>1951</v>
      </c>
      <c r="O157" s="21">
        <v>1768</v>
      </c>
      <c r="P157" s="21">
        <v>1826</v>
      </c>
      <c r="Q157" s="21">
        <v>1884</v>
      </c>
      <c r="R157" s="21">
        <v>1865</v>
      </c>
      <c r="S157" s="21"/>
      <c r="T157" s="21">
        <v>44782</v>
      </c>
      <c r="V157" s="21">
        <f>MIN(C157:S157)</f>
        <v>1768</v>
      </c>
    </row>
    <row r="158" spans="1:20" ht="15.75">
      <c r="A158" s="28"/>
      <c r="T158" s="21"/>
    </row>
    <row r="159" spans="1:20" ht="15.75">
      <c r="A159" s="28" t="s">
        <v>17</v>
      </c>
      <c r="T159" s="21"/>
    </row>
    <row r="160" spans="1:22" ht="14.25">
      <c r="A160" s="26" t="s">
        <v>33</v>
      </c>
      <c r="B160" s="16">
        <v>621</v>
      </c>
      <c r="C160" s="16">
        <v>655</v>
      </c>
      <c r="D160" s="16">
        <v>678</v>
      </c>
      <c r="E160" s="16">
        <v>737</v>
      </c>
      <c r="F160" s="16">
        <v>629</v>
      </c>
      <c r="G160" s="16">
        <v>560</v>
      </c>
      <c r="H160" s="16">
        <v>587</v>
      </c>
      <c r="I160" s="16">
        <v>505</v>
      </c>
      <c r="J160" s="16">
        <v>563</v>
      </c>
      <c r="K160" s="16">
        <v>434</v>
      </c>
      <c r="L160" s="16">
        <v>456</v>
      </c>
      <c r="M160" s="16">
        <v>467</v>
      </c>
      <c r="N160" s="16">
        <v>506</v>
      </c>
      <c r="O160" s="16">
        <v>480</v>
      </c>
      <c r="P160" s="16">
        <v>573</v>
      </c>
      <c r="Q160" s="16">
        <v>503</v>
      </c>
      <c r="R160" s="16">
        <v>585</v>
      </c>
      <c r="T160" s="21">
        <v>9539</v>
      </c>
      <c r="V160" s="21">
        <f>MIN(C160:S160)</f>
        <v>434</v>
      </c>
    </row>
    <row r="161" spans="1:22" ht="14.25">
      <c r="A161" s="26" t="s">
        <v>34</v>
      </c>
      <c r="B161" s="22">
        <f aca="true" t="shared" si="40" ref="B161:T161">B160/B162</f>
        <v>0.08229525576464351</v>
      </c>
      <c r="C161" s="22">
        <f t="shared" si="40"/>
        <v>0.09033236794924838</v>
      </c>
      <c r="D161" s="22">
        <f t="shared" si="40"/>
        <v>0.10303951367781156</v>
      </c>
      <c r="E161" s="22">
        <f t="shared" si="40"/>
        <v>0.11650331963325956</v>
      </c>
      <c r="F161" s="22">
        <f t="shared" si="40"/>
        <v>0.11170307227845853</v>
      </c>
      <c r="G161" s="22">
        <f t="shared" si="40"/>
        <v>0.09216589861751152</v>
      </c>
      <c r="H161" s="22">
        <f t="shared" si="40"/>
        <v>0.11098506333900549</v>
      </c>
      <c r="I161" s="22">
        <f t="shared" si="40"/>
        <v>0.10412371134020619</v>
      </c>
      <c r="J161" s="22">
        <f t="shared" si="40"/>
        <v>0.12316779698096697</v>
      </c>
      <c r="K161" s="22">
        <f t="shared" si="40"/>
        <v>0.09700491729995529</v>
      </c>
      <c r="L161" s="22">
        <f t="shared" si="40"/>
        <v>0.11201179071481208</v>
      </c>
      <c r="M161" s="22">
        <f t="shared" si="40"/>
        <v>0.12193211488250653</v>
      </c>
      <c r="N161" s="22">
        <f t="shared" si="40"/>
        <v>0.14134078212290502</v>
      </c>
      <c r="O161" s="22">
        <f t="shared" si="40"/>
        <v>0.13574660633484162</v>
      </c>
      <c r="P161" s="22">
        <f t="shared" si="40"/>
        <v>0.15921089191442067</v>
      </c>
      <c r="Q161" s="22">
        <f t="shared" si="40"/>
        <v>0.13852933076287524</v>
      </c>
      <c r="R161" s="22">
        <f t="shared" si="40"/>
        <v>0.1651143099068586</v>
      </c>
      <c r="S161" s="22"/>
      <c r="T161" s="22">
        <f t="shared" si="40"/>
        <v>0.11304275692074327</v>
      </c>
      <c r="V161" s="92">
        <f>MIN(C161:S161)</f>
        <v>0.09033236794924838</v>
      </c>
    </row>
    <row r="162" spans="1:22" ht="14.25">
      <c r="A162" s="25" t="s">
        <v>45</v>
      </c>
      <c r="B162" s="21">
        <v>7546</v>
      </c>
      <c r="C162" s="21">
        <v>7251</v>
      </c>
      <c r="D162" s="21">
        <v>6580</v>
      </c>
      <c r="E162" s="21">
        <v>6326</v>
      </c>
      <c r="F162" s="21">
        <v>5631</v>
      </c>
      <c r="G162" s="21">
        <v>6076</v>
      </c>
      <c r="H162" s="21">
        <v>5289</v>
      </c>
      <c r="I162" s="21">
        <v>4850</v>
      </c>
      <c r="J162" s="21">
        <v>4571</v>
      </c>
      <c r="K162" s="21">
        <v>4474</v>
      </c>
      <c r="L162" s="21">
        <v>4071</v>
      </c>
      <c r="M162" s="21">
        <v>3830</v>
      </c>
      <c r="N162" s="21">
        <v>3580</v>
      </c>
      <c r="O162" s="21">
        <v>3536</v>
      </c>
      <c r="P162" s="21">
        <v>3599</v>
      </c>
      <c r="Q162" s="21">
        <v>3631</v>
      </c>
      <c r="R162" s="21">
        <v>3543</v>
      </c>
      <c r="S162" s="21"/>
      <c r="T162" s="21">
        <v>84384</v>
      </c>
      <c r="V162" s="21">
        <f>MIN(C162:S162)</f>
        <v>3536</v>
      </c>
    </row>
    <row r="163" ht="15.75">
      <c r="A163" s="28"/>
    </row>
    <row r="164" spans="1:20" ht="15">
      <c r="A164" s="77" t="s">
        <v>51</v>
      </c>
      <c r="B164" s="52">
        <v>1979</v>
      </c>
      <c r="C164" s="52">
        <v>1980</v>
      </c>
      <c r="D164" s="52">
        <v>1981</v>
      </c>
      <c r="E164" s="52">
        <v>1982</v>
      </c>
      <c r="F164" s="52">
        <v>1983</v>
      </c>
      <c r="G164" s="52">
        <v>1984</v>
      </c>
      <c r="H164" s="52">
        <v>1985</v>
      </c>
      <c r="I164" s="52">
        <v>1986</v>
      </c>
      <c r="J164" s="52">
        <v>1987</v>
      </c>
      <c r="K164" s="52">
        <v>1988</v>
      </c>
      <c r="L164" s="52">
        <v>1989</v>
      </c>
      <c r="M164" s="52">
        <v>1990</v>
      </c>
      <c r="N164" s="52">
        <v>1991</v>
      </c>
      <c r="O164" s="52">
        <v>1992</v>
      </c>
      <c r="P164" s="52">
        <v>1993</v>
      </c>
      <c r="Q164" s="52">
        <v>1994</v>
      </c>
      <c r="R164" s="52">
        <v>1995</v>
      </c>
      <c r="S164" s="52"/>
      <c r="T164" s="52" t="s">
        <v>0</v>
      </c>
    </row>
    <row r="165" spans="1:20" ht="15.75">
      <c r="A165" s="58" t="s">
        <v>18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60"/>
    </row>
    <row r="166" spans="1:22" ht="14.25">
      <c r="A166" s="56" t="s">
        <v>33</v>
      </c>
      <c r="B166" s="54">
        <v>64</v>
      </c>
      <c r="C166" s="54">
        <v>89</v>
      </c>
      <c r="D166" s="54">
        <v>108</v>
      </c>
      <c r="E166" s="54">
        <v>87</v>
      </c>
      <c r="F166" s="54">
        <v>86</v>
      </c>
      <c r="G166" s="54">
        <v>91</v>
      </c>
      <c r="H166" s="54">
        <v>90</v>
      </c>
      <c r="I166" s="54">
        <v>93</v>
      </c>
      <c r="J166" s="54">
        <v>103</v>
      </c>
      <c r="K166" s="54">
        <v>100</v>
      </c>
      <c r="L166" s="54">
        <v>98</v>
      </c>
      <c r="M166" s="54">
        <v>91</v>
      </c>
      <c r="N166" s="54">
        <v>88</v>
      </c>
      <c r="O166" s="54">
        <v>102</v>
      </c>
      <c r="P166" s="54">
        <v>97</v>
      </c>
      <c r="Q166" s="54">
        <v>121</v>
      </c>
      <c r="R166" s="54">
        <v>133</v>
      </c>
      <c r="S166" s="54"/>
      <c r="T166" s="55">
        <v>1641</v>
      </c>
      <c r="V166" s="21">
        <f>MIN(C166:S166)</f>
        <v>86</v>
      </c>
    </row>
    <row r="167" spans="1:22" ht="14.25">
      <c r="A167" s="56" t="s">
        <v>34</v>
      </c>
      <c r="B167" s="57">
        <f aca="true" t="shared" si="41" ref="B167:T167">B166/B168</f>
        <v>0.0380952380952381</v>
      </c>
      <c r="C167" s="57">
        <f t="shared" si="41"/>
        <v>0.049471928849360754</v>
      </c>
      <c r="D167" s="57">
        <f t="shared" si="41"/>
        <v>0.05549845837615622</v>
      </c>
      <c r="E167" s="57">
        <f t="shared" si="41"/>
        <v>0.054307116104868915</v>
      </c>
      <c r="F167" s="57">
        <f t="shared" si="41"/>
        <v>0.04973973395026027</v>
      </c>
      <c r="G167" s="57">
        <f t="shared" si="41"/>
        <v>0.06074766355140187</v>
      </c>
      <c r="H167" s="57">
        <f t="shared" si="41"/>
        <v>0.06241331484049931</v>
      </c>
      <c r="I167" s="57">
        <f t="shared" si="41"/>
        <v>0.06729377713458755</v>
      </c>
      <c r="J167" s="57">
        <f t="shared" si="41"/>
        <v>0.07228070175438596</v>
      </c>
      <c r="K167" s="57">
        <f t="shared" si="41"/>
        <v>0.07446016381236038</v>
      </c>
      <c r="L167" s="57">
        <f t="shared" si="41"/>
        <v>0.07362885048835462</v>
      </c>
      <c r="M167" s="57">
        <f t="shared" si="41"/>
        <v>0.07434640522875817</v>
      </c>
      <c r="N167" s="57">
        <f t="shared" si="41"/>
        <v>0.07632263660017347</v>
      </c>
      <c r="O167" s="57">
        <f t="shared" si="41"/>
        <v>0.08732876712328767</v>
      </c>
      <c r="P167" s="57">
        <f t="shared" si="41"/>
        <v>0.08493870402802102</v>
      </c>
      <c r="Q167" s="57">
        <f t="shared" si="41"/>
        <v>0.08832116788321168</v>
      </c>
      <c r="R167" s="57">
        <f t="shared" si="41"/>
        <v>0.10183767228177641</v>
      </c>
      <c r="S167" s="57"/>
      <c r="T167" s="57">
        <f t="shared" si="41"/>
        <v>0.06687041564792176</v>
      </c>
      <c r="V167" s="92">
        <f>MIN(C167:S167)</f>
        <v>0.049471928849360754</v>
      </c>
    </row>
    <row r="168" spans="1:22" ht="14.25">
      <c r="A168" s="56" t="s">
        <v>45</v>
      </c>
      <c r="B168" s="55">
        <v>1680</v>
      </c>
      <c r="C168" s="55">
        <v>1799</v>
      </c>
      <c r="D168" s="55">
        <v>1946</v>
      </c>
      <c r="E168" s="55">
        <v>1602</v>
      </c>
      <c r="F168" s="55">
        <v>1729</v>
      </c>
      <c r="G168" s="55">
        <v>1498</v>
      </c>
      <c r="H168" s="55">
        <v>1442</v>
      </c>
      <c r="I168" s="55">
        <v>1382</v>
      </c>
      <c r="J168" s="55">
        <v>1425</v>
      </c>
      <c r="K168" s="55">
        <v>1343</v>
      </c>
      <c r="L168" s="55">
        <v>1331</v>
      </c>
      <c r="M168" s="55">
        <v>1224</v>
      </c>
      <c r="N168" s="55">
        <v>1153</v>
      </c>
      <c r="O168" s="55">
        <v>1168</v>
      </c>
      <c r="P168" s="55">
        <v>1142</v>
      </c>
      <c r="Q168" s="55">
        <v>1370</v>
      </c>
      <c r="R168" s="55">
        <v>1306</v>
      </c>
      <c r="S168" s="55"/>
      <c r="T168" s="55">
        <v>24540</v>
      </c>
      <c r="V168" s="21">
        <f>MIN(C168:S168)</f>
        <v>1142</v>
      </c>
    </row>
    <row r="169" spans="1:20" ht="15.75">
      <c r="A169" s="53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  <row r="170" spans="1:20" ht="15.75">
      <c r="A170" s="58" t="s">
        <v>19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60"/>
    </row>
    <row r="171" spans="1:22" ht="14.25">
      <c r="A171" s="56" t="s">
        <v>33</v>
      </c>
      <c r="B171" s="54">
        <v>13</v>
      </c>
      <c r="C171" s="54">
        <v>13</v>
      </c>
      <c r="D171" s="54">
        <v>8</v>
      </c>
      <c r="E171" s="54">
        <v>5</v>
      </c>
      <c r="F171" s="54">
        <v>10</v>
      </c>
      <c r="G171" s="54">
        <v>12</v>
      </c>
      <c r="H171" s="54">
        <v>11</v>
      </c>
      <c r="I171" s="54">
        <v>15</v>
      </c>
      <c r="J171" s="54">
        <v>16</v>
      </c>
      <c r="K171" s="54">
        <v>20</v>
      </c>
      <c r="L171" s="54">
        <v>12</v>
      </c>
      <c r="M171" s="54">
        <v>12</v>
      </c>
      <c r="N171" s="54">
        <v>13</v>
      </c>
      <c r="O171" s="54">
        <v>22</v>
      </c>
      <c r="P171" s="54">
        <v>18</v>
      </c>
      <c r="Q171" s="54">
        <v>31</v>
      </c>
      <c r="R171" s="54">
        <v>31</v>
      </c>
      <c r="S171" s="54"/>
      <c r="T171" s="54">
        <v>262</v>
      </c>
      <c r="V171" s="21">
        <f>MIN(C171:S171)</f>
        <v>5</v>
      </c>
    </row>
    <row r="172" spans="1:22" ht="14.25">
      <c r="A172" s="56" t="s">
        <v>34</v>
      </c>
      <c r="B172" s="57">
        <f aca="true" t="shared" si="42" ref="B172:T172">B171/B173</f>
        <v>0.020833333333333332</v>
      </c>
      <c r="C172" s="57">
        <f t="shared" si="42"/>
        <v>0.023593466424682397</v>
      </c>
      <c r="D172" s="57">
        <f t="shared" si="42"/>
        <v>0.012678288431061807</v>
      </c>
      <c r="E172" s="57">
        <f t="shared" si="42"/>
        <v>0.008488964346349746</v>
      </c>
      <c r="F172" s="57">
        <f t="shared" si="42"/>
        <v>0.012755102040816327</v>
      </c>
      <c r="G172" s="57">
        <f t="shared" si="42"/>
        <v>0.013230429988974642</v>
      </c>
      <c r="H172" s="57">
        <f t="shared" si="42"/>
        <v>0.011982570806100218</v>
      </c>
      <c r="I172" s="57">
        <f t="shared" si="42"/>
        <v>0.01611170784103115</v>
      </c>
      <c r="J172" s="57">
        <f t="shared" si="42"/>
        <v>0.016967126193001062</v>
      </c>
      <c r="K172" s="57">
        <f t="shared" si="42"/>
        <v>0.02197802197802198</v>
      </c>
      <c r="L172" s="57">
        <f t="shared" si="42"/>
        <v>0.015810276679841896</v>
      </c>
      <c r="M172" s="57">
        <f t="shared" si="42"/>
        <v>0.015748031496062992</v>
      </c>
      <c r="N172" s="57">
        <f t="shared" si="42"/>
        <v>0.016476552598225603</v>
      </c>
      <c r="O172" s="57">
        <f t="shared" si="42"/>
        <v>0.02997275204359673</v>
      </c>
      <c r="P172" s="57">
        <f t="shared" si="42"/>
        <v>0.02616279069767442</v>
      </c>
      <c r="Q172" s="57">
        <f t="shared" si="42"/>
        <v>0.04200542005420054</v>
      </c>
      <c r="R172" s="57">
        <f t="shared" si="42"/>
        <v>0.03803680981595092</v>
      </c>
      <c r="S172" s="57"/>
      <c r="T172" s="57">
        <f t="shared" si="42"/>
        <v>0.02004130650959994</v>
      </c>
      <c r="V172" s="92">
        <f>MIN(C172:S172)</f>
        <v>0.008488964346349746</v>
      </c>
    </row>
    <row r="173" spans="1:22" ht="14.25">
      <c r="A173" s="56" t="s">
        <v>45</v>
      </c>
      <c r="B173" s="54">
        <v>624</v>
      </c>
      <c r="C173" s="54">
        <v>551</v>
      </c>
      <c r="D173" s="54">
        <v>631</v>
      </c>
      <c r="E173" s="54">
        <v>589</v>
      </c>
      <c r="F173" s="54">
        <v>784</v>
      </c>
      <c r="G173" s="54">
        <v>907</v>
      </c>
      <c r="H173" s="54">
        <v>918</v>
      </c>
      <c r="I173" s="54">
        <v>931</v>
      </c>
      <c r="J173" s="54">
        <v>943</v>
      </c>
      <c r="K173" s="54">
        <v>910</v>
      </c>
      <c r="L173" s="54">
        <v>759</v>
      </c>
      <c r="M173" s="54">
        <v>762</v>
      </c>
      <c r="N173" s="54">
        <v>789</v>
      </c>
      <c r="O173" s="54">
        <v>734</v>
      </c>
      <c r="P173" s="54">
        <v>688</v>
      </c>
      <c r="Q173" s="54">
        <v>738</v>
      </c>
      <c r="R173" s="54">
        <v>815</v>
      </c>
      <c r="S173" s="54"/>
      <c r="T173" s="55">
        <v>13073</v>
      </c>
      <c r="V173" s="21">
        <f>MIN(C173:S173)</f>
        <v>551</v>
      </c>
    </row>
    <row r="174" spans="1:20" ht="14.25">
      <c r="A174" s="56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5"/>
    </row>
    <row r="175" spans="1:20" ht="15.75">
      <c r="A175" s="58" t="s">
        <v>27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</row>
    <row r="176" spans="1:22" ht="14.25">
      <c r="A176" s="56" t="s">
        <v>33</v>
      </c>
      <c r="B176" s="54">
        <v>172</v>
      </c>
      <c r="C176" s="54">
        <v>205</v>
      </c>
      <c r="D176" s="54">
        <v>175</v>
      </c>
      <c r="E176" s="54">
        <v>192</v>
      </c>
      <c r="F176" s="54">
        <v>197</v>
      </c>
      <c r="G176" s="54">
        <v>182</v>
      </c>
      <c r="H176" s="54">
        <v>210</v>
      </c>
      <c r="I176" s="54">
        <v>211</v>
      </c>
      <c r="J176" s="54">
        <v>193</v>
      </c>
      <c r="K176" s="54">
        <v>217</v>
      </c>
      <c r="L176" s="54">
        <v>215</v>
      </c>
      <c r="M176" s="54">
        <v>165</v>
      </c>
      <c r="N176" s="54">
        <v>210</v>
      </c>
      <c r="O176" s="54">
        <v>174</v>
      </c>
      <c r="P176" s="54">
        <v>193</v>
      </c>
      <c r="Q176" s="54">
        <v>247</v>
      </c>
      <c r="R176" s="54">
        <v>209</v>
      </c>
      <c r="S176" s="54"/>
      <c r="T176" s="55">
        <v>3367</v>
      </c>
      <c r="V176" s="21">
        <f>MIN(C176:S176)</f>
        <v>165</v>
      </c>
    </row>
    <row r="177" spans="1:22" ht="14.25">
      <c r="A177" s="56" t="s">
        <v>34</v>
      </c>
      <c r="B177" s="57">
        <f aca="true" t="shared" si="43" ref="B177:T177">B176/B178</f>
        <v>0.05622752533507682</v>
      </c>
      <c r="C177" s="57">
        <f t="shared" si="43"/>
        <v>0.07030178326474623</v>
      </c>
      <c r="D177" s="57">
        <f t="shared" si="43"/>
        <v>0.05764163372859025</v>
      </c>
      <c r="E177" s="57">
        <f t="shared" si="43"/>
        <v>0.05848309473042949</v>
      </c>
      <c r="F177" s="57">
        <f t="shared" si="43"/>
        <v>0.06529665230361285</v>
      </c>
      <c r="G177" s="57">
        <f t="shared" si="43"/>
        <v>0.07126076742364917</v>
      </c>
      <c r="H177" s="57">
        <f t="shared" si="43"/>
        <v>0.08206330597889801</v>
      </c>
      <c r="I177" s="57">
        <f t="shared" si="43"/>
        <v>0.08093594169543536</v>
      </c>
      <c r="J177" s="57">
        <f t="shared" si="43"/>
        <v>0.07046367287331143</v>
      </c>
      <c r="K177" s="57">
        <f t="shared" si="43"/>
        <v>0.08868001634654679</v>
      </c>
      <c r="L177" s="57">
        <f t="shared" si="43"/>
        <v>0.11546723952738991</v>
      </c>
      <c r="M177" s="57">
        <f t="shared" si="43"/>
        <v>0.10855263157894737</v>
      </c>
      <c r="N177" s="57">
        <f t="shared" si="43"/>
        <v>0.12750455373406194</v>
      </c>
      <c r="O177" s="57">
        <f t="shared" si="43"/>
        <v>0.1039426523297491</v>
      </c>
      <c r="P177" s="57">
        <f t="shared" si="43"/>
        <v>0.10934844192634562</v>
      </c>
      <c r="Q177" s="57">
        <f t="shared" si="43"/>
        <v>0.1267316572601334</v>
      </c>
      <c r="R177" s="57">
        <f t="shared" si="43"/>
        <v>0.10513078470824949</v>
      </c>
      <c r="S177" s="57"/>
      <c r="T177" s="57">
        <f t="shared" si="43"/>
        <v>0.08288612082122987</v>
      </c>
      <c r="V177" s="92">
        <f>MIN(C177:S177)</f>
        <v>0.05764163372859025</v>
      </c>
    </row>
    <row r="178" spans="1:22" ht="14.25">
      <c r="A178" s="56" t="s">
        <v>45</v>
      </c>
      <c r="B178" s="55">
        <v>3059</v>
      </c>
      <c r="C178" s="55">
        <v>2916</v>
      </c>
      <c r="D178" s="55">
        <v>3036</v>
      </c>
      <c r="E178" s="55">
        <v>3283</v>
      </c>
      <c r="F178" s="55">
        <v>3017</v>
      </c>
      <c r="G178" s="55">
        <v>2554</v>
      </c>
      <c r="H178" s="55">
        <v>2559</v>
      </c>
      <c r="I178" s="55">
        <v>2607</v>
      </c>
      <c r="J178" s="55">
        <v>2739</v>
      </c>
      <c r="K178" s="55">
        <v>2447</v>
      </c>
      <c r="L178" s="55">
        <v>1862</v>
      </c>
      <c r="M178" s="55">
        <v>1520</v>
      </c>
      <c r="N178" s="55">
        <v>1647</v>
      </c>
      <c r="O178" s="55">
        <v>1674</v>
      </c>
      <c r="P178" s="55">
        <v>1765</v>
      </c>
      <c r="Q178" s="55">
        <v>1949</v>
      </c>
      <c r="R178" s="55">
        <v>1988</v>
      </c>
      <c r="S178" s="55"/>
      <c r="T178" s="55">
        <v>40622</v>
      </c>
      <c r="V178" s="21">
        <f>MIN(C178:S178)</f>
        <v>1520</v>
      </c>
    </row>
    <row r="179" spans="1:20" ht="15.75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5"/>
    </row>
    <row r="180" spans="1:20" ht="15.75">
      <c r="A180" s="58" t="s">
        <v>20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60"/>
    </row>
    <row r="181" spans="1:22" ht="14.25">
      <c r="A181" s="56" t="s">
        <v>33</v>
      </c>
      <c r="B181" s="54">
        <v>110</v>
      </c>
      <c r="C181" s="54">
        <v>103</v>
      </c>
      <c r="D181" s="54">
        <v>138</v>
      </c>
      <c r="E181" s="54">
        <v>119</v>
      </c>
      <c r="F181" s="54">
        <v>134</v>
      </c>
      <c r="G181" s="54">
        <v>110</v>
      </c>
      <c r="H181" s="54">
        <v>123</v>
      </c>
      <c r="I181" s="54">
        <v>124</v>
      </c>
      <c r="J181" s="54">
        <v>151</v>
      </c>
      <c r="K181" s="54">
        <v>140</v>
      </c>
      <c r="L181" s="54">
        <v>133</v>
      </c>
      <c r="M181" s="54">
        <v>126</v>
      </c>
      <c r="N181" s="54">
        <v>152</v>
      </c>
      <c r="O181" s="54">
        <v>131</v>
      </c>
      <c r="P181" s="54">
        <v>141</v>
      </c>
      <c r="Q181" s="54">
        <v>169</v>
      </c>
      <c r="R181" s="54">
        <v>183</v>
      </c>
      <c r="S181" s="54"/>
      <c r="T181" s="55">
        <v>2287</v>
      </c>
      <c r="V181" s="21">
        <f>MIN(C181:S181)</f>
        <v>103</v>
      </c>
    </row>
    <row r="182" spans="1:22" ht="14.25">
      <c r="A182" s="56" t="s">
        <v>34</v>
      </c>
      <c r="B182" s="57">
        <f aca="true" t="shared" si="44" ref="B182:T182">B181/B183</f>
        <v>0.06828057107386716</v>
      </c>
      <c r="C182" s="57">
        <f t="shared" si="44"/>
        <v>0.06527249683143219</v>
      </c>
      <c r="D182" s="57">
        <f t="shared" si="44"/>
        <v>0.08943616331821128</v>
      </c>
      <c r="E182" s="57">
        <f t="shared" si="44"/>
        <v>0.0919629057187017</v>
      </c>
      <c r="F182" s="57">
        <f t="shared" si="44"/>
        <v>0.11472602739726027</v>
      </c>
      <c r="G182" s="57">
        <f t="shared" si="44"/>
        <v>0.11270491803278689</v>
      </c>
      <c r="H182" s="57">
        <f t="shared" si="44"/>
        <v>0.13197424892703863</v>
      </c>
      <c r="I182" s="57">
        <f t="shared" si="44"/>
        <v>0.13839285714285715</v>
      </c>
      <c r="J182" s="57">
        <f t="shared" si="44"/>
        <v>0.16871508379888267</v>
      </c>
      <c r="K182" s="57">
        <f t="shared" si="44"/>
        <v>0.1715686274509804</v>
      </c>
      <c r="L182" s="57">
        <f t="shared" si="44"/>
        <v>0.14794215795328142</v>
      </c>
      <c r="M182" s="57">
        <f t="shared" si="44"/>
        <v>0.13125</v>
      </c>
      <c r="N182" s="57">
        <f t="shared" si="44"/>
        <v>0.16612021857923498</v>
      </c>
      <c r="O182" s="57">
        <f t="shared" si="44"/>
        <v>0.16093366093366093</v>
      </c>
      <c r="P182" s="57">
        <f t="shared" si="44"/>
        <v>0.15226781857451405</v>
      </c>
      <c r="Q182" s="57">
        <f t="shared" si="44"/>
        <v>0.18055555555555555</v>
      </c>
      <c r="R182" s="57">
        <f t="shared" si="44"/>
        <v>0.2004381161007667</v>
      </c>
      <c r="S182" s="57"/>
      <c r="T182" s="57">
        <f t="shared" si="44"/>
        <v>0.1265493581230633</v>
      </c>
      <c r="V182" s="92">
        <f>MIN(C182:S182)</f>
        <v>0.06527249683143219</v>
      </c>
    </row>
    <row r="183" spans="1:22" ht="14.25">
      <c r="A183" s="56" t="s">
        <v>45</v>
      </c>
      <c r="B183" s="55">
        <v>1611</v>
      </c>
      <c r="C183" s="55">
        <v>1578</v>
      </c>
      <c r="D183" s="55">
        <v>1543</v>
      </c>
      <c r="E183" s="55">
        <v>1294</v>
      </c>
      <c r="F183" s="55">
        <v>1168</v>
      </c>
      <c r="G183" s="54">
        <v>976</v>
      </c>
      <c r="H183" s="54">
        <v>932</v>
      </c>
      <c r="I183" s="54">
        <v>896</v>
      </c>
      <c r="J183" s="54">
        <v>895</v>
      </c>
      <c r="K183" s="54">
        <v>816</v>
      </c>
      <c r="L183" s="54">
        <v>899</v>
      </c>
      <c r="M183" s="54">
        <v>960</v>
      </c>
      <c r="N183" s="54">
        <v>915</v>
      </c>
      <c r="O183" s="54">
        <v>814</v>
      </c>
      <c r="P183" s="54">
        <v>926</v>
      </c>
      <c r="Q183" s="54">
        <v>936</v>
      </c>
      <c r="R183" s="54">
        <v>913</v>
      </c>
      <c r="S183" s="54"/>
      <c r="T183" s="55">
        <v>18072</v>
      </c>
      <c r="V183" s="21">
        <f>MIN(C183:S183)</f>
        <v>814</v>
      </c>
    </row>
    <row r="184" ht="15.75">
      <c r="A184" s="30"/>
    </row>
    <row r="187" ht="16.5" thickBot="1">
      <c r="A187" s="30" t="s">
        <v>46</v>
      </c>
    </row>
    <row r="188" spans="1:20" ht="14.25">
      <c r="A188" s="23"/>
      <c r="B188" s="17">
        <v>1979</v>
      </c>
      <c r="C188" s="17">
        <v>1980</v>
      </c>
      <c r="D188" s="17">
        <v>1981</v>
      </c>
      <c r="E188" s="17">
        <v>1982</v>
      </c>
      <c r="F188" s="17">
        <v>1983</v>
      </c>
      <c r="G188" s="17">
        <v>1984</v>
      </c>
      <c r="H188" s="17">
        <v>1985</v>
      </c>
      <c r="I188" s="17">
        <v>1986</v>
      </c>
      <c r="J188" s="17">
        <v>1987</v>
      </c>
      <c r="K188" s="17">
        <v>1988</v>
      </c>
      <c r="L188" s="17">
        <v>1989</v>
      </c>
      <c r="M188" s="17">
        <v>1990</v>
      </c>
      <c r="N188" s="17">
        <v>1991</v>
      </c>
      <c r="O188" s="17">
        <v>1992</v>
      </c>
      <c r="P188" s="17">
        <v>1993</v>
      </c>
      <c r="Q188" s="17">
        <v>1994</v>
      </c>
      <c r="R188" s="17">
        <v>1995</v>
      </c>
      <c r="S188" s="17"/>
      <c r="T188" s="17" t="s">
        <v>0</v>
      </c>
    </row>
    <row r="189" spans="1:20" ht="15.75">
      <c r="A189" s="27" t="s">
        <v>41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4.25">
      <c r="A190" s="24" t="s">
        <v>33</v>
      </c>
      <c r="B190" s="19">
        <v>7211</v>
      </c>
      <c r="C190" s="19">
        <v>7191</v>
      </c>
      <c r="D190" s="19">
        <v>7687</v>
      </c>
      <c r="E190" s="19">
        <v>7876</v>
      </c>
      <c r="F190" s="19">
        <v>7540</v>
      </c>
      <c r="G190" s="19">
        <v>6971</v>
      </c>
      <c r="H190" s="19">
        <v>7086</v>
      </c>
      <c r="I190" s="19">
        <v>7003</v>
      </c>
      <c r="J190" s="19">
        <v>7046</v>
      </c>
      <c r="K190" s="19">
        <v>7167</v>
      </c>
      <c r="L190" s="19">
        <v>6984</v>
      </c>
      <c r="M190" s="19">
        <v>6424</v>
      </c>
      <c r="N190" s="19">
        <v>6781</v>
      </c>
      <c r="O190" s="19">
        <v>6703</v>
      </c>
      <c r="P190" s="19">
        <v>6932</v>
      </c>
      <c r="Q190" s="19">
        <v>6997</v>
      </c>
      <c r="R190" s="19">
        <v>7300</v>
      </c>
      <c r="S190" s="19"/>
      <c r="T190" s="19">
        <v>120899</v>
      </c>
    </row>
    <row r="191" spans="1:20" ht="14.25">
      <c r="A191" s="24" t="s">
        <v>56</v>
      </c>
      <c r="B191" s="14">
        <v>181400</v>
      </c>
      <c r="C191" s="14">
        <v>180048</v>
      </c>
      <c r="D191" s="14">
        <v>173207</v>
      </c>
      <c r="E191" s="14">
        <v>163628</v>
      </c>
      <c r="F191" s="14">
        <v>154234</v>
      </c>
      <c r="G191" s="14">
        <v>155107</v>
      </c>
      <c r="H191" s="14">
        <v>130707</v>
      </c>
      <c r="I191" s="14">
        <v>132214</v>
      </c>
      <c r="J191" s="14">
        <v>123314</v>
      </c>
      <c r="K191" s="14">
        <v>120255</v>
      </c>
      <c r="L191" s="14">
        <v>105110</v>
      </c>
      <c r="M191" s="14">
        <v>95938</v>
      </c>
      <c r="N191" s="14">
        <v>86969</v>
      </c>
      <c r="O191" s="14">
        <v>86570</v>
      </c>
      <c r="P191" s="14">
        <v>89832</v>
      </c>
      <c r="Q191" s="14">
        <v>87304</v>
      </c>
      <c r="R191" s="14">
        <v>81576</v>
      </c>
      <c r="S191" s="14"/>
      <c r="T191" s="14">
        <v>2147413</v>
      </c>
    </row>
    <row r="192" spans="1:20" ht="14.25">
      <c r="A192" s="2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3"/>
    </row>
    <row r="193" spans="1:20" ht="14.25">
      <c r="A193" s="24" t="s">
        <v>42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>
        <v>2571571</v>
      </c>
      <c r="R193" s="13">
        <v>2824729</v>
      </c>
      <c r="S193" s="13"/>
      <c r="T193" s="13"/>
    </row>
    <row r="194" spans="1:20" ht="14.25">
      <c r="A194" s="24" t="s">
        <v>43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5">
        <f>Q191*1000/Q193</f>
        <v>33.949675120772476</v>
      </c>
      <c r="R194" s="15">
        <f>R191*1000/R193</f>
        <v>28.87923053857556</v>
      </c>
      <c r="S194" s="15"/>
      <c r="T194" s="13"/>
    </row>
    <row r="195" spans="1:20" ht="14.25">
      <c r="A195" s="24" t="s">
        <v>47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5">
        <f>Q190*1000/Q193</f>
        <v>2.720904847659271</v>
      </c>
      <c r="R195" s="15">
        <f>R190*1000/R193</f>
        <v>2.584318708095538</v>
      </c>
      <c r="S195" s="15"/>
      <c r="T195" s="13"/>
    </row>
    <row r="196" spans="1:20" ht="14.25">
      <c r="A196" s="2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5"/>
      <c r="R196" s="15"/>
      <c r="S196" s="15"/>
      <c r="T196" s="13"/>
    </row>
  </sheetData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20" sqref="A20"/>
    </sheetView>
  </sheetViews>
  <sheetFormatPr defaultColWidth="9.140625" defaultRowHeight="12.75"/>
  <cols>
    <col min="1" max="1" width="37.00390625" style="0" customWidth="1"/>
    <col min="2" max="2" width="8.00390625" style="0" customWidth="1"/>
    <col min="3" max="3" width="8.140625" style="0" customWidth="1"/>
  </cols>
  <sheetData>
    <row r="1" ht="12.75">
      <c r="A1" t="s">
        <v>39</v>
      </c>
    </row>
    <row r="2" ht="12.75">
      <c r="A2" t="s">
        <v>38</v>
      </c>
    </row>
    <row r="3" spans="1:3" ht="13.5" thickBot="1">
      <c r="A3" s="4"/>
      <c r="B3" s="4"/>
      <c r="C3" s="4"/>
    </row>
    <row r="4" spans="1:3" ht="12.75">
      <c r="A4" s="6" t="s">
        <v>32</v>
      </c>
      <c r="B4">
        <v>1994</v>
      </c>
      <c r="C4">
        <v>1995</v>
      </c>
    </row>
    <row r="5" spans="1:3" ht="12.75">
      <c r="A5" s="7"/>
      <c r="B5" s="5"/>
      <c r="C5" s="5"/>
    </row>
    <row r="6" ht="12.75">
      <c r="A6" s="8"/>
    </row>
    <row r="7" spans="1:4" ht="12.75">
      <c r="A7" s="8" t="s">
        <v>33</v>
      </c>
      <c r="B7" s="1">
        <v>6997</v>
      </c>
      <c r="C7" s="1">
        <v>7300</v>
      </c>
      <c r="D7" s="1"/>
    </row>
    <row r="8" spans="1:5" ht="12.75">
      <c r="A8" s="8" t="s">
        <v>34</v>
      </c>
      <c r="B8" s="3">
        <f>B7/B10</f>
        <v>0.08014523962246861</v>
      </c>
      <c r="C8" s="3">
        <f>C7/C10</f>
        <v>0.08948710405021085</v>
      </c>
      <c r="D8" s="3"/>
      <c r="E8" s="3"/>
    </row>
    <row r="9" spans="1:4" ht="12.75">
      <c r="A9" s="8"/>
      <c r="B9" s="1"/>
      <c r="C9" s="1"/>
      <c r="D9" s="1"/>
    </row>
    <row r="10" spans="1:4" ht="12.75">
      <c r="A10" s="8" t="s">
        <v>31</v>
      </c>
      <c r="B10" s="1">
        <v>87304</v>
      </c>
      <c r="C10" s="1">
        <v>81576</v>
      </c>
      <c r="D10" s="1"/>
    </row>
    <row r="11" spans="1:3" ht="12.75">
      <c r="A11" s="8"/>
      <c r="B11" s="1"/>
      <c r="C11" s="1"/>
    </row>
    <row r="12" spans="1:3" ht="12.75">
      <c r="A12" s="8" t="s">
        <v>35</v>
      </c>
      <c r="B12">
        <v>2571571</v>
      </c>
      <c r="C12">
        <v>2824729</v>
      </c>
    </row>
    <row r="13" spans="1:3" ht="12.75">
      <c r="A13" s="8" t="s">
        <v>37</v>
      </c>
      <c r="B13" s="2">
        <f>B10*1000/B12</f>
        <v>33.949675120772476</v>
      </c>
      <c r="C13" s="2">
        <f>C10*1000/C12</f>
        <v>28.87923053857556</v>
      </c>
    </row>
    <row r="14" spans="1:3" ht="12.75">
      <c r="A14" s="8" t="s">
        <v>36</v>
      </c>
      <c r="B14" s="2">
        <f>B7*1000/B12</f>
        <v>2.720904847659271</v>
      </c>
      <c r="C14" s="2">
        <f>C7*1000/C12</f>
        <v>2.584318708095538</v>
      </c>
    </row>
    <row r="15" spans="1:3" ht="13.5" thickBot="1">
      <c r="A15" s="9"/>
      <c r="B15" s="4"/>
      <c r="C15" s="4"/>
    </row>
    <row r="16" ht="12.75">
      <c r="A16" t="s">
        <v>40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Edidata-CPD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M. de Camaçari</dc:creator>
  <cp:keywords/>
  <dc:description/>
  <cp:lastModifiedBy>Prefeitura M. de Camaçari</cp:lastModifiedBy>
  <cp:lastPrinted>2000-11-09T16:20:52Z</cp:lastPrinted>
  <dcterms:created xsi:type="dcterms:W3CDTF">2000-10-20T12:56:43Z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