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tabRatio="581" activeTab="0"/>
  </bookViews>
  <sheets>
    <sheet name="Calculo" sheetId="1" r:id="rId1"/>
  </sheets>
  <definedNames>
    <definedName name="z">'Calculo'!$E$7</definedName>
  </definedNames>
  <calcPr fullCalcOnLoad="1"/>
</workbook>
</file>

<file path=xl/comments1.xml><?xml version="1.0" encoding="utf-8"?>
<comments xmlns="http://schemas.openxmlformats.org/spreadsheetml/2006/main">
  <authors>
    <author>Ing. Antonio Padilla</author>
  </authors>
  <commentList>
    <comment ref="B2" authorId="0">
      <text>
        <r>
          <rPr>
            <b/>
            <sz val="8"/>
            <rFont val="Tahoma"/>
            <family val="0"/>
          </rPr>
          <t>Ing. Antonio Padilla:</t>
        </r>
        <r>
          <rPr>
            <sz val="8"/>
            <rFont val="Tahoma"/>
            <family val="0"/>
          </rPr>
          <t xml:space="preserve">
Si no me lo cree, ya vera en el 2100 y en el 2200</t>
        </r>
      </text>
    </comment>
  </commentList>
</comments>
</file>

<file path=xl/sharedStrings.xml><?xml version="1.0" encoding="utf-8"?>
<sst xmlns="http://schemas.openxmlformats.org/spreadsheetml/2006/main" count="46" uniqueCount="44">
  <si>
    <t>lunes</t>
  </si>
  <si>
    <t>martes</t>
  </si>
  <si>
    <t>miércoles</t>
  </si>
  <si>
    <t>jueves</t>
  </si>
  <si>
    <t>viernes</t>
  </si>
  <si>
    <t>sábado</t>
  </si>
  <si>
    <t>domingo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</si>
  <si>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</si>
  <si>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</si>
  <si>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</si>
  <si>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</si>
  <si>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</si>
  <si>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</si>
  <si>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</si>
  <si>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</si>
  <si>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</si>
  <si>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</si>
  <si>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</si>
  <si>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</si>
  <si>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Dia</t>
  </si>
  <si>
    <t>Mes</t>
  </si>
  <si>
    <t>Año</t>
  </si>
  <si>
    <t>Al Pasar</t>
  </si>
  <si>
    <t>La Fecha sera</t>
  </si>
  <si>
    <t>Calculo de Dias a partir de cierta fecha</t>
  </si>
  <si>
    <t>Hasta Hoy</t>
  </si>
  <si>
    <t>W</t>
  </si>
  <si>
    <t>Han Transcurrido</t>
  </si>
  <si>
    <t>Este dia no existe</t>
  </si>
  <si>
    <t>Este Mes no existe</t>
  </si>
  <si>
    <t>mes</t>
  </si>
  <si>
    <t>dias</t>
  </si>
  <si>
    <t>año</t>
  </si>
  <si>
    <t>400 años</t>
  </si>
  <si>
    <t>4 años</t>
  </si>
  <si>
    <t>100 años</t>
  </si>
  <si>
    <t>Dia Max del</t>
  </si>
  <si>
    <t>Fecha</t>
  </si>
  <si>
    <t>Nota:</t>
  </si>
  <si>
    <t>un dia al mes de febrero, teniendo asi este mes 29 dias.</t>
  </si>
  <si>
    <t>Estos calculos se hacen en base al calendario Gregoriano, donde cada cuatro años se le añade</t>
  </si>
  <si>
    <t>Ademas se ha tomado en cuenta que aunque caigan en este rango, los años en que termina</t>
  </si>
  <si>
    <t>donde si son bisiestos, como el 2,000, 2,400, 2,800 etc.</t>
  </si>
  <si>
    <t>un siglo no son bisisestos, como el 1,900, 2,100, 2,200, etc., salvo cada cuatro siglos,</t>
  </si>
</sst>
</file>

<file path=xl/styles.xml><?xml version="1.0" encoding="utf-8"?>
<styleSheet xmlns="http://schemas.openxmlformats.org/spreadsheetml/2006/main">
  <numFmts count="23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[$-1C0A]dddd\,\ dd&quot; de &quot;mmmm&quot; de &quot;yyyy"/>
    <numFmt numFmtId="165" formatCode="[$-F800]dddd\,\ mmmm\ dd\,\ yyyy"/>
    <numFmt numFmtId="166" formatCode="[$-1C0A]dddd\,\ d&quot; de &quot;mmmm&quot; del &quot;yyyy"/>
    <numFmt numFmtId="167" formatCode="[$-1C0A]dddd\,\ d&quot; de &quot;mmmm"/>
    <numFmt numFmtId="168" formatCode="d&quot; de &quot;mmmm&quot; de &quot;yyyy"/>
    <numFmt numFmtId="169" formatCode="#,##0&quot; dias&quot;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mmm\-yyyy"/>
    <numFmt numFmtId="175" formatCode="##,#0&quot; dias&quot;\,\ \-\ \ #,##0&quot; dias&quot;;0&quot; dias&quot;"/>
    <numFmt numFmtId="176" formatCode="##,#0&quot; dias&quot;\,\ &quot;-  &quot;#,##0&quot; dias&quot;;0&quot; dias&quot;"/>
    <numFmt numFmtId="177" formatCode="#,##0.00&quot; dias&quot;;\-\ #,##0.00&quot; dias&quot;;0&quot; dias&quot;"/>
    <numFmt numFmtId="178" formatCode="#,##0&quot; dias&quot;;\-\ #,##0&quot; dias&quot;;0&quot; dias&quot;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61"/>
      <name val="Arial"/>
      <family val="2"/>
    </font>
    <font>
      <b/>
      <sz val="10"/>
      <color indexed="61"/>
      <name val="Arial"/>
      <family val="2"/>
    </font>
    <font>
      <b/>
      <sz val="10"/>
      <color indexed="8"/>
      <name val="Tahoma"/>
      <family val="2"/>
    </font>
    <font>
      <b/>
      <sz val="10"/>
      <name val="I1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tted"/>
      <right style="dotted"/>
      <top style="thick"/>
      <bottom style="thick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9" fontId="4" fillId="2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167" fontId="4" fillId="2" borderId="2" xfId="0" applyNumberFormat="1" applyFont="1" applyFill="1" applyBorder="1" applyAlignment="1" applyProtection="1">
      <alignment horizontal="center"/>
      <protection/>
    </xf>
    <xf numFmtId="3" fontId="4" fillId="2" borderId="2" xfId="0" applyNumberFormat="1" applyFont="1" applyFill="1" applyBorder="1" applyAlignment="1" applyProtection="1">
      <alignment horizontal="center"/>
      <protection/>
    </xf>
    <xf numFmtId="168" fontId="4" fillId="2" borderId="2" xfId="0" applyNumberFormat="1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/>
      <protection/>
    </xf>
    <xf numFmtId="0" fontId="4" fillId="2" borderId="3" xfId="0" applyFon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167" fontId="4" fillId="2" borderId="0" xfId="0" applyNumberFormat="1" applyFont="1" applyFill="1" applyAlignment="1" applyProtection="1">
      <alignment horizontal="center"/>
      <protection/>
    </xf>
    <xf numFmtId="3" fontId="4" fillId="2" borderId="0" xfId="0" applyNumberFormat="1" applyFont="1" applyFill="1" applyAlignment="1" applyProtection="1">
      <alignment horizontal="center"/>
      <protection/>
    </xf>
    <xf numFmtId="168" fontId="2" fillId="2" borderId="0" xfId="0" applyNumberFormat="1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169" fontId="4" fillId="2" borderId="0" xfId="0" applyNumberFormat="1" applyFont="1" applyFill="1" applyAlignment="1" applyProtection="1">
      <alignment horizontal="center"/>
      <protection/>
    </xf>
    <xf numFmtId="166" fontId="4" fillId="2" borderId="0" xfId="0" applyNumberFormat="1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4" fontId="2" fillId="0" borderId="0" xfId="0" applyNumberFormat="1" applyFont="1" applyAlignment="1" applyProtection="1">
      <alignment/>
      <protection/>
    </xf>
    <xf numFmtId="14" fontId="4" fillId="2" borderId="2" xfId="0" applyNumberFormat="1" applyFont="1" applyFill="1" applyBorder="1" applyAlignment="1" applyProtection="1">
      <alignment horizontal="center"/>
      <protection/>
    </xf>
    <xf numFmtId="22" fontId="2" fillId="0" borderId="0" xfId="0" applyNumberFormat="1" applyFont="1" applyAlignment="1" applyProtection="1">
      <alignment/>
      <protection/>
    </xf>
    <xf numFmtId="168" fontId="2" fillId="0" borderId="3" xfId="0" applyNumberFormat="1" applyFont="1" applyBorder="1" applyAlignment="1" applyProtection="1">
      <alignment/>
      <protection/>
    </xf>
    <xf numFmtId="0" fontId="5" fillId="3" borderId="0" xfId="0" applyFont="1" applyFill="1" applyAlignment="1" applyProtection="1">
      <alignment horizontal="center"/>
      <protection/>
    </xf>
    <xf numFmtId="0" fontId="4" fillId="2" borderId="4" xfId="0" applyFont="1" applyFill="1" applyBorder="1" applyAlignment="1" applyProtection="1">
      <alignment horizontal="center"/>
      <protection/>
    </xf>
    <xf numFmtId="0" fontId="4" fillId="2" borderId="5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178" fontId="4" fillId="2" borderId="0" xfId="0" applyNumberFormat="1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4" fillId="2" borderId="8" xfId="0" applyFont="1" applyFill="1" applyBorder="1" applyAlignment="1" applyProtection="1">
      <alignment horizontal="center"/>
      <protection/>
    </xf>
    <xf numFmtId="0" fontId="4" fillId="2" borderId="9" xfId="0" applyFont="1" applyFill="1" applyBorder="1" applyAlignment="1" applyProtection="1">
      <alignment horizontal="center"/>
      <protection/>
    </xf>
    <xf numFmtId="167" fontId="4" fillId="2" borderId="8" xfId="0" applyNumberFormat="1" applyFont="1" applyFill="1" applyBorder="1" applyAlignment="1" applyProtection="1">
      <alignment horizontal="center"/>
      <protection/>
    </xf>
    <xf numFmtId="3" fontId="4" fillId="2" borderId="8" xfId="0" applyNumberFormat="1" applyFont="1" applyFill="1" applyBorder="1" applyAlignment="1" applyProtection="1">
      <alignment horizontal="center"/>
      <protection/>
    </xf>
    <xf numFmtId="168" fontId="4" fillId="2" borderId="8" xfId="0" applyNumberFormat="1" applyFont="1" applyFill="1" applyBorder="1" applyAlignment="1" applyProtection="1">
      <alignment horizontal="center"/>
      <protection/>
    </xf>
    <xf numFmtId="168" fontId="2" fillId="2" borderId="8" xfId="0" applyNumberFormat="1" applyFont="1" applyFill="1" applyBorder="1" applyAlignment="1" applyProtection="1">
      <alignment/>
      <protection/>
    </xf>
    <xf numFmtId="0" fontId="2" fillId="2" borderId="8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/>
      <protection/>
    </xf>
    <xf numFmtId="0" fontId="4" fillId="2" borderId="10" xfId="0" applyFont="1" applyFill="1" applyBorder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 horizontal="center"/>
      <protection/>
    </xf>
    <xf numFmtId="0" fontId="4" fillId="2" borderId="12" xfId="0" applyFont="1" applyFill="1" applyBorder="1" applyAlignment="1" applyProtection="1">
      <alignment horizontal="center"/>
      <protection/>
    </xf>
    <xf numFmtId="0" fontId="4" fillId="2" borderId="13" xfId="0" applyFont="1" applyFill="1" applyBorder="1" applyAlignment="1" applyProtection="1">
      <alignment horizontal="center"/>
      <protection/>
    </xf>
    <xf numFmtId="0" fontId="5" fillId="3" borderId="3" xfId="0" applyFont="1" applyFill="1" applyBorder="1" applyAlignment="1" applyProtection="1">
      <alignment horizontal="center"/>
      <protection/>
    </xf>
    <xf numFmtId="0" fontId="4" fillId="4" borderId="0" xfId="0" applyFont="1" applyFill="1" applyAlignment="1" applyProtection="1">
      <alignment/>
      <protection/>
    </xf>
    <xf numFmtId="0" fontId="3" fillId="2" borderId="4" xfId="0" applyFont="1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 horizontal="center"/>
      <protection/>
    </xf>
    <xf numFmtId="0" fontId="3" fillId="2" borderId="14" xfId="0" applyFont="1" applyFill="1" applyBorder="1" applyAlignment="1" applyProtection="1">
      <alignment horizontal="center"/>
      <protection/>
    </xf>
    <xf numFmtId="0" fontId="4" fillId="2" borderId="4" xfId="0" applyFont="1" applyFill="1" applyBorder="1" applyAlignment="1" applyProtection="1">
      <alignment horizontal="center"/>
      <protection/>
    </xf>
    <xf numFmtId="0" fontId="4" fillId="2" borderId="5" xfId="0" applyFont="1" applyFill="1" applyBorder="1" applyAlignment="1" applyProtection="1">
      <alignment horizontal="center"/>
      <protection/>
    </xf>
    <xf numFmtId="0" fontId="5" fillId="3" borderId="1" xfId="0" applyFont="1" applyFill="1" applyBorder="1" applyAlignment="1" applyProtection="1">
      <alignment horizontal="center"/>
      <protection/>
    </xf>
    <xf numFmtId="0" fontId="5" fillId="3" borderId="2" xfId="0" applyFont="1" applyFill="1" applyBorder="1" applyAlignment="1" applyProtection="1">
      <alignment horizontal="center"/>
      <protection/>
    </xf>
    <xf numFmtId="0" fontId="5" fillId="3" borderId="15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/>
        <color rgb="FFFF0000"/>
      </font>
      <fill>
        <patternFill>
          <bgColor rgb="FFFFFF99"/>
        </patternFill>
      </fill>
      <border/>
    </dxf>
    <dxf>
      <font>
        <b/>
        <i/>
        <strike val="0"/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3" width="6.7109375" style="2" customWidth="1"/>
    <col min="4" max="4" width="7.8515625" style="2" customWidth="1"/>
    <col min="5" max="5" width="50.7109375" style="2" customWidth="1"/>
    <col min="6" max="7" width="20.7109375" style="2" customWidth="1"/>
    <col min="8" max="8" width="60.7109375" style="2" customWidth="1"/>
    <col min="9" max="9" width="12.7109375" style="2" hidden="1" customWidth="1"/>
    <col min="10" max="10" width="12.7109375" style="36" hidden="1" customWidth="1"/>
    <col min="11" max="37" width="12.7109375" style="2" hidden="1" customWidth="1"/>
    <col min="38" max="38" width="12.7109375" style="2" customWidth="1"/>
    <col min="39" max="39" width="10.7109375" style="2" customWidth="1"/>
    <col min="40" max="16384" width="11.421875" style="2" customWidth="1"/>
  </cols>
  <sheetData>
    <row r="1" ht="12.75"/>
    <row r="2" spans="1:7" ht="12.75">
      <c r="A2" s="21"/>
      <c r="B2" s="51" t="s">
        <v>38</v>
      </c>
      <c r="C2" s="51" t="s">
        <v>40</v>
      </c>
      <c r="D2" s="51"/>
      <c r="E2" s="51"/>
      <c r="F2" s="51"/>
      <c r="G2" s="51"/>
    </row>
    <row r="3" spans="2:9" ht="12.75">
      <c r="B3" s="51"/>
      <c r="C3" s="51" t="s">
        <v>39</v>
      </c>
      <c r="D3" s="51"/>
      <c r="E3" s="51"/>
      <c r="F3" s="51"/>
      <c r="G3" s="51"/>
      <c r="I3" s="22"/>
    </row>
    <row r="4" spans="2:9" ht="12.75">
      <c r="B4" s="51"/>
      <c r="C4" s="51" t="s">
        <v>41</v>
      </c>
      <c r="D4" s="51"/>
      <c r="E4" s="51"/>
      <c r="F4" s="51"/>
      <c r="G4" s="51"/>
      <c r="I4" s="22"/>
    </row>
    <row r="5" spans="2:9" ht="12.75">
      <c r="B5" s="51"/>
      <c r="C5" s="51" t="s">
        <v>43</v>
      </c>
      <c r="D5" s="51"/>
      <c r="E5" s="51"/>
      <c r="F5" s="51"/>
      <c r="G5" s="51"/>
      <c r="I5" s="22"/>
    </row>
    <row r="6" spans="2:9" ht="12.75">
      <c r="B6" s="51"/>
      <c r="C6" s="51" t="s">
        <v>42</v>
      </c>
      <c r="D6" s="51"/>
      <c r="E6" s="51"/>
      <c r="F6" s="51"/>
      <c r="G6" s="51"/>
      <c r="I6" s="22"/>
    </row>
    <row r="7" ht="13.5" thickBot="1">
      <c r="I7" s="22"/>
    </row>
    <row r="8" spans="3:7" ht="13.5" thickTop="1">
      <c r="C8" s="57" t="str">
        <f>IF(K15=0,"Indique en la Celda inferior (E9) si usa Excel para Windows o Excel para Macintosh (W/M)","Tipo de Excel (Windows/Macintosh)")</f>
        <v>Tipo de Excel (Windows/Macintosh)</v>
      </c>
      <c r="D8" s="58"/>
      <c r="E8" s="58"/>
      <c r="F8" s="59"/>
      <c r="G8" s="10"/>
    </row>
    <row r="9" spans="3:7" ht="13.5" thickBot="1">
      <c r="C9" s="50"/>
      <c r="D9" s="26"/>
      <c r="E9" s="32" t="s">
        <v>26</v>
      </c>
      <c r="F9" s="26"/>
      <c r="G9" s="10"/>
    </row>
    <row r="10" spans="3:6" ht="13.5" thickTop="1">
      <c r="C10" s="20"/>
      <c r="D10" s="20"/>
      <c r="E10" s="20"/>
      <c r="F10" s="20"/>
    </row>
    <row r="11" ht="13.5" thickBot="1"/>
    <row r="12" spans="2:10" ht="17.25" thickBot="1" thickTop="1">
      <c r="B12" s="52" t="s">
        <v>24</v>
      </c>
      <c r="C12" s="53"/>
      <c r="D12" s="53"/>
      <c r="E12" s="53"/>
      <c r="F12" s="53"/>
      <c r="G12" s="53"/>
      <c r="H12" s="54"/>
      <c r="J12" s="2"/>
    </row>
    <row r="13" ht="13.5" thickTop="1">
      <c r="AJ13" s="24"/>
    </row>
    <row r="14" ht="13.5" thickBot="1"/>
    <row r="15" spans="2:38" ht="14.25" thickBot="1" thickTop="1">
      <c r="B15" s="4"/>
      <c r="C15" s="5"/>
      <c r="D15" s="5"/>
      <c r="E15" s="6"/>
      <c r="F15" s="7" t="s">
        <v>25</v>
      </c>
      <c r="G15" s="7"/>
      <c r="H15" s="8"/>
      <c r="I15" s="9">
        <f>IF($E$9="W",1,IF($E$9="w",1,0))</f>
        <v>1</v>
      </c>
      <c r="J15" s="9">
        <f>IF($E$9="M",1,IF($E$9="m",1,0))</f>
        <v>0</v>
      </c>
      <c r="K15" s="9">
        <f>I15+J15</f>
        <v>1</v>
      </c>
      <c r="L15" s="5"/>
      <c r="M15" s="5"/>
      <c r="N15" s="5"/>
      <c r="O15" s="5"/>
      <c r="P15" s="47"/>
      <c r="Q15" s="55" t="s">
        <v>8</v>
      </c>
      <c r="R15" s="56"/>
      <c r="S15" s="56"/>
      <c r="T15" s="56"/>
      <c r="U15" s="4" t="s">
        <v>36</v>
      </c>
      <c r="V15" s="5">
        <v>9999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23">
        <v>2958465</v>
      </c>
      <c r="AJ15" s="23"/>
      <c r="AK15" s="23"/>
      <c r="AL15" s="10"/>
    </row>
    <row r="16" spans="2:38" ht="14.25" thickBot="1" thickTop="1">
      <c r="B16" s="39" t="s">
        <v>19</v>
      </c>
      <c r="C16" s="38" t="s">
        <v>20</v>
      </c>
      <c r="D16" s="38" t="s">
        <v>21</v>
      </c>
      <c r="E16" s="40" t="s">
        <v>37</v>
      </c>
      <c r="F16" s="41" t="s">
        <v>27</v>
      </c>
      <c r="G16" s="41" t="s">
        <v>22</v>
      </c>
      <c r="H16" s="42" t="s">
        <v>23</v>
      </c>
      <c r="I16" s="43"/>
      <c r="J16" s="44"/>
      <c r="K16" s="45"/>
      <c r="L16" s="12">
        <v>1</v>
      </c>
      <c r="M16" s="12" t="s">
        <v>0</v>
      </c>
      <c r="N16" s="12" t="s">
        <v>7</v>
      </c>
      <c r="O16" s="12">
        <v>31</v>
      </c>
      <c r="P16" s="48"/>
      <c r="Q16" s="27" t="s">
        <v>34</v>
      </c>
      <c r="R16" s="29" t="s">
        <v>35</v>
      </c>
      <c r="S16" s="29" t="s">
        <v>33</v>
      </c>
      <c r="T16" s="28"/>
      <c r="U16" s="39" t="s">
        <v>20</v>
      </c>
      <c r="V16" s="38">
        <f>IF(E9="w",1900,IF(E9="W",1900,IF(E9="m",1904,IF(E9="M",1904,""))))</f>
        <v>1900</v>
      </c>
      <c r="W16" s="38" t="s">
        <v>32</v>
      </c>
      <c r="X16" s="38" t="s">
        <v>30</v>
      </c>
      <c r="Y16" s="38" t="s">
        <v>31</v>
      </c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46"/>
      <c r="AL16" s="10"/>
    </row>
    <row r="17" spans="2:38" ht="13.5" thickTop="1">
      <c r="B17" s="11">
        <v>5</v>
      </c>
      <c r="C17" s="12">
        <v>12</v>
      </c>
      <c r="D17" s="12">
        <v>1949</v>
      </c>
      <c r="E17" s="13" t="str">
        <f>IF(COUNT(B17:D17)&gt;2,IF(D17=INT(D17),IF(Y17=1,$O$28,IF(X17=1,$N$28,Z17)),""),"")</f>
        <v>lunes, 5 de diciembre de 1949</v>
      </c>
      <c r="F17" s="35">
        <f ca="1">IF(I17="","",IF(AJ17&gt;0,"Fecha no Valida",IF(D17&lt;V$16,"",IF(D17&gt;V$15,"",IF(D17&gt;V$15,"",TODAY()-I17)))))</f>
        <v>20947</v>
      </c>
      <c r="G17" s="17">
        <v>21000</v>
      </c>
      <c r="H17" s="18">
        <f>IF(G17="","",IF(ISNUMBER(G17),IF(I17="","",IF(AK17&gt;0,"Fecha no Valida",IF(G17="","",G17+I17))),"En la celda de la Izquierda solo deben introducirse numeros"))</f>
        <v>39237</v>
      </c>
      <c r="I17" s="15">
        <f>IF(V17=INT(V17),IF(AH17&gt;0,"",IF(D17&gt;V$15,"",IF(COUNTA(B17:D17)&gt;2,DATE(D17,C17,B17),""))),"")</f>
        <v>18237</v>
      </c>
      <c r="J17" s="16" t="str">
        <f>IF(I17="","",IF(COUNTA(B17:D17)&gt;2,VLOOKUP(WEEKDAY(I17,2),$L$16:$M$22,2,FALSE),""))</f>
        <v>lunes</v>
      </c>
      <c r="K17" s="16" t="str">
        <f>IF(I17="","",IF(D17="","",IF(D17&lt;2000," de "," del ")))</f>
        <v> de </v>
      </c>
      <c r="L17" s="12">
        <v>2</v>
      </c>
      <c r="M17" s="12" t="s">
        <v>1</v>
      </c>
      <c r="N17" s="12" t="s">
        <v>8</v>
      </c>
      <c r="O17" s="12">
        <v>28</v>
      </c>
      <c r="P17" s="49">
        <f>IF(ISNUMBER(C17),U17,"")</f>
        <v>31</v>
      </c>
      <c r="Q17" s="11">
        <f>IF($C17=2,IF(($V17/4)=INT($V17/4),1,0),"")</f>
      </c>
      <c r="R17" s="30">
        <f>IF($C17=2,IF(($V17/100)=INT($V17/100),1,0),"")</f>
      </c>
      <c r="S17" s="30">
        <f>IF($C17=2,IF(($V17/400)=INT($V17/400),1,0),"")</f>
      </c>
      <c r="T17" s="31">
        <f>IF(C17=2,SUM(Q17:S17),"")</f>
      </c>
      <c r="U17" s="11">
        <f>IF(C17=2,IF(T17/2=INT(T17/2),28,29),IF(ISNUMBER(C17),VLOOKUP(C17,$L$16:$O$27,4,FALSE),""))</f>
        <v>31</v>
      </c>
      <c r="V17" s="12">
        <f aca="true" t="shared" si="0" ref="V17:V22">IF(D17="",0,D17)</f>
        <v>1949</v>
      </c>
      <c r="W17" s="12">
        <f>IF((V17/400)=INT(V17/400),1,0)</f>
        <v>0</v>
      </c>
      <c r="X17" s="12">
        <f>IF(C17&lt;1,1,IF(C17&gt;12,1,IF(C17&lt;&gt;INT(C17),1,0)))</f>
        <v>0</v>
      </c>
      <c r="Y17" s="12">
        <f>IF(X17=0,IF(B17&lt;1,1,IF(B17&lt;&gt;INT(B17),1,IF(B17&gt;U17,1,0))),0)</f>
        <v>0</v>
      </c>
      <c r="Z17" s="13" t="str">
        <f>IF(COUNTA(B17:D17)&lt;3,"",IF(AJ17&gt;0,"Fecha no Valida",IF(D17&lt;V$16,CONCATENATE("El año no puede ser menor que ",$V$16),IF(D17&gt;$V$15,CONCATENATE("El año no puede ser mayor que ",$V$15),IF(B17&gt;U17,N$28,CONCATENATE(J17,", ",B17," de ",VLOOKUP(C17,$L$16:$N$27,3,FALSE),K17,V17))))))</f>
        <v>lunes, 5 de diciembre de 1949</v>
      </c>
      <c r="AA17" s="12">
        <f aca="true" t="shared" si="1" ref="AA17:AA22">IF(C17="","",IF(C17&lt;1,"",IF(C17&gt;12,"",C17)))</f>
        <v>12</v>
      </c>
      <c r="AB17" s="12">
        <f>IF(AA17="","",VLOOKUP(AA17,$L$16:$O$27,4,FALSE))</f>
        <v>31</v>
      </c>
      <c r="AC17" s="12">
        <f aca="true" t="shared" si="2" ref="AC17:AC22">IF(B17="",0,IF(B17&lt;1,1,0))</f>
        <v>0</v>
      </c>
      <c r="AD17" s="12">
        <f>IF(AA17="",1,IF(B17&gt;U17,1,0))</f>
        <v>0</v>
      </c>
      <c r="AE17" s="12">
        <f aca="true" t="shared" si="3" ref="AE17:AE22">IF(AA17="",1,IF(AA17&lt;1,1,IF(AA17&gt;12,1,0)))</f>
        <v>0</v>
      </c>
      <c r="AF17" s="12">
        <f>IF($V17&lt;$V$16,1,0)</f>
        <v>0</v>
      </c>
      <c r="AG17" s="12">
        <f aca="true" t="shared" si="4" ref="AG17:AG22">IF($V17&gt;$V$15,1,0)</f>
        <v>0</v>
      </c>
      <c r="AH17" s="12">
        <f aca="true" t="shared" si="5" ref="AH17:AH22">SUM(AC17:AG17)</f>
        <v>0</v>
      </c>
      <c r="AI17" s="14">
        <f aca="true" t="shared" si="6" ref="AI17:AI22">IF(I17="","",$AI$15-(G17+I17))</f>
        <v>2919228</v>
      </c>
      <c r="AJ17" s="12">
        <f aca="true" t="shared" si="7" ref="AJ17:AJ22">IF(I17="",0,IF($AI$15&lt;I17,1,0))</f>
        <v>0</v>
      </c>
      <c r="AK17" s="12">
        <f aca="true" t="shared" si="8" ref="AK17:AK28">IF(I17="",0,IF(AI17&lt;0,1,0))</f>
        <v>0</v>
      </c>
      <c r="AL17" s="10"/>
    </row>
    <row r="18" spans="2:38" ht="12.75">
      <c r="B18" s="33"/>
      <c r="C18" s="34"/>
      <c r="D18" s="34"/>
      <c r="E18" s="13">
        <f aca="true" t="shared" si="9" ref="E18:E28">IF(COUNT(B18:D18)&gt;2,IF(D18=INT(D18),IF(Y18=1,$O$28,IF(X18=1,$N$28,Z18)),""),"")</f>
      </c>
      <c r="F18" s="35">
        <f aca="true" ca="1" t="shared" si="10" ref="F18:F28">IF(I18="","",IF(AJ18&gt;0,"Fecha no Valida",IF(D18&lt;V$16,"",IF(D18&gt;V$15,"",IF(D18&gt;V$15,"",TODAY()-I18)))))</f>
      </c>
      <c r="G18" s="1"/>
      <c r="H18" s="18">
        <f aca="true" t="shared" si="11" ref="H18:H28">IF(G18="","",IF(ISNUMBER(G18),IF(I18="","",IF(AK18&gt;0,"Fecha no Valida",IF(G18="","",G18+I18))),"En la celda de la Izquierda solo deben introducirse numeros"))</f>
      </c>
      <c r="I18" s="15">
        <f aca="true" t="shared" si="12" ref="I18:I28">IF(V18=INT(V18),IF(AH18&gt;0,"",IF(D18&gt;V$15,"",IF(COUNTA(B18:D18)&gt;2,DATE(D18,C18,B18),""))),"")</f>
      </c>
      <c r="J18" s="16">
        <f>IF(I18="","",IF(COUNTA(B18:D18)&gt;2,VLOOKUP(WEEKDAY(I18,2),$L$16:$M$22,2,FALSE),""))</f>
      </c>
      <c r="K18" s="16">
        <f>IF(I18="","",IF(D18="","",IF(D18&lt;2000," de "," del ")))</f>
      </c>
      <c r="L18" s="12">
        <v>3</v>
      </c>
      <c r="M18" s="12" t="s">
        <v>2</v>
      </c>
      <c r="N18" s="12" t="s">
        <v>9</v>
      </c>
      <c r="O18" s="12">
        <v>31</v>
      </c>
      <c r="P18" s="49">
        <f aca="true" t="shared" si="13" ref="P18:P28">IF(ISNUMBER(C18),U18,"")</f>
      </c>
      <c r="Q18" s="11">
        <f aca="true" t="shared" si="14" ref="Q18:Q28">IF($C18=2,IF(($V18/4)=INT($V18/4),1,0),"")</f>
      </c>
      <c r="R18" s="30">
        <f aca="true" t="shared" si="15" ref="R18:R28">IF($C18=2,IF(($V18/100)=INT($V18/100),1,0),"")</f>
      </c>
      <c r="S18" s="30">
        <f aca="true" t="shared" si="16" ref="S18:S28">IF($C18=2,IF(($V18/400)=INT($V18/400),1,0),"")</f>
      </c>
      <c r="T18" s="31">
        <f aca="true" t="shared" si="17" ref="T18:T28">IF(C18=2,SUM(Q18:S18),"")</f>
      </c>
      <c r="U18" s="11">
        <f aca="true" t="shared" si="18" ref="U18:U28">IF(C18=2,IF(T18/2=INT(T18/2),28,29),IF(ISNUMBER(C18),VLOOKUP(C18,$L$16:$O$27,4,FALSE),""))</f>
      </c>
      <c r="V18" s="12">
        <f t="shared" si="0"/>
        <v>0</v>
      </c>
      <c r="W18" s="12">
        <f aca="true" t="shared" si="19" ref="W18:W28">IF((V18/400)=INT(V18/400),1,0)</f>
        <v>1</v>
      </c>
      <c r="X18" s="12">
        <f aca="true" t="shared" si="20" ref="X18:X28">IF(C18&lt;1,1,IF(C18&gt;12,1,IF(C18&lt;&gt;INT(C18),1,0)))</f>
        <v>1</v>
      </c>
      <c r="Y18" s="12">
        <f aca="true" t="shared" si="21" ref="Y18:Y28">IF(X18=0,IF(B18&lt;1,1,IF(B18&lt;&gt;INT(B18),1,IF(B18&gt;U18,1,0))),0)</f>
        <v>0</v>
      </c>
      <c r="Z18" s="13">
        <f aca="true" t="shared" si="22" ref="Z18:Z28">IF(COUNTA(B18:D18)&lt;3,"",IF(AJ18&gt;0,"Fecha no Valida",IF(D18&lt;V$16,CONCATENATE("El año no puede ser menor que ",$V$16),IF(D18&gt;$V$15,CONCATENATE("El año no puede ser mayor que ",$V$15),IF(B18&gt;U18,N$28,CONCATENATE(J18,", ",B18," de ",VLOOKUP(C18,$L$16:$N$27,3,FALSE),K18,V18))))))</f>
      </c>
      <c r="AA18" s="12">
        <f t="shared" si="1"/>
      </c>
      <c r="AB18" s="12">
        <f aca="true" t="shared" si="23" ref="AB18:AB28">IF(AA18="","",VLOOKUP(AA18,$L$16:$O$27,4,FALSE))</f>
      </c>
      <c r="AC18" s="12">
        <f t="shared" si="2"/>
        <v>0</v>
      </c>
      <c r="AD18" s="12">
        <f aca="true" t="shared" si="24" ref="AD18:AD28">IF(AA18="",1,IF(B18&gt;U18,1,0))</f>
        <v>1</v>
      </c>
      <c r="AE18" s="12">
        <f t="shared" si="3"/>
        <v>1</v>
      </c>
      <c r="AF18" s="12">
        <f>IF(V18&lt;$V$16,1,0)</f>
        <v>1</v>
      </c>
      <c r="AG18" s="12">
        <f t="shared" si="4"/>
        <v>0</v>
      </c>
      <c r="AH18" s="12">
        <f t="shared" si="5"/>
        <v>3</v>
      </c>
      <c r="AI18" s="14">
        <f t="shared" si="6"/>
      </c>
      <c r="AJ18" s="12">
        <f t="shared" si="7"/>
        <v>0</v>
      </c>
      <c r="AK18" s="12">
        <f t="shared" si="8"/>
        <v>0</v>
      </c>
      <c r="AL18" s="25"/>
    </row>
    <row r="19" spans="2:38" ht="12.75">
      <c r="B19" s="33"/>
      <c r="C19" s="34"/>
      <c r="D19" s="34"/>
      <c r="E19" s="13">
        <f t="shared" si="9"/>
      </c>
      <c r="F19" s="35">
        <f ca="1" t="shared" si="10"/>
      </c>
      <c r="G19" s="1"/>
      <c r="H19" s="18">
        <f t="shared" si="11"/>
      </c>
      <c r="I19" s="15">
        <f t="shared" si="12"/>
      </c>
      <c r="J19" s="16">
        <f>IF(I19="","",IF(COUNTA(B19:D19)&gt;2,VLOOKUP(WEEKDAY(I19,2),$L$16:$M$22,2,FALSE),""))</f>
      </c>
      <c r="K19" s="16">
        <f>IF(I19="","",IF(D19="","",IF(D19&lt;2000," de "," del ")))</f>
      </c>
      <c r="L19" s="12">
        <v>4</v>
      </c>
      <c r="M19" s="12" t="s">
        <v>3</v>
      </c>
      <c r="N19" s="12" t="s">
        <v>10</v>
      </c>
      <c r="O19" s="12">
        <v>30</v>
      </c>
      <c r="P19" s="49">
        <f t="shared" si="13"/>
      </c>
      <c r="Q19" s="11">
        <f t="shared" si="14"/>
      </c>
      <c r="R19" s="30">
        <f t="shared" si="15"/>
      </c>
      <c r="S19" s="30">
        <f t="shared" si="16"/>
      </c>
      <c r="T19" s="31">
        <f t="shared" si="17"/>
      </c>
      <c r="U19" s="11">
        <f t="shared" si="18"/>
      </c>
      <c r="V19" s="12">
        <f t="shared" si="0"/>
        <v>0</v>
      </c>
      <c r="W19" s="12">
        <f t="shared" si="19"/>
        <v>1</v>
      </c>
      <c r="X19" s="12">
        <f t="shared" si="20"/>
        <v>1</v>
      </c>
      <c r="Y19" s="12">
        <f t="shared" si="21"/>
        <v>0</v>
      </c>
      <c r="Z19" s="13">
        <f t="shared" si="22"/>
      </c>
      <c r="AA19" s="12">
        <f t="shared" si="1"/>
      </c>
      <c r="AB19" s="12">
        <f t="shared" si="23"/>
      </c>
      <c r="AC19" s="12">
        <f t="shared" si="2"/>
        <v>0</v>
      </c>
      <c r="AD19" s="12">
        <f t="shared" si="24"/>
        <v>1</v>
      </c>
      <c r="AE19" s="12">
        <f t="shared" si="3"/>
        <v>1</v>
      </c>
      <c r="AF19" s="12">
        <f>IF(V19&lt;$V$16,1,0)</f>
        <v>1</v>
      </c>
      <c r="AG19" s="12">
        <f t="shared" si="4"/>
        <v>0</v>
      </c>
      <c r="AH19" s="12">
        <f t="shared" si="5"/>
        <v>3</v>
      </c>
      <c r="AI19" s="14">
        <f t="shared" si="6"/>
      </c>
      <c r="AJ19" s="12">
        <f t="shared" si="7"/>
        <v>0</v>
      </c>
      <c r="AK19" s="12">
        <f t="shared" si="8"/>
        <v>0</v>
      </c>
      <c r="AL19" s="10"/>
    </row>
    <row r="20" spans="2:38" ht="12.75">
      <c r="B20" s="33"/>
      <c r="C20" s="34"/>
      <c r="D20" s="34"/>
      <c r="E20" s="13">
        <f t="shared" si="9"/>
      </c>
      <c r="F20" s="35">
        <f ca="1" t="shared" si="10"/>
      </c>
      <c r="G20" s="1"/>
      <c r="H20" s="18">
        <f t="shared" si="11"/>
      </c>
      <c r="I20" s="15">
        <f t="shared" si="12"/>
      </c>
      <c r="J20" s="16">
        <f aca="true" t="shared" si="25" ref="J20:J28">IF(I20="","",IF(COUNTA(B20:D20)&gt;2,VLOOKUP(WEEKDAY(I20,2),$L$16:$M$22,2,FALSE),""))</f>
      </c>
      <c r="K20" s="16">
        <f aca="true" t="shared" si="26" ref="K20:K28">IF(I20="","",IF(D20="","",IF(D20&lt;2000," de "," del ")))</f>
      </c>
      <c r="L20" s="12">
        <v>5</v>
      </c>
      <c r="M20" s="12" t="s">
        <v>4</v>
      </c>
      <c r="N20" s="12" t="s">
        <v>11</v>
      </c>
      <c r="O20" s="12">
        <v>31</v>
      </c>
      <c r="P20" s="49">
        <f t="shared" si="13"/>
      </c>
      <c r="Q20" s="11">
        <f t="shared" si="14"/>
      </c>
      <c r="R20" s="30">
        <f t="shared" si="15"/>
      </c>
      <c r="S20" s="30">
        <f t="shared" si="16"/>
      </c>
      <c r="T20" s="31">
        <f t="shared" si="17"/>
      </c>
      <c r="U20" s="11">
        <f t="shared" si="18"/>
      </c>
      <c r="V20" s="12">
        <f t="shared" si="0"/>
        <v>0</v>
      </c>
      <c r="W20" s="12">
        <f t="shared" si="19"/>
        <v>1</v>
      </c>
      <c r="X20" s="12">
        <f t="shared" si="20"/>
        <v>1</v>
      </c>
      <c r="Y20" s="12">
        <f t="shared" si="21"/>
        <v>0</v>
      </c>
      <c r="Z20" s="13">
        <f t="shared" si="22"/>
      </c>
      <c r="AA20" s="12">
        <f t="shared" si="1"/>
      </c>
      <c r="AB20" s="12">
        <f t="shared" si="23"/>
      </c>
      <c r="AC20" s="12">
        <f t="shared" si="2"/>
        <v>0</v>
      </c>
      <c r="AD20" s="12">
        <f t="shared" si="24"/>
        <v>1</v>
      </c>
      <c r="AE20" s="12">
        <f t="shared" si="3"/>
        <v>1</v>
      </c>
      <c r="AF20" s="12">
        <f>IF(V20&lt;$V$16,1,0)</f>
        <v>1</v>
      </c>
      <c r="AG20" s="12">
        <f t="shared" si="4"/>
        <v>0</v>
      </c>
      <c r="AH20" s="12">
        <f t="shared" si="5"/>
        <v>3</v>
      </c>
      <c r="AI20" s="14">
        <f t="shared" si="6"/>
      </c>
      <c r="AJ20" s="12">
        <f t="shared" si="7"/>
        <v>0</v>
      </c>
      <c r="AK20" s="12">
        <f t="shared" si="8"/>
        <v>0</v>
      </c>
      <c r="AL20" s="10"/>
    </row>
    <row r="21" spans="2:38" ht="12.75">
      <c r="B21" s="33"/>
      <c r="C21" s="34"/>
      <c r="D21" s="34"/>
      <c r="E21" s="13">
        <f t="shared" si="9"/>
      </c>
      <c r="F21" s="35">
        <f ca="1" t="shared" si="10"/>
      </c>
      <c r="G21" s="1"/>
      <c r="H21" s="18">
        <f t="shared" si="11"/>
      </c>
      <c r="I21" s="15">
        <f t="shared" si="12"/>
      </c>
      <c r="J21" s="16">
        <f t="shared" si="25"/>
      </c>
      <c r="K21" s="16">
        <f t="shared" si="26"/>
      </c>
      <c r="L21" s="12">
        <v>6</v>
      </c>
      <c r="M21" s="12" t="s">
        <v>5</v>
      </c>
      <c r="N21" s="12" t="s">
        <v>12</v>
      </c>
      <c r="O21" s="12">
        <v>30</v>
      </c>
      <c r="P21" s="49">
        <f t="shared" si="13"/>
      </c>
      <c r="Q21" s="11">
        <f t="shared" si="14"/>
      </c>
      <c r="R21" s="30">
        <f t="shared" si="15"/>
      </c>
      <c r="S21" s="30">
        <f t="shared" si="16"/>
      </c>
      <c r="T21" s="31">
        <f t="shared" si="17"/>
      </c>
      <c r="U21" s="11">
        <f t="shared" si="18"/>
      </c>
      <c r="V21" s="12">
        <f t="shared" si="0"/>
        <v>0</v>
      </c>
      <c r="W21" s="12">
        <f t="shared" si="19"/>
        <v>1</v>
      </c>
      <c r="X21" s="12">
        <f t="shared" si="20"/>
        <v>1</v>
      </c>
      <c r="Y21" s="12">
        <f t="shared" si="21"/>
        <v>0</v>
      </c>
      <c r="Z21" s="13">
        <f t="shared" si="22"/>
      </c>
      <c r="AA21" s="12">
        <f t="shared" si="1"/>
      </c>
      <c r="AB21" s="12">
        <f t="shared" si="23"/>
      </c>
      <c r="AC21" s="12">
        <f t="shared" si="2"/>
        <v>0</v>
      </c>
      <c r="AD21" s="12">
        <f t="shared" si="24"/>
        <v>1</v>
      </c>
      <c r="AE21" s="12">
        <f t="shared" si="3"/>
        <v>1</v>
      </c>
      <c r="AF21" s="12">
        <f>IF(V21&lt;$V$16,1,0)</f>
        <v>1</v>
      </c>
      <c r="AG21" s="12">
        <f t="shared" si="4"/>
        <v>0</v>
      </c>
      <c r="AH21" s="12">
        <f t="shared" si="5"/>
        <v>3</v>
      </c>
      <c r="AI21" s="14">
        <f t="shared" si="6"/>
      </c>
      <c r="AJ21" s="12">
        <f t="shared" si="7"/>
        <v>0</v>
      </c>
      <c r="AK21" s="12">
        <f t="shared" si="8"/>
        <v>0</v>
      </c>
      <c r="AL21" s="10"/>
    </row>
    <row r="22" spans="2:38" ht="12.75">
      <c r="B22" s="33"/>
      <c r="C22" s="34"/>
      <c r="D22" s="34"/>
      <c r="E22" s="13">
        <f t="shared" si="9"/>
      </c>
      <c r="F22" s="35">
        <f ca="1" t="shared" si="10"/>
      </c>
      <c r="G22" s="1"/>
      <c r="H22" s="18">
        <f t="shared" si="11"/>
      </c>
      <c r="I22" s="15">
        <f t="shared" si="12"/>
      </c>
      <c r="J22" s="16">
        <f t="shared" si="25"/>
      </c>
      <c r="K22" s="16">
        <f t="shared" si="26"/>
      </c>
      <c r="L22" s="12">
        <v>7</v>
      </c>
      <c r="M22" s="12" t="s">
        <v>6</v>
      </c>
      <c r="N22" s="12" t="s">
        <v>13</v>
      </c>
      <c r="O22" s="12">
        <v>31</v>
      </c>
      <c r="P22" s="49">
        <f t="shared" si="13"/>
      </c>
      <c r="Q22" s="11">
        <f t="shared" si="14"/>
      </c>
      <c r="R22" s="30">
        <f t="shared" si="15"/>
      </c>
      <c r="S22" s="30">
        <f t="shared" si="16"/>
      </c>
      <c r="T22" s="31">
        <f t="shared" si="17"/>
      </c>
      <c r="U22" s="11">
        <f t="shared" si="18"/>
      </c>
      <c r="V22" s="12">
        <f t="shared" si="0"/>
        <v>0</v>
      </c>
      <c r="W22" s="12">
        <f t="shared" si="19"/>
        <v>1</v>
      </c>
      <c r="X22" s="12">
        <f t="shared" si="20"/>
        <v>1</v>
      </c>
      <c r="Y22" s="12">
        <f t="shared" si="21"/>
        <v>0</v>
      </c>
      <c r="Z22" s="13">
        <f t="shared" si="22"/>
      </c>
      <c r="AA22" s="12">
        <f t="shared" si="1"/>
      </c>
      <c r="AB22" s="12">
        <f t="shared" si="23"/>
      </c>
      <c r="AC22" s="12">
        <f t="shared" si="2"/>
        <v>0</v>
      </c>
      <c r="AD22" s="12">
        <f t="shared" si="24"/>
        <v>1</v>
      </c>
      <c r="AE22" s="12">
        <f t="shared" si="3"/>
        <v>1</v>
      </c>
      <c r="AF22" s="12">
        <f>IF(V22&lt;$V$16,1,0)</f>
        <v>1</v>
      </c>
      <c r="AG22" s="12">
        <f t="shared" si="4"/>
        <v>0</v>
      </c>
      <c r="AH22" s="12">
        <f t="shared" si="5"/>
        <v>3</v>
      </c>
      <c r="AI22" s="14">
        <f t="shared" si="6"/>
      </c>
      <c r="AJ22" s="12">
        <f t="shared" si="7"/>
        <v>0</v>
      </c>
      <c r="AK22" s="12">
        <f t="shared" si="8"/>
        <v>0</v>
      </c>
      <c r="AL22" s="10"/>
    </row>
    <row r="23" spans="2:38" ht="12.75">
      <c r="B23" s="33"/>
      <c r="C23" s="34"/>
      <c r="D23" s="34"/>
      <c r="E23" s="13">
        <f t="shared" si="9"/>
      </c>
      <c r="F23" s="35">
        <f ca="1" t="shared" si="10"/>
      </c>
      <c r="G23" s="1"/>
      <c r="H23" s="18">
        <f t="shared" si="11"/>
      </c>
      <c r="I23" s="15">
        <f t="shared" si="12"/>
      </c>
      <c r="J23" s="16">
        <f t="shared" si="25"/>
      </c>
      <c r="K23" s="16">
        <f t="shared" si="26"/>
      </c>
      <c r="L23" s="12">
        <v>8</v>
      </c>
      <c r="M23" s="12"/>
      <c r="N23" s="12" t="s">
        <v>14</v>
      </c>
      <c r="O23" s="12">
        <v>31</v>
      </c>
      <c r="P23" s="49">
        <f t="shared" si="13"/>
      </c>
      <c r="Q23" s="11">
        <f t="shared" si="14"/>
      </c>
      <c r="R23" s="30">
        <f t="shared" si="15"/>
      </c>
      <c r="S23" s="30">
        <f t="shared" si="16"/>
      </c>
      <c r="T23" s="31">
        <f t="shared" si="17"/>
      </c>
      <c r="U23" s="11">
        <f t="shared" si="18"/>
      </c>
      <c r="V23" s="12">
        <f aca="true" t="shared" si="27" ref="V23:V28">IF(D23="",0,D23)</f>
        <v>0</v>
      </c>
      <c r="W23" s="12">
        <f t="shared" si="19"/>
        <v>1</v>
      </c>
      <c r="X23" s="12">
        <f t="shared" si="20"/>
        <v>1</v>
      </c>
      <c r="Y23" s="12">
        <f t="shared" si="21"/>
        <v>0</v>
      </c>
      <c r="Z23" s="13">
        <f t="shared" si="22"/>
      </c>
      <c r="AA23" s="12">
        <f aca="true" t="shared" si="28" ref="AA23:AA28">IF(C23="","",IF(C23&lt;1,"",IF(C23&gt;12,"",C23)))</f>
      </c>
      <c r="AB23" s="12">
        <f t="shared" si="23"/>
      </c>
      <c r="AC23" s="12">
        <f aca="true" t="shared" si="29" ref="AC23:AC28">IF(B23="",0,IF(B23&lt;1,1,0))</f>
        <v>0</v>
      </c>
      <c r="AD23" s="12">
        <f t="shared" si="24"/>
        <v>1</v>
      </c>
      <c r="AE23" s="12">
        <f aca="true" t="shared" si="30" ref="AE23:AE28">IF(AA23="",1,IF(AA23&lt;1,1,IF(AA23&gt;12,1,0)))</f>
        <v>1</v>
      </c>
      <c r="AF23" s="12">
        <f aca="true" t="shared" si="31" ref="AF23:AF28">IF(V23&lt;$V$16,1,0)</f>
        <v>1</v>
      </c>
      <c r="AG23" s="12">
        <f aca="true" t="shared" si="32" ref="AG23:AG28">IF($V23&gt;$V$15,1,0)</f>
        <v>0</v>
      </c>
      <c r="AH23" s="12">
        <f aca="true" t="shared" si="33" ref="AH23:AH28">SUM(AC23:AG23)</f>
        <v>3</v>
      </c>
      <c r="AI23" s="14">
        <f aca="true" t="shared" si="34" ref="AI23:AI28">IF(I23="","",$AI$15-(G23+I23))</f>
      </c>
      <c r="AJ23" s="12">
        <f aca="true" t="shared" si="35" ref="AJ23:AJ28">IF(I23="",0,IF($AI$15&lt;I23,1,0))</f>
        <v>0</v>
      </c>
      <c r="AK23" s="12">
        <f t="shared" si="8"/>
        <v>0</v>
      </c>
      <c r="AL23" s="10"/>
    </row>
    <row r="24" spans="2:38" ht="12.75">
      <c r="B24" s="33"/>
      <c r="C24" s="34"/>
      <c r="D24" s="34"/>
      <c r="E24" s="13">
        <f t="shared" si="9"/>
      </c>
      <c r="F24" s="35">
        <f ca="1" t="shared" si="10"/>
      </c>
      <c r="G24" s="1"/>
      <c r="H24" s="18">
        <f t="shared" si="11"/>
      </c>
      <c r="I24" s="15">
        <f t="shared" si="12"/>
      </c>
      <c r="J24" s="16">
        <f t="shared" si="25"/>
      </c>
      <c r="K24" s="16">
        <f t="shared" si="26"/>
      </c>
      <c r="L24" s="12">
        <v>9</v>
      </c>
      <c r="M24" s="12"/>
      <c r="N24" s="12" t="s">
        <v>15</v>
      </c>
      <c r="O24" s="12">
        <v>30</v>
      </c>
      <c r="P24" s="49">
        <f t="shared" si="13"/>
      </c>
      <c r="Q24" s="11">
        <f t="shared" si="14"/>
      </c>
      <c r="R24" s="30">
        <f t="shared" si="15"/>
      </c>
      <c r="S24" s="30">
        <f t="shared" si="16"/>
      </c>
      <c r="T24" s="31">
        <f t="shared" si="17"/>
      </c>
      <c r="U24" s="11">
        <f t="shared" si="18"/>
      </c>
      <c r="V24" s="12">
        <f t="shared" si="27"/>
        <v>0</v>
      </c>
      <c r="W24" s="12">
        <f t="shared" si="19"/>
        <v>1</v>
      </c>
      <c r="X24" s="12">
        <f t="shared" si="20"/>
        <v>1</v>
      </c>
      <c r="Y24" s="12">
        <f t="shared" si="21"/>
        <v>0</v>
      </c>
      <c r="Z24" s="13">
        <f t="shared" si="22"/>
      </c>
      <c r="AA24" s="12">
        <f t="shared" si="28"/>
      </c>
      <c r="AB24" s="12">
        <f t="shared" si="23"/>
      </c>
      <c r="AC24" s="12">
        <f t="shared" si="29"/>
        <v>0</v>
      </c>
      <c r="AD24" s="12">
        <f t="shared" si="24"/>
        <v>1</v>
      </c>
      <c r="AE24" s="12">
        <f t="shared" si="30"/>
        <v>1</v>
      </c>
      <c r="AF24" s="12">
        <f t="shared" si="31"/>
        <v>1</v>
      </c>
      <c r="AG24" s="12">
        <f t="shared" si="32"/>
        <v>0</v>
      </c>
      <c r="AH24" s="12">
        <f t="shared" si="33"/>
        <v>3</v>
      </c>
      <c r="AI24" s="14">
        <f t="shared" si="34"/>
      </c>
      <c r="AJ24" s="12">
        <f t="shared" si="35"/>
        <v>0</v>
      </c>
      <c r="AK24" s="12">
        <f t="shared" si="8"/>
        <v>0</v>
      </c>
      <c r="AL24" s="10"/>
    </row>
    <row r="25" spans="2:38" ht="12.75">
      <c r="B25" s="33"/>
      <c r="C25" s="34"/>
      <c r="D25" s="34"/>
      <c r="E25" s="13">
        <f t="shared" si="9"/>
      </c>
      <c r="F25" s="35">
        <f ca="1" t="shared" si="10"/>
      </c>
      <c r="G25" s="1"/>
      <c r="H25" s="18">
        <f t="shared" si="11"/>
      </c>
      <c r="I25" s="15">
        <f t="shared" si="12"/>
      </c>
      <c r="J25" s="16">
        <f t="shared" si="25"/>
      </c>
      <c r="K25" s="16">
        <f t="shared" si="26"/>
      </c>
      <c r="L25" s="12">
        <v>10</v>
      </c>
      <c r="M25" s="19"/>
      <c r="N25" s="12" t="s">
        <v>16</v>
      </c>
      <c r="O25" s="12">
        <v>31</v>
      </c>
      <c r="P25" s="49">
        <f t="shared" si="13"/>
      </c>
      <c r="Q25" s="11">
        <f t="shared" si="14"/>
      </c>
      <c r="R25" s="30">
        <f t="shared" si="15"/>
      </c>
      <c r="S25" s="30">
        <f t="shared" si="16"/>
      </c>
      <c r="T25" s="31">
        <f t="shared" si="17"/>
      </c>
      <c r="U25" s="11">
        <f t="shared" si="18"/>
      </c>
      <c r="V25" s="12">
        <f t="shared" si="27"/>
        <v>0</v>
      </c>
      <c r="W25" s="12">
        <f t="shared" si="19"/>
        <v>1</v>
      </c>
      <c r="X25" s="12">
        <f t="shared" si="20"/>
        <v>1</v>
      </c>
      <c r="Y25" s="12">
        <f t="shared" si="21"/>
        <v>0</v>
      </c>
      <c r="Z25" s="13">
        <f t="shared" si="22"/>
      </c>
      <c r="AA25" s="12">
        <f t="shared" si="28"/>
      </c>
      <c r="AB25" s="12">
        <f t="shared" si="23"/>
      </c>
      <c r="AC25" s="12">
        <f t="shared" si="29"/>
        <v>0</v>
      </c>
      <c r="AD25" s="12">
        <f t="shared" si="24"/>
        <v>1</v>
      </c>
      <c r="AE25" s="12">
        <f t="shared" si="30"/>
        <v>1</v>
      </c>
      <c r="AF25" s="12">
        <f t="shared" si="31"/>
        <v>1</v>
      </c>
      <c r="AG25" s="12">
        <f t="shared" si="32"/>
        <v>0</v>
      </c>
      <c r="AH25" s="12">
        <f t="shared" si="33"/>
        <v>3</v>
      </c>
      <c r="AI25" s="14">
        <f t="shared" si="34"/>
      </c>
      <c r="AJ25" s="12">
        <f t="shared" si="35"/>
        <v>0</v>
      </c>
      <c r="AK25" s="12">
        <f t="shared" si="8"/>
        <v>0</v>
      </c>
      <c r="AL25" s="10"/>
    </row>
    <row r="26" spans="2:38" ht="12.75">
      <c r="B26" s="33"/>
      <c r="C26" s="34"/>
      <c r="D26" s="34"/>
      <c r="E26" s="13">
        <f t="shared" si="9"/>
      </c>
      <c r="F26" s="35">
        <f ca="1" t="shared" si="10"/>
      </c>
      <c r="G26" s="1"/>
      <c r="H26" s="18">
        <f t="shared" si="11"/>
      </c>
      <c r="I26" s="15">
        <f t="shared" si="12"/>
      </c>
      <c r="J26" s="16">
        <f t="shared" si="25"/>
      </c>
      <c r="K26" s="16">
        <f t="shared" si="26"/>
      </c>
      <c r="L26" s="12">
        <v>11</v>
      </c>
      <c r="M26" s="19"/>
      <c r="N26" s="12" t="s">
        <v>17</v>
      </c>
      <c r="O26" s="12">
        <v>30</v>
      </c>
      <c r="P26" s="49">
        <f t="shared" si="13"/>
      </c>
      <c r="Q26" s="11">
        <f t="shared" si="14"/>
      </c>
      <c r="R26" s="30">
        <f t="shared" si="15"/>
      </c>
      <c r="S26" s="30">
        <f t="shared" si="16"/>
      </c>
      <c r="T26" s="31">
        <f t="shared" si="17"/>
      </c>
      <c r="U26" s="11">
        <f t="shared" si="18"/>
      </c>
      <c r="V26" s="12">
        <f t="shared" si="27"/>
        <v>0</v>
      </c>
      <c r="W26" s="12">
        <f t="shared" si="19"/>
        <v>1</v>
      </c>
      <c r="X26" s="12">
        <f t="shared" si="20"/>
        <v>1</v>
      </c>
      <c r="Y26" s="12">
        <f t="shared" si="21"/>
        <v>0</v>
      </c>
      <c r="Z26" s="13">
        <f t="shared" si="22"/>
      </c>
      <c r="AA26" s="12">
        <f t="shared" si="28"/>
      </c>
      <c r="AB26" s="12">
        <f t="shared" si="23"/>
      </c>
      <c r="AC26" s="12">
        <f t="shared" si="29"/>
        <v>0</v>
      </c>
      <c r="AD26" s="12">
        <f t="shared" si="24"/>
        <v>1</v>
      </c>
      <c r="AE26" s="12">
        <f t="shared" si="30"/>
        <v>1</v>
      </c>
      <c r="AF26" s="12">
        <f t="shared" si="31"/>
        <v>1</v>
      </c>
      <c r="AG26" s="12">
        <f t="shared" si="32"/>
        <v>0</v>
      </c>
      <c r="AH26" s="12">
        <f t="shared" si="33"/>
        <v>3</v>
      </c>
      <c r="AI26" s="14">
        <f t="shared" si="34"/>
      </c>
      <c r="AJ26" s="12">
        <f t="shared" si="35"/>
        <v>0</v>
      </c>
      <c r="AK26" s="12">
        <f t="shared" si="8"/>
        <v>0</v>
      </c>
      <c r="AL26" s="10"/>
    </row>
    <row r="27" spans="2:38" ht="12.75">
      <c r="B27" s="33"/>
      <c r="C27" s="34"/>
      <c r="D27" s="34"/>
      <c r="E27" s="13">
        <f t="shared" si="9"/>
      </c>
      <c r="F27" s="35">
        <f ca="1" t="shared" si="10"/>
      </c>
      <c r="G27" s="1"/>
      <c r="H27" s="18">
        <f t="shared" si="11"/>
      </c>
      <c r="I27" s="15">
        <f t="shared" si="12"/>
      </c>
      <c r="J27" s="16">
        <f t="shared" si="25"/>
      </c>
      <c r="K27" s="16">
        <f t="shared" si="26"/>
      </c>
      <c r="L27" s="12">
        <v>12</v>
      </c>
      <c r="M27" s="19"/>
      <c r="N27" s="12" t="s">
        <v>18</v>
      </c>
      <c r="O27" s="12">
        <v>31</v>
      </c>
      <c r="P27" s="49">
        <f t="shared" si="13"/>
      </c>
      <c r="Q27" s="11">
        <f t="shared" si="14"/>
      </c>
      <c r="R27" s="30">
        <f t="shared" si="15"/>
      </c>
      <c r="S27" s="30">
        <f t="shared" si="16"/>
      </c>
      <c r="T27" s="31">
        <f t="shared" si="17"/>
      </c>
      <c r="U27" s="11">
        <f t="shared" si="18"/>
      </c>
      <c r="V27" s="12">
        <f t="shared" si="27"/>
        <v>0</v>
      </c>
      <c r="W27" s="12">
        <f t="shared" si="19"/>
        <v>1</v>
      </c>
      <c r="X27" s="12">
        <f t="shared" si="20"/>
        <v>1</v>
      </c>
      <c r="Y27" s="12">
        <f t="shared" si="21"/>
        <v>0</v>
      </c>
      <c r="Z27" s="13">
        <f t="shared" si="22"/>
      </c>
      <c r="AA27" s="12">
        <f t="shared" si="28"/>
      </c>
      <c r="AB27" s="12">
        <f t="shared" si="23"/>
      </c>
      <c r="AC27" s="12">
        <f t="shared" si="29"/>
        <v>0</v>
      </c>
      <c r="AD27" s="12">
        <f t="shared" si="24"/>
        <v>1</v>
      </c>
      <c r="AE27" s="12">
        <f t="shared" si="30"/>
        <v>1</v>
      </c>
      <c r="AF27" s="12">
        <f t="shared" si="31"/>
        <v>1</v>
      </c>
      <c r="AG27" s="12">
        <f t="shared" si="32"/>
        <v>0</v>
      </c>
      <c r="AH27" s="12">
        <f t="shared" si="33"/>
        <v>3</v>
      </c>
      <c r="AI27" s="14">
        <f t="shared" si="34"/>
      </c>
      <c r="AJ27" s="12">
        <f t="shared" si="35"/>
        <v>0</v>
      </c>
      <c r="AK27" s="12">
        <f t="shared" si="8"/>
        <v>0</v>
      </c>
      <c r="AL27" s="10"/>
    </row>
    <row r="28" spans="2:38" ht="13.5" thickBot="1">
      <c r="B28" s="33"/>
      <c r="C28" s="34"/>
      <c r="D28" s="34"/>
      <c r="E28" s="13">
        <f t="shared" si="9"/>
      </c>
      <c r="F28" s="35">
        <f ca="1" t="shared" si="10"/>
      </c>
      <c r="G28" s="1"/>
      <c r="H28" s="18">
        <f t="shared" si="11"/>
      </c>
      <c r="I28" s="15">
        <f t="shared" si="12"/>
      </c>
      <c r="J28" s="16">
        <f t="shared" si="25"/>
      </c>
      <c r="K28" s="16">
        <f t="shared" si="26"/>
      </c>
      <c r="L28" s="3"/>
      <c r="M28" s="3"/>
      <c r="N28" s="12" t="s">
        <v>29</v>
      </c>
      <c r="O28" s="12" t="s">
        <v>28</v>
      </c>
      <c r="P28" s="48">
        <f t="shared" si="13"/>
      </c>
      <c r="Q28" s="11">
        <f t="shared" si="14"/>
      </c>
      <c r="R28" s="30">
        <f t="shared" si="15"/>
      </c>
      <c r="S28" s="30">
        <f t="shared" si="16"/>
      </c>
      <c r="T28" s="31">
        <f t="shared" si="17"/>
      </c>
      <c r="U28" s="39">
        <f t="shared" si="18"/>
      </c>
      <c r="V28" s="12">
        <f t="shared" si="27"/>
        <v>0</v>
      </c>
      <c r="W28" s="12">
        <f t="shared" si="19"/>
        <v>1</v>
      </c>
      <c r="X28" s="12">
        <f t="shared" si="20"/>
        <v>1</v>
      </c>
      <c r="Y28" s="12">
        <f t="shared" si="21"/>
        <v>0</v>
      </c>
      <c r="Z28" s="13">
        <f t="shared" si="22"/>
      </c>
      <c r="AA28" s="12">
        <f t="shared" si="28"/>
      </c>
      <c r="AB28" s="12">
        <f t="shared" si="23"/>
      </c>
      <c r="AC28" s="12">
        <f t="shared" si="29"/>
        <v>0</v>
      </c>
      <c r="AD28" s="12">
        <f t="shared" si="24"/>
        <v>1</v>
      </c>
      <c r="AE28" s="12">
        <f t="shared" si="30"/>
        <v>1</v>
      </c>
      <c r="AF28" s="12">
        <f t="shared" si="31"/>
        <v>1</v>
      </c>
      <c r="AG28" s="12">
        <f t="shared" si="32"/>
        <v>0</v>
      </c>
      <c r="AH28" s="12">
        <f t="shared" si="33"/>
        <v>3</v>
      </c>
      <c r="AI28" s="14">
        <f t="shared" si="34"/>
      </c>
      <c r="AJ28" s="12">
        <f t="shared" si="35"/>
        <v>0</v>
      </c>
      <c r="AK28" s="12">
        <f t="shared" si="8"/>
        <v>0</v>
      </c>
      <c r="AL28" s="10"/>
    </row>
    <row r="29" spans="2:37" ht="13.5" thickTop="1">
      <c r="B29" s="20"/>
      <c r="C29" s="20"/>
      <c r="D29" s="20"/>
      <c r="E29" s="20"/>
      <c r="F29" s="20"/>
      <c r="G29" s="20"/>
      <c r="H29" s="20"/>
      <c r="I29" s="20"/>
      <c r="J29" s="37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</row>
  </sheetData>
  <sheetProtection password="D3C3" sheet="1" objects="1" scenarios="1"/>
  <mergeCells count="3">
    <mergeCell ref="B12:H12"/>
    <mergeCell ref="Q15:T15"/>
    <mergeCell ref="C8:F8"/>
  </mergeCells>
  <conditionalFormatting sqref="C17:C28">
    <cfRule type="cellIs" priority="1" dxfId="0" operator="notBetween" stopIfTrue="1">
      <formula>1</formula>
      <formula>12</formula>
    </cfRule>
  </conditionalFormatting>
  <conditionalFormatting sqref="B17:B28">
    <cfRule type="cellIs" priority="2" dxfId="1" operator="notBetween" stopIfTrue="1">
      <formula>1</formula>
      <formula>31</formula>
    </cfRule>
  </conditionalFormatting>
  <conditionalFormatting sqref="D17:D28">
    <cfRule type="cellIs" priority="3" dxfId="0" operator="notBetween" stopIfTrue="1">
      <formula>$V$16</formula>
      <formula>$V$15</formula>
    </cfRule>
  </conditionalFormatting>
  <conditionalFormatting sqref="G17:G28">
    <cfRule type="cellIs" priority="4" dxfId="1" operator="equal" stopIfTrue="1">
      <formula>$H$8</formula>
    </cfRule>
  </conditionalFormatting>
  <printOptions/>
  <pageMargins left="0.75" right="0.75" top="1" bottom="1" header="0" footer="0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Antonio Padilla</dc:creator>
  <cp:keywords/>
  <dc:description/>
  <cp:lastModifiedBy>Ing. Antonio Padilla</cp:lastModifiedBy>
  <dcterms:created xsi:type="dcterms:W3CDTF">2007-03-19T17:30:01Z</dcterms:created>
  <dcterms:modified xsi:type="dcterms:W3CDTF">2007-04-12T11:30:31Z</dcterms:modified>
  <cp:category/>
  <cp:version/>
  <cp:contentType/>
  <cp:contentStatus/>
</cp:coreProperties>
</file>