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EXAMEN" sheetId="1" r:id="rId1"/>
    <sheet name="Sheet1" sheetId="2" r:id="rId2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PTABLE</author>
  </authors>
  <commentList>
    <comment ref="G1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valor mínimo observado</t>
        </r>
      </text>
    </comment>
    <comment ref="C1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Ud. Debe tantear el valor de "c" hasta que la cumpla la "Regla que permite encontrar el número superior más cercano al número de observaciones"</t>
        </r>
      </text>
    </comment>
    <comment ref="G1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valor mínimo observado</t>
        </r>
      </text>
    </comment>
    <comment ref="B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primer intervalo de clase</t>
        </r>
      </text>
    </comment>
    <comment ref="D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B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B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B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B2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B2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B2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H2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B2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H2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</commentList>
</comments>
</file>

<file path=xl/sharedStrings.xml><?xml version="1.0" encoding="utf-8"?>
<sst xmlns="http://schemas.openxmlformats.org/spreadsheetml/2006/main" count="38" uniqueCount="33">
  <si>
    <t>T. Obs:</t>
  </si>
  <si>
    <t>No. Clases</t>
  </si>
  <si>
    <t>Int. de Clases</t>
  </si>
  <si>
    <t>Valor Mín:</t>
  </si>
  <si>
    <t>Valor Max:</t>
  </si>
  <si>
    <t>Rango de Intervalo:</t>
  </si>
  <si>
    <t>Totales:</t>
  </si>
  <si>
    <t>Frecuencia</t>
  </si>
  <si>
    <t>No. Clase (c):</t>
  </si>
  <si>
    <t># Superior a las Obs.Clase:</t>
  </si>
  <si>
    <t>Fr. Acum</t>
  </si>
  <si>
    <t>MEDIANA</t>
  </si>
  <si>
    <t xml:space="preserve">Elementos </t>
  </si>
  <si>
    <t>Lmd</t>
  </si>
  <si>
    <t>n</t>
  </si>
  <si>
    <t>F</t>
  </si>
  <si>
    <t>Fmd</t>
  </si>
  <si>
    <t xml:space="preserve">C </t>
  </si>
  <si>
    <t>Clase Mediana</t>
  </si>
  <si>
    <t>MAYO</t>
  </si>
  <si>
    <t>ABRIL</t>
  </si>
  <si>
    <t>Marca de Clase</t>
  </si>
  <si>
    <t>MEDIA</t>
  </si>
  <si>
    <t>MILES DE CC (CENTÍMETROS CÚBICOS) DE LLUVIA REPORTADOS DURANTE LOS DÍAS DE  ABRIL Y MAYO DE 2008</t>
  </si>
  <si>
    <t>Da</t>
  </si>
  <si>
    <t>Db</t>
  </si>
  <si>
    <t>Lmo</t>
  </si>
  <si>
    <t>MODA</t>
  </si>
  <si>
    <t>fM</t>
  </si>
  <si>
    <t xml:space="preserve">COMPRENDIDO ENTRE EL 1° DE ABRIL Y EL 31 DE MAYO DEL AÑO 2008. EL OBJETIVO DEL ESTUDIO BUSCA MEDIR: A. EL PROMEDIO DE </t>
  </si>
  <si>
    <t>LLUVIAS EN ESA REGIÓN  B. ESTABLCER EL VALOR MEDIO DE LAS PRECIPITACIONES, AL 30avo DÍA DEL ESTUDIO Y  C. ESTABLECER LA</t>
  </si>
  <si>
    <t>CANTIDAD DE PRECIPITACIÓN QUE CON MAYOR FRECUENCIA CAE SOBRE ESA ÁREA.</t>
  </si>
  <si>
    <t>LA SIGUIENTE TABLA DE DATOS RESULTA DE UN ANÁLISIS DE LA CATIDAD DE LLUVIA QUE CAYÓ EN LA CUENCA DEL CANAL EN EL PERIODO</t>
  </si>
</sst>
</file>

<file path=xl/styles.xml><?xml version="1.0" encoding="utf-8"?>
<styleSheet xmlns="http://schemas.openxmlformats.org/spreadsheetml/2006/main">
  <numFmts count="1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i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/>
    </xf>
    <xf numFmtId="167" fontId="49" fillId="33" borderId="10" xfId="0" applyNumberFormat="1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/>
      <protection/>
    </xf>
    <xf numFmtId="0" fontId="20" fillId="36" borderId="10" xfId="0" applyFont="1" applyFill="1" applyBorder="1" applyAlignment="1" applyProtection="1">
      <alignment/>
      <protection/>
    </xf>
    <xf numFmtId="0" fontId="50" fillId="34" borderId="10" xfId="0" applyFont="1" applyFill="1" applyBorder="1" applyAlignment="1" applyProtection="1">
      <alignment horizontal="center"/>
      <protection/>
    </xf>
    <xf numFmtId="0" fontId="50" fillId="34" borderId="11" xfId="0" applyFont="1" applyFill="1" applyBorder="1" applyAlignment="1" applyProtection="1">
      <alignment horizontal="center"/>
      <protection/>
    </xf>
    <xf numFmtId="0" fontId="50" fillId="34" borderId="12" xfId="0" applyFont="1" applyFill="1" applyBorder="1" applyAlignment="1" applyProtection="1">
      <alignment horizontal="center"/>
      <protection/>
    </xf>
    <xf numFmtId="0" fontId="0" fillId="6" borderId="10" xfId="0" applyFill="1" applyBorder="1" applyAlignment="1" applyProtection="1">
      <alignment/>
      <protection/>
    </xf>
    <xf numFmtId="167" fontId="49" fillId="6" borderId="10" xfId="0" applyNumberFormat="1" applyFont="1" applyFill="1" applyBorder="1" applyAlignment="1" applyProtection="1">
      <alignment/>
      <protection/>
    </xf>
    <xf numFmtId="0" fontId="49" fillId="6" borderId="10" xfId="0" applyFont="1" applyFill="1" applyBorder="1" applyAlignment="1" applyProtection="1">
      <alignment/>
      <protection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right"/>
      <protection/>
    </xf>
    <xf numFmtId="0" fontId="20" fillId="6" borderId="10" xfId="0" applyFont="1" applyFill="1" applyBorder="1" applyAlignment="1" applyProtection="1">
      <alignment horizontal="left"/>
      <protection/>
    </xf>
    <xf numFmtId="0" fontId="20" fillId="6" borderId="10" xfId="0" applyFont="1" applyFill="1" applyBorder="1" applyAlignment="1" applyProtection="1">
      <alignment horizontal="right"/>
      <protection/>
    </xf>
    <xf numFmtId="1" fontId="0" fillId="34" borderId="10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26" fillId="36" borderId="11" xfId="0" applyFont="1" applyFill="1" applyBorder="1" applyAlignment="1" applyProtection="1">
      <alignment horizontal="center"/>
      <protection/>
    </xf>
    <xf numFmtId="0" fontId="26" fillId="36" borderId="13" xfId="0" applyFont="1" applyFill="1" applyBorder="1" applyAlignment="1" applyProtection="1">
      <alignment horizontal="center"/>
      <protection/>
    </xf>
    <xf numFmtId="0" fontId="26" fillId="36" borderId="12" xfId="0" applyFont="1" applyFill="1" applyBorder="1" applyAlignment="1" applyProtection="1">
      <alignment horizontal="center"/>
      <protection/>
    </xf>
    <xf numFmtId="0" fontId="51" fillId="35" borderId="11" xfId="0" applyFont="1" applyFill="1" applyBorder="1" applyAlignment="1" applyProtection="1">
      <alignment horizontal="center"/>
      <protection/>
    </xf>
    <xf numFmtId="0" fontId="51" fillId="35" borderId="13" xfId="0" applyFont="1" applyFill="1" applyBorder="1" applyAlignment="1" applyProtection="1">
      <alignment horizontal="center"/>
      <protection/>
    </xf>
    <xf numFmtId="0" fontId="51" fillId="35" borderId="1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0" fillId="33" borderId="12" xfId="0" applyNumberFormat="1" applyFill="1" applyBorder="1" applyAlignment="1" applyProtection="1">
      <alignment/>
      <protection/>
    </xf>
    <xf numFmtId="1" fontId="0" fillId="33" borderId="11" xfId="0" applyNumberFormat="1" applyFill="1" applyBorder="1" applyAlignment="1" applyProtection="1">
      <alignment/>
      <protection/>
    </xf>
    <xf numFmtId="0" fontId="51" fillId="37" borderId="11" xfId="0" applyFont="1" applyFill="1" applyBorder="1" applyAlignment="1" applyProtection="1">
      <alignment horizontal="center"/>
      <protection/>
    </xf>
    <xf numFmtId="0" fontId="51" fillId="37" borderId="12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0" fontId="49" fillId="37" borderId="10" xfId="0" applyFont="1" applyFill="1" applyBorder="1" applyAlignment="1" applyProtection="1">
      <alignment/>
      <protection/>
    </xf>
    <xf numFmtId="167" fontId="49" fillId="37" borderId="10" xfId="0" applyNumberFormat="1" applyFont="1" applyFill="1" applyBorder="1" applyAlignment="1" applyProtection="1">
      <alignment/>
      <protection/>
    </xf>
    <xf numFmtId="0" fontId="51" fillId="33" borderId="11" xfId="0" applyFont="1" applyFill="1" applyBorder="1" applyAlignment="1" applyProtection="1">
      <alignment horizontal="center"/>
      <protection/>
    </xf>
    <xf numFmtId="0" fontId="51" fillId="33" borderId="12" xfId="0" applyFont="1" applyFill="1" applyBorder="1" applyAlignment="1" applyProtection="1">
      <alignment horizontal="center"/>
      <protection/>
    </xf>
    <xf numFmtId="0" fontId="51" fillId="6" borderId="11" xfId="0" applyFont="1" applyFill="1" applyBorder="1" applyAlignment="1" applyProtection="1">
      <alignment horizontal="center"/>
      <protection/>
    </xf>
    <xf numFmtId="0" fontId="51" fillId="6" borderId="12" xfId="0" applyFont="1" applyFill="1" applyBorder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31</xdr:row>
      <xdr:rowOff>0</xdr:rowOff>
    </xdr:from>
    <xdr:to>
      <xdr:col>8</xdr:col>
      <xdr:colOff>361950</xdr:colOff>
      <xdr:row>40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638175" y="5981700"/>
          <a:ext cx="5886450" cy="1838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CONTESTE LAS SIGUIENTES PREGUNTAS: DE CONFORMIDAD CON EL CASO DE ESTUDIO…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QUÉ REPRESENTA EL VALOR OBTENIDO COMO MEDIA: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QUÉ REPRESENTA EL VALOR OBTENIDO COMO MEDIANA: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QUÉ REPRESENTA EL VALOR OBTENIDO COMO MODA: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5" max="5" width="16.57421875" style="0" customWidth="1"/>
    <col min="6" max="6" width="10.00390625" style="0" customWidth="1"/>
    <col min="7" max="7" width="12.7109375" style="0" customWidth="1"/>
    <col min="8" max="8" width="16.57421875" style="0" customWidth="1"/>
    <col min="9" max="9" width="14.00390625" style="0" customWidth="1"/>
    <col min="10" max="10" width="10.7109375" style="0" customWidth="1"/>
    <col min="11" max="11" width="11.140625" style="0" customWidth="1"/>
  </cols>
  <sheetData>
    <row r="1" spans="2:14" ht="15">
      <c r="B1" s="46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15">
      <c r="B2" s="46" t="s">
        <v>29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 ht="15">
      <c r="B3" s="46" t="s">
        <v>30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5">
      <c r="A4" s="1"/>
      <c r="B4" s="46" t="s">
        <v>31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2:14" ht="1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2:14" ht="15.75">
      <c r="B6" s="47" t="s">
        <v>23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2:14" ht="15">
      <c r="B7" s="48"/>
      <c r="C7" s="48"/>
      <c r="D7" s="48"/>
      <c r="E7" s="48"/>
      <c r="F7" s="48"/>
      <c r="G7" s="48"/>
      <c r="H7" s="48"/>
      <c r="I7" s="34"/>
      <c r="J7" s="34"/>
      <c r="K7" s="34"/>
      <c r="L7" s="34"/>
      <c r="M7" s="34"/>
      <c r="N7" s="34"/>
    </row>
    <row r="8" spans="2:14" ht="15.75">
      <c r="B8" s="28" t="s">
        <v>20</v>
      </c>
      <c r="C8" s="29"/>
      <c r="D8" s="29"/>
      <c r="E8" s="29"/>
      <c r="F8" s="29"/>
      <c r="G8" s="30"/>
      <c r="H8" s="31" t="s">
        <v>19</v>
      </c>
      <c r="I8" s="32"/>
      <c r="J8" s="32"/>
      <c r="K8" s="32"/>
      <c r="L8" s="32"/>
      <c r="M8" s="32"/>
      <c r="N8" s="33"/>
    </row>
    <row r="9" spans="2:14" ht="15">
      <c r="B9" s="15">
        <v>230</v>
      </c>
      <c r="C9" s="15">
        <v>176</v>
      </c>
      <c r="D9" s="15">
        <v>209</v>
      </c>
      <c r="E9" s="15">
        <v>172</v>
      </c>
      <c r="F9" s="15">
        <v>100</v>
      </c>
      <c r="G9" s="15">
        <v>89</v>
      </c>
      <c r="H9" s="4">
        <v>200</v>
      </c>
      <c r="I9" s="4">
        <v>299</v>
      </c>
      <c r="J9" s="4">
        <v>355</v>
      </c>
      <c r="K9" s="4">
        <v>192</v>
      </c>
      <c r="L9" s="4"/>
      <c r="M9" s="4">
        <v>245</v>
      </c>
      <c r="N9" s="4">
        <v>89</v>
      </c>
    </row>
    <row r="10" spans="2:14" ht="15">
      <c r="B10" s="15">
        <v>75</v>
      </c>
      <c r="C10" s="15">
        <v>200</v>
      </c>
      <c r="D10" s="15">
        <v>208</v>
      </c>
      <c r="E10" s="15">
        <v>160</v>
      </c>
      <c r="F10" s="15">
        <v>98</v>
      </c>
      <c r="G10" s="15">
        <v>103</v>
      </c>
      <c r="H10" s="4">
        <v>201</v>
      </c>
      <c r="I10" s="4">
        <v>168</v>
      </c>
      <c r="J10" s="4">
        <v>280</v>
      </c>
      <c r="K10" s="4">
        <v>104</v>
      </c>
      <c r="L10" s="4">
        <v>145</v>
      </c>
      <c r="M10" s="4">
        <v>0</v>
      </c>
      <c r="N10" s="34"/>
    </row>
    <row r="11" spans="2:14" ht="15">
      <c r="B11" s="15">
        <v>115</v>
      </c>
      <c r="C11" s="15">
        <v>160</v>
      </c>
      <c r="D11" s="15">
        <v>199</v>
      </c>
      <c r="E11" s="15">
        <v>163</v>
      </c>
      <c r="F11" s="15">
        <v>97</v>
      </c>
      <c r="G11" s="15">
        <v>109</v>
      </c>
      <c r="H11" s="4">
        <v>238</v>
      </c>
      <c r="I11" s="4">
        <v>105</v>
      </c>
      <c r="J11" s="4">
        <v>30</v>
      </c>
      <c r="K11" s="4">
        <v>101</v>
      </c>
      <c r="L11" s="4">
        <v>133</v>
      </c>
      <c r="M11" s="4">
        <v>300</v>
      </c>
      <c r="N11" s="34"/>
    </row>
    <row r="12" spans="2:14" ht="15">
      <c r="B12" s="15">
        <v>122</v>
      </c>
      <c r="C12" s="15">
        <v>123</v>
      </c>
      <c r="D12" s="15">
        <v>189</v>
      </c>
      <c r="E12" s="15">
        <v>102</v>
      </c>
      <c r="F12" s="15">
        <v>91</v>
      </c>
      <c r="G12" s="15">
        <v>108</v>
      </c>
      <c r="H12" s="4">
        <v>300</v>
      </c>
      <c r="I12" s="4">
        <v>109</v>
      </c>
      <c r="J12" s="4">
        <v>0</v>
      </c>
      <c r="K12" s="4">
        <v>90</v>
      </c>
      <c r="L12" s="4">
        <v>120</v>
      </c>
      <c r="M12" s="4">
        <v>285</v>
      </c>
      <c r="N12" s="34"/>
    </row>
    <row r="13" spans="2:14" ht="15">
      <c r="B13" s="15">
        <v>180</v>
      </c>
      <c r="C13" s="15">
        <v>106</v>
      </c>
      <c r="D13" s="15">
        <v>188</v>
      </c>
      <c r="E13" s="15">
        <v>175</v>
      </c>
      <c r="F13" s="15">
        <v>88</v>
      </c>
      <c r="G13" s="15">
        <v>90</v>
      </c>
      <c r="H13" s="4">
        <v>301</v>
      </c>
      <c r="I13" s="4">
        <v>101</v>
      </c>
      <c r="J13" s="4">
        <v>0</v>
      </c>
      <c r="K13" s="4">
        <v>91</v>
      </c>
      <c r="L13" s="4">
        <v>108</v>
      </c>
      <c r="M13" s="4">
        <v>276</v>
      </c>
      <c r="N13" s="34"/>
    </row>
    <row r="15" spans="2:12" ht="15">
      <c r="B15" s="5" t="s">
        <v>0</v>
      </c>
      <c r="C15" s="5">
        <f>COUNT(B9:N13)</f>
        <v>60</v>
      </c>
      <c r="D15" s="9"/>
      <c r="E15" s="5" t="s">
        <v>3</v>
      </c>
      <c r="F15" s="5"/>
      <c r="G15" s="10">
        <v>0</v>
      </c>
      <c r="H15" s="9"/>
      <c r="I15" s="9"/>
      <c r="J15" s="9"/>
      <c r="K15" s="9"/>
      <c r="L15" s="9"/>
    </row>
    <row r="16" spans="2:12" ht="15">
      <c r="B16" s="5" t="s">
        <v>8</v>
      </c>
      <c r="C16" s="9">
        <v>6</v>
      </c>
      <c r="D16" s="9"/>
      <c r="E16" s="5" t="s">
        <v>4</v>
      </c>
      <c r="F16" s="5"/>
      <c r="G16" s="10">
        <v>355</v>
      </c>
      <c r="H16" s="9"/>
      <c r="I16" s="9"/>
      <c r="J16" s="9"/>
      <c r="K16" s="9"/>
      <c r="L16" s="9"/>
    </row>
    <row r="17" spans="2:12" ht="15">
      <c r="B17" s="6" t="s">
        <v>9</v>
      </c>
      <c r="C17" s="5">
        <f>2^C16</f>
        <v>64</v>
      </c>
      <c r="D17" s="9"/>
      <c r="E17" s="7" t="s">
        <v>5</v>
      </c>
      <c r="F17" s="7"/>
      <c r="G17" s="8">
        <f>ROUND((G16-G15)/C16,0)</f>
        <v>59</v>
      </c>
      <c r="H17" s="9"/>
      <c r="I17" s="9"/>
      <c r="J17" s="9"/>
      <c r="K17" s="9"/>
      <c r="L17" s="9"/>
    </row>
    <row r="18" spans="2:12" ht="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15.75">
      <c r="B19" s="9"/>
      <c r="C19" s="9"/>
      <c r="D19" s="9"/>
      <c r="E19" s="9"/>
      <c r="F19" s="9"/>
      <c r="G19" s="37" t="s">
        <v>22</v>
      </c>
      <c r="H19" s="38"/>
      <c r="I19" s="42" t="s">
        <v>11</v>
      </c>
      <c r="J19" s="43"/>
      <c r="K19" s="44" t="s">
        <v>27</v>
      </c>
      <c r="L19" s="45"/>
    </row>
    <row r="20" spans="2:12" ht="15">
      <c r="B20" s="16" t="s">
        <v>1</v>
      </c>
      <c r="C20" s="17" t="s">
        <v>2</v>
      </c>
      <c r="D20" s="18"/>
      <c r="E20" s="16" t="s">
        <v>21</v>
      </c>
      <c r="F20" s="16" t="s">
        <v>7</v>
      </c>
      <c r="G20" s="16" t="s">
        <v>10</v>
      </c>
      <c r="H20" s="16" t="s">
        <v>28</v>
      </c>
      <c r="I20" s="16" t="s">
        <v>12</v>
      </c>
      <c r="J20" s="16"/>
      <c r="K20" s="16" t="s">
        <v>12</v>
      </c>
      <c r="L20" s="16"/>
    </row>
    <row r="21" spans="2:12" ht="15">
      <c r="B21" s="2">
        <v>1</v>
      </c>
      <c r="C21" s="12">
        <f>G15</f>
        <v>0</v>
      </c>
      <c r="D21" s="35">
        <f>C21+G17</f>
        <v>59</v>
      </c>
      <c r="E21" s="23">
        <f>((D21-C21)/2)+C21</f>
        <v>29.5</v>
      </c>
      <c r="F21" s="23">
        <f>_xlfn.COUNTIFS(B9:N13,"&gt;=0",B9:N13,"&lt;=59")</f>
        <v>4</v>
      </c>
      <c r="G21" s="11"/>
      <c r="H21" s="27"/>
      <c r="I21" s="22" t="s">
        <v>17</v>
      </c>
      <c r="J21" s="26"/>
      <c r="K21" s="24" t="s">
        <v>17</v>
      </c>
      <c r="L21" s="26"/>
    </row>
    <row r="22" spans="2:12" ht="15">
      <c r="B22" s="2">
        <v>2</v>
      </c>
      <c r="C22" s="36">
        <f>D21+1</f>
        <v>60</v>
      </c>
      <c r="D22" s="35">
        <f>C22+G17</f>
        <v>119</v>
      </c>
      <c r="E22" s="23">
        <f>((D22-C22)/2)+C22</f>
        <v>89.5</v>
      </c>
      <c r="F22" s="23">
        <f>_xlfn.COUNTIFS(B9:N13,"&gt;=60",B9:N13,"&lt;=119")</f>
        <v>23</v>
      </c>
      <c r="G22" s="11"/>
      <c r="H22" s="27"/>
      <c r="I22" s="22" t="s">
        <v>13</v>
      </c>
      <c r="J22" s="27"/>
      <c r="K22" s="24" t="s">
        <v>24</v>
      </c>
      <c r="L22" s="27"/>
    </row>
    <row r="23" spans="2:12" ht="15">
      <c r="B23" s="2">
        <v>3</v>
      </c>
      <c r="C23" s="36">
        <f>D22+1</f>
        <v>120</v>
      </c>
      <c r="D23" s="35">
        <f>C23+G17</f>
        <v>179</v>
      </c>
      <c r="E23" s="23">
        <f>((D23-C23)/2)+C23</f>
        <v>149.5</v>
      </c>
      <c r="F23" s="23">
        <f>_xlfn.COUNTIFS(B9:N13,"&gt;=120",B9:N13,"&lt;=179")</f>
        <v>12</v>
      </c>
      <c r="G23" s="11"/>
      <c r="H23" s="27"/>
      <c r="I23" s="22" t="s">
        <v>14</v>
      </c>
      <c r="J23" s="27"/>
      <c r="K23" s="24" t="s">
        <v>25</v>
      </c>
      <c r="L23" s="27"/>
    </row>
    <row r="24" spans="2:12" ht="15">
      <c r="B24" s="2">
        <v>4</v>
      </c>
      <c r="C24" s="36">
        <f>D23+1</f>
        <v>180</v>
      </c>
      <c r="D24" s="35">
        <f>C24+G17</f>
        <v>239</v>
      </c>
      <c r="E24" s="23">
        <f>((D24-C24)/2)+C24</f>
        <v>209.5</v>
      </c>
      <c r="F24" s="23">
        <f>_xlfn.COUNTIFS(B9:N13,"&gt;=180",B9:N13,"&lt;=239")</f>
        <v>12</v>
      </c>
      <c r="G24" s="11"/>
      <c r="H24" s="27"/>
      <c r="I24" s="22" t="s">
        <v>15</v>
      </c>
      <c r="J24" s="27"/>
      <c r="K24" s="24" t="s">
        <v>26</v>
      </c>
      <c r="L24" s="26"/>
    </row>
    <row r="25" spans="2:12" ht="15">
      <c r="B25" s="2">
        <v>5</v>
      </c>
      <c r="C25" s="36">
        <f>D24+1</f>
        <v>240</v>
      </c>
      <c r="D25" s="35">
        <f>C25+G17</f>
        <v>299</v>
      </c>
      <c r="E25" s="23">
        <f>((D25-C25)/2)+C25</f>
        <v>269.5</v>
      </c>
      <c r="F25" s="23">
        <f>_xlfn.COUNTIFS(B9:N13,"&gt;=240",B9:N13,"&lt;=299")</f>
        <v>5</v>
      </c>
      <c r="G25" s="11"/>
      <c r="H25" s="27"/>
      <c r="I25" s="22" t="s">
        <v>16</v>
      </c>
      <c r="J25" s="27"/>
      <c r="K25" s="24"/>
      <c r="L25" s="19"/>
    </row>
    <row r="26" spans="2:12" ht="15">
      <c r="B26" s="2">
        <v>6</v>
      </c>
      <c r="C26" s="36">
        <f>D25+1</f>
        <v>300</v>
      </c>
      <c r="D26" s="35">
        <f>C26+G17</f>
        <v>359</v>
      </c>
      <c r="E26" s="23">
        <f>((D26-C26)/2)+C26</f>
        <v>329.5</v>
      </c>
      <c r="F26" s="23">
        <f>_xlfn.COUNTIFS(B9:N13,"&gt;=300",B9:N13,"&lt;=359")</f>
        <v>4</v>
      </c>
      <c r="G26" s="11"/>
      <c r="H26" s="27"/>
      <c r="I26" s="22" t="s">
        <v>18</v>
      </c>
      <c r="J26" s="27"/>
      <c r="K26" s="24"/>
      <c r="L26" s="19"/>
    </row>
    <row r="27" spans="2:12" ht="15">
      <c r="B27" s="2"/>
      <c r="C27" s="36"/>
      <c r="D27" s="35"/>
      <c r="E27" s="23"/>
      <c r="F27" s="23"/>
      <c r="G27" s="11"/>
      <c r="H27" s="39"/>
      <c r="I27" s="23"/>
      <c r="J27" s="2"/>
      <c r="K27" s="25"/>
      <c r="L27" s="19"/>
    </row>
    <row r="28" spans="2:12" ht="15">
      <c r="B28" s="2"/>
      <c r="C28" s="36"/>
      <c r="D28" s="35"/>
      <c r="E28" s="23"/>
      <c r="F28" s="23"/>
      <c r="G28" s="11"/>
      <c r="H28" s="39"/>
      <c r="I28" s="23"/>
      <c r="J28" s="2"/>
      <c r="K28" s="25"/>
      <c r="L28" s="19"/>
    </row>
    <row r="29" spans="2:12" ht="15">
      <c r="B29" s="3" t="s">
        <v>6</v>
      </c>
      <c r="C29" s="3"/>
      <c r="D29" s="3"/>
      <c r="E29" s="3"/>
      <c r="F29" s="3">
        <f>SUM(F21:F28)</f>
        <v>60</v>
      </c>
      <c r="G29" s="3">
        <f>G26</f>
        <v>0</v>
      </c>
      <c r="H29" s="3">
        <f>SUM(H21:H26)</f>
        <v>0</v>
      </c>
      <c r="I29" s="2"/>
      <c r="J29" s="2"/>
      <c r="K29" s="19"/>
      <c r="L29" s="19"/>
    </row>
    <row r="30" spans="2:12" ht="18.75">
      <c r="B30" s="9"/>
      <c r="C30" s="9"/>
      <c r="D30" s="9"/>
      <c r="E30" s="9"/>
      <c r="F30" s="9"/>
      <c r="G30" s="40" t="s">
        <v>22</v>
      </c>
      <c r="H30" s="41">
        <f>H29/C15</f>
        <v>0</v>
      </c>
      <c r="I30" s="14" t="s">
        <v>11</v>
      </c>
      <c r="J30" s="13" t="e">
        <f>J22+((((J23/2)-J24)/J25)*J21)</f>
        <v>#DIV/0!</v>
      </c>
      <c r="K30" s="21" t="s">
        <v>27</v>
      </c>
      <c r="L30" s="20" t="e">
        <f>L24+((L22/(L23+L22))*L21)</f>
        <v>#DIV/0!</v>
      </c>
    </row>
  </sheetData>
  <sheetProtection sheet="1" objects="1" scenarios="1"/>
  <mergeCells count="8">
    <mergeCell ref="C20:D20"/>
    <mergeCell ref="B6:N6"/>
    <mergeCell ref="B7:H7"/>
    <mergeCell ref="B8:G8"/>
    <mergeCell ref="H8:N8"/>
    <mergeCell ref="G19:H19"/>
    <mergeCell ref="I19:J19"/>
    <mergeCell ref="K19:L19"/>
  </mergeCells>
  <printOptions/>
  <pageMargins left="0.7" right="0.7" top="0.75" bottom="0.75" header="0.3" footer="0.3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PTABLE</dc:creator>
  <cp:keywords/>
  <dc:description/>
  <cp:lastModifiedBy>PTABLE</cp:lastModifiedBy>
  <dcterms:created xsi:type="dcterms:W3CDTF">2008-07-10T20:57:42Z</dcterms:created>
  <dcterms:modified xsi:type="dcterms:W3CDTF">2008-10-05T19:58:56Z</dcterms:modified>
  <cp:category/>
  <cp:version/>
  <cp:contentType/>
  <cp:contentStatus/>
</cp:coreProperties>
</file>