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90" windowHeight="7620" firstSheet="5" activeTab="5"/>
  </bookViews>
  <sheets>
    <sheet name="Custo de MO" sheetId="1" r:id="rId1"/>
    <sheet name="Horas Disponíveis" sheetId="2" r:id="rId2"/>
    <sheet name="Desp Departamento" sheetId="3" r:id="rId3"/>
    <sheet name="Desp Depto Direta" sheetId="4" r:id="rId4"/>
    <sheet name="Desp Depto Indireta" sheetId="5" r:id="rId5"/>
    <sheet name="Custo de Kilometragem" sheetId="6" r:id="rId6"/>
  </sheets>
  <definedNames>
    <definedName name="_xlnm.Print_Area" localSheetId="2">'Desp Departamento'!$A$1:$I$38</definedName>
    <definedName name="_xlnm.Print_Area" localSheetId="1">'Horas Disponíveis'!$A$1:$G$22</definedName>
  </definedNames>
  <calcPr fullCalcOnLoad="1"/>
</workbook>
</file>

<file path=xl/sharedStrings.xml><?xml version="1.0" encoding="utf-8"?>
<sst xmlns="http://schemas.openxmlformats.org/spreadsheetml/2006/main" count="198" uniqueCount="147">
  <si>
    <t>Item</t>
  </si>
  <si>
    <t>Nome</t>
  </si>
  <si>
    <t>Clas.</t>
  </si>
  <si>
    <t>Salário</t>
  </si>
  <si>
    <t>Total</t>
  </si>
  <si>
    <t>Subtotal</t>
  </si>
  <si>
    <t>Outros</t>
  </si>
  <si>
    <t>Despesas com Pessoal</t>
  </si>
  <si>
    <t>Salários e ordenados</t>
  </si>
  <si>
    <t>Comissões</t>
  </si>
  <si>
    <t>Gratificações</t>
  </si>
  <si>
    <t>Férias</t>
  </si>
  <si>
    <t>13º Salário</t>
  </si>
  <si>
    <t>Previdencia Social</t>
  </si>
  <si>
    <t>FGTS</t>
  </si>
  <si>
    <t>Ass Médica</t>
  </si>
  <si>
    <t>Despesas com Materiais</t>
  </si>
  <si>
    <t>Materiais de Consumo</t>
  </si>
  <si>
    <t>Ferramentas Pereciveis</t>
  </si>
  <si>
    <t>Segurança</t>
  </si>
  <si>
    <t>Despesas com Manutenção</t>
  </si>
  <si>
    <t>Manut de Máquinas e Equip.</t>
  </si>
  <si>
    <t>Manut. De Edificações</t>
  </si>
  <si>
    <t>Manut. De Veículos</t>
  </si>
  <si>
    <t>Despesas Gerais</t>
  </si>
  <si>
    <t>Diárias e Estadias</t>
  </si>
  <si>
    <t>Tefefones, Telex, Correios</t>
  </si>
  <si>
    <t>Água e Esgoto</t>
  </si>
  <si>
    <t>Eletricidade</t>
  </si>
  <si>
    <t>Arrendamento</t>
  </si>
  <si>
    <t>Material de Expediente</t>
  </si>
  <si>
    <t>Sindicato e associações</t>
  </si>
  <si>
    <t>Aluguel</t>
  </si>
  <si>
    <t>Depreciações</t>
  </si>
  <si>
    <t>TOTAL</t>
  </si>
  <si>
    <t>Valor</t>
  </si>
  <si>
    <t>Matriz</t>
  </si>
  <si>
    <t>Enviar para</t>
  </si>
  <si>
    <t>Filial</t>
  </si>
  <si>
    <t>Receber da</t>
  </si>
  <si>
    <t>Rateio</t>
  </si>
  <si>
    <t>Diretas</t>
  </si>
  <si>
    <t>Indiretas</t>
  </si>
  <si>
    <t>Fixas</t>
  </si>
  <si>
    <t>Variáveis</t>
  </si>
  <si>
    <t>Dia uteis</t>
  </si>
  <si>
    <t>Horas Mês</t>
  </si>
  <si>
    <t>Eficiencia</t>
  </si>
  <si>
    <t>Sub Total</t>
  </si>
  <si>
    <t>Antonio José da Silva</t>
  </si>
  <si>
    <t>Despesa do Administrativo</t>
  </si>
  <si>
    <t>Despesa do Departamento de Serviço</t>
  </si>
  <si>
    <t>R$</t>
  </si>
  <si>
    <t>Horas/Mês</t>
  </si>
  <si>
    <t>R$/hora</t>
  </si>
  <si>
    <t>Custo de combustível</t>
  </si>
  <si>
    <t>Km</t>
  </si>
  <si>
    <t>Custo Total R$/mês</t>
  </si>
  <si>
    <t>Custo por Hora do Mecânico</t>
  </si>
  <si>
    <t>a</t>
  </si>
  <si>
    <t>d</t>
  </si>
  <si>
    <t>e</t>
  </si>
  <si>
    <t>f</t>
  </si>
  <si>
    <t>g</t>
  </si>
  <si>
    <t>h</t>
  </si>
  <si>
    <t>j</t>
  </si>
  <si>
    <t>k</t>
  </si>
  <si>
    <t>l</t>
  </si>
  <si>
    <t>n</t>
  </si>
  <si>
    <t>o</t>
  </si>
  <si>
    <t>p</t>
  </si>
  <si>
    <t>Cálculo de Custo de Kilometragem</t>
  </si>
  <si>
    <t>Preço de compra</t>
  </si>
  <si>
    <t xml:space="preserve">c </t>
  </si>
  <si>
    <t>Tempo de depreciação</t>
  </si>
  <si>
    <t>ano</t>
  </si>
  <si>
    <t>por ano</t>
  </si>
  <si>
    <t xml:space="preserve"> </t>
  </si>
  <si>
    <t>%</t>
  </si>
  <si>
    <t>I</t>
  </si>
  <si>
    <t>Seguro</t>
  </si>
  <si>
    <t>por litro</t>
  </si>
  <si>
    <t>Consumo de combustível</t>
  </si>
  <si>
    <t>Custo médio de óleo</t>
  </si>
  <si>
    <t xml:space="preserve">m </t>
  </si>
  <si>
    <t>Consumo de óleo</t>
  </si>
  <si>
    <t>Custo do jogo de pneus</t>
  </si>
  <si>
    <t>Vída útil dos pneus</t>
  </si>
  <si>
    <t>Reparos e manutenção</t>
  </si>
  <si>
    <t>r</t>
  </si>
  <si>
    <t>A</t>
  </si>
  <si>
    <t>Custos fixos por hora</t>
  </si>
  <si>
    <t>Depreciação (e/r)</t>
  </si>
  <si>
    <t>Juros (g/r)</t>
  </si>
  <si>
    <t>Seguro (i/r)</t>
  </si>
  <si>
    <t>Custo total fixo</t>
  </si>
  <si>
    <t>B</t>
  </si>
  <si>
    <t>Custo variável por hora</t>
  </si>
  <si>
    <t>Pneus (n/o)</t>
  </si>
  <si>
    <t>Reparos e manutenção (p/r)</t>
  </si>
  <si>
    <t>Custo total variável</t>
  </si>
  <si>
    <t>Valor residual</t>
  </si>
  <si>
    <t>Km/litro</t>
  </si>
  <si>
    <t>Kilometro rodado</t>
  </si>
  <si>
    <t>Modelo de Carro:</t>
  </si>
  <si>
    <t>Combustível (j / k)</t>
  </si>
  <si>
    <t>Óleo (l / m)</t>
  </si>
  <si>
    <t>Hora extra</t>
  </si>
  <si>
    <t>Coluna  C =&gt; Dias úteis do mês</t>
  </si>
  <si>
    <t>Coluna  D =&gt; Horas disponíveis do mês</t>
  </si>
  <si>
    <t>Coluna  F =&gt; Horas extra do mês</t>
  </si>
  <si>
    <t>Coluna  B =&gt; Nomes dos Funcionario MO Direta</t>
  </si>
  <si>
    <t>Coluna  D =&gt; Salário do mecânico, eletricista, ajudante, etc..</t>
  </si>
  <si>
    <t>Coluna G =&gt; Hora extras</t>
  </si>
  <si>
    <t>Horas disponíveis da Area de serviços</t>
  </si>
  <si>
    <t>Prev Social</t>
  </si>
  <si>
    <t>H. Extra</t>
  </si>
  <si>
    <t xml:space="preserve">Coluna  C =&gt; Classificação </t>
  </si>
  <si>
    <t>Coluna  E =&gt; Comissões</t>
  </si>
  <si>
    <t>Coluna  F =&gt; Gratificações</t>
  </si>
  <si>
    <t>Coluna H =&gt; Férias</t>
  </si>
  <si>
    <t>Coluna I =&gt; 13º Salário</t>
  </si>
  <si>
    <t>Coluna J =&gt; Prev Social</t>
  </si>
  <si>
    <t>Coluna K =&gt; FGTS</t>
  </si>
  <si>
    <t>Coluna L =&gt; Assistencia Médica</t>
  </si>
  <si>
    <t>Diar e Est.</t>
  </si>
  <si>
    <t>Coluna M =&gt; Diárias e Estadias</t>
  </si>
  <si>
    <t xml:space="preserve">Coluna  C =&gt; Classificação (gerente, auxiliar,etc..) </t>
  </si>
  <si>
    <t>Coluna  D =&gt; Salário dos funcionários</t>
  </si>
  <si>
    <t>Horas disponivel dos Mecânicos</t>
  </si>
  <si>
    <t>Horas extras</t>
  </si>
  <si>
    <t>Coluna  B =&gt; Nomes dos Funcionarios MO Direta</t>
  </si>
  <si>
    <t>Coluna N =&gt; Outras despesas (remedios, etc..)</t>
  </si>
  <si>
    <t>Coluna  B =&gt; Nomes dos Funcionarios MO Indireta</t>
  </si>
  <si>
    <t>Juro anual</t>
  </si>
  <si>
    <t>Coluna  E =&gt; Efiencia (considerar 80%)</t>
  </si>
  <si>
    <t>Despesa do departamento Serviço (Direta)</t>
  </si>
  <si>
    <t>Despesas Departamento de Serviço</t>
  </si>
  <si>
    <t>Tabela de Rateio das Despesas do Departamento de Serviço</t>
  </si>
  <si>
    <t>Despesa do departamento Serviço (Indireta)</t>
  </si>
  <si>
    <t>que responde tambem pelas filiais.</t>
  </si>
  <si>
    <t xml:space="preserve">Na coluna C acima, o item " enviar para a filial " refere-se ao rateio do salario do Gerente ou responasvel pela atividade de Serviço </t>
  </si>
  <si>
    <t>Na coluna D acima, o item " receber de " refere-se a despeasas das filiais que entram no custo da matriz, Ex. mecanico</t>
  </si>
  <si>
    <t>o Supervisor alocado na filial porém presta serviço a matriz.</t>
  </si>
  <si>
    <t>Custo total por kilômetro</t>
  </si>
  <si>
    <t xml:space="preserve">Custo da depreciação </t>
  </si>
  <si>
    <t xml:space="preserve">Custo do juro </t>
  </si>
</sst>
</file>

<file path=xl/styles.xml><?xml version="1.0" encoding="utf-8"?>
<styleSheet xmlns="http://schemas.openxmlformats.org/spreadsheetml/2006/main">
  <numFmts count="32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0"/>
    <numFmt numFmtId="177" formatCode="_(* #,##0.000_);_(* \(#,##0.000\);_(* &quot;-&quot;??_);_(@_)"/>
    <numFmt numFmtId="178" formatCode="_-* #,##0.00\ _k_r_-;\-* #,##0.00\ _k_r_-;_-* &quot;-&quot;??\ _k_r_-;_-@_-"/>
    <numFmt numFmtId="179" formatCode="_-* #,##0.000\ _k_r_-;\-* #,##0.000\ _k_r_-;_-* &quot;-&quot;??\ _k_r_-;_-@_-"/>
    <numFmt numFmtId="180" formatCode="_-* #,##0\ _k_r_-;\-* #,##0\ _k_r_-;_-* &quot;-&quot;??\ _k_r_-;_-@_-"/>
    <numFmt numFmtId="181" formatCode="_-* #,##0.00_-;\-* #,##0.00_-;_-* &quot;-&quot;??_-;_-@_-"/>
    <numFmt numFmtId="182" formatCode="[$R$-416]#,##0.00_);\([$R$-416]#,##0.00\)"/>
    <numFmt numFmtId="183" formatCode="[$R$-416]#,##0.00"/>
    <numFmt numFmtId="184" formatCode="[$$-409]#,##0.00"/>
    <numFmt numFmtId="185" formatCode="&quot;R$ &quot;#,##0.00"/>
    <numFmt numFmtId="186" formatCode="[$R$-416]#,##0.000"/>
    <numFmt numFmtId="187" formatCode="&quot;R$&quot;#,##0.00"/>
  </numFmts>
  <fonts count="1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4"/>
      <color indexed="1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176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43" fontId="0" fillId="0" borderId="1" xfId="18" applyBorder="1" applyAlignment="1">
      <alignment/>
    </xf>
    <xf numFmtId="43" fontId="0" fillId="0" borderId="1" xfId="18" applyBorder="1" applyAlignment="1">
      <alignment/>
    </xf>
    <xf numFmtId="0" fontId="0" fillId="0" borderId="0" xfId="0" applyAlignment="1">
      <alignment horizontal="right"/>
    </xf>
    <xf numFmtId="43" fontId="0" fillId="0" borderId="0" xfId="18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0" fillId="2" borderId="0" xfId="0" applyFill="1" applyBorder="1" applyAlignment="1">
      <alignment/>
    </xf>
    <xf numFmtId="0" fontId="6" fillId="3" borderId="6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6" fillId="3" borderId="6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8" xfId="0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176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43" fontId="0" fillId="4" borderId="1" xfId="18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3" fontId="4" fillId="0" borderId="0" xfId="18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43" fontId="4" fillId="0" borderId="1" xfId="18" applyFont="1" applyBorder="1" applyAlignment="1">
      <alignment horizontal="center"/>
    </xf>
    <xf numFmtId="43" fontId="1" fillId="0" borderId="0" xfId="18" applyFont="1" applyAlignment="1">
      <alignment horizontal="center"/>
    </xf>
    <xf numFmtId="176" fontId="0" fillId="0" borderId="0" xfId="0" applyNumberFormat="1" applyAlignment="1">
      <alignment horizontal="left"/>
    </xf>
    <xf numFmtId="0" fontId="2" fillId="0" borderId="0" xfId="0" applyFont="1" applyAlignment="1">
      <alignment horizontal="right"/>
    </xf>
    <xf numFmtId="43" fontId="2" fillId="4" borderId="1" xfId="18" applyFont="1" applyFill="1" applyBorder="1" applyAlignment="1">
      <alignment/>
    </xf>
    <xf numFmtId="43" fontId="3" fillId="0" borderId="1" xfId="18" applyFont="1" applyBorder="1" applyAlignment="1">
      <alignment/>
    </xf>
    <xf numFmtId="43" fontId="0" fillId="0" borderId="0" xfId="18" applyAlignment="1">
      <alignment/>
    </xf>
    <xf numFmtId="43" fontId="6" fillId="0" borderId="0" xfId="18" applyFont="1" applyFill="1" applyBorder="1" applyAlignment="1">
      <alignment/>
    </xf>
    <xf numFmtId="43" fontId="3" fillId="4" borderId="1" xfId="18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43" fontId="3" fillId="0" borderId="1" xfId="18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4" borderId="9" xfId="0" applyFont="1" applyFill="1" applyBorder="1" applyAlignment="1">
      <alignment/>
    </xf>
    <xf numFmtId="43" fontId="3" fillId="5" borderId="1" xfId="0" applyNumberFormat="1" applyFont="1" applyFill="1" applyBorder="1" applyAlignment="1">
      <alignment/>
    </xf>
    <xf numFmtId="176" fontId="3" fillId="4" borderId="1" xfId="0" applyNumberFormat="1" applyFont="1" applyFill="1" applyBorder="1" applyAlignment="1">
      <alignment horizontal="center"/>
    </xf>
    <xf numFmtId="176" fontId="3" fillId="0" borderId="1" xfId="0" applyNumberFormat="1" applyFont="1" applyBorder="1" applyAlignment="1">
      <alignment horizontal="center"/>
    </xf>
    <xf numFmtId="176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left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2" fillId="4" borderId="14" xfId="0" applyFont="1" applyFill="1" applyBorder="1" applyAlignment="1">
      <alignment/>
    </xf>
    <xf numFmtId="9" fontId="0" fillId="4" borderId="14" xfId="17" applyNumberFormat="1" applyFill="1" applyBorder="1" applyAlignment="1">
      <alignment horizontal="center"/>
    </xf>
    <xf numFmtId="9" fontId="0" fillId="4" borderId="15" xfId="0" applyNumberFormat="1" applyFill="1" applyBorder="1" applyAlignment="1">
      <alignment horizontal="center"/>
    </xf>
    <xf numFmtId="0" fontId="7" fillId="6" borderId="0" xfId="0" applyFont="1" applyFill="1" applyAlignment="1">
      <alignment/>
    </xf>
    <xf numFmtId="0" fontId="1" fillId="6" borderId="1" xfId="0" applyFont="1" applyFill="1" applyBorder="1" applyAlignment="1">
      <alignment/>
    </xf>
    <xf numFmtId="0" fontId="1" fillId="6" borderId="1" xfId="0" applyFont="1" applyFill="1" applyBorder="1" applyAlignment="1">
      <alignment horizontal="right"/>
    </xf>
    <xf numFmtId="43" fontId="1" fillId="6" borderId="1" xfId="18" applyFont="1" applyFill="1" applyBorder="1" applyAlignment="1">
      <alignment horizontal="center"/>
    </xf>
    <xf numFmtId="0" fontId="1" fillId="6" borderId="16" xfId="0" applyFont="1" applyFill="1" applyBorder="1" applyAlignment="1">
      <alignment/>
    </xf>
    <xf numFmtId="43" fontId="1" fillId="6" borderId="17" xfId="18" applyFont="1" applyFill="1" applyBorder="1" applyAlignment="1">
      <alignment/>
    </xf>
    <xf numFmtId="176" fontId="1" fillId="6" borderId="0" xfId="0" applyNumberFormat="1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5" borderId="18" xfId="0" applyFont="1" applyFill="1" applyBorder="1" applyAlignment="1">
      <alignment horizontal="left"/>
    </xf>
    <xf numFmtId="0" fontId="8" fillId="5" borderId="19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185" fontId="0" fillId="2" borderId="0" xfId="0" applyNumberFormat="1" applyFill="1" applyAlignment="1">
      <alignment/>
    </xf>
    <xf numFmtId="0" fontId="2" fillId="7" borderId="20" xfId="0" applyFont="1" applyFill="1" applyBorder="1" applyAlignment="1" applyProtection="1">
      <alignment horizontal="center"/>
      <protection locked="0"/>
    </xf>
    <xf numFmtId="183" fontId="0" fillId="7" borderId="20" xfId="18" applyNumberFormat="1" applyFill="1" applyBorder="1" applyAlignment="1" applyProtection="1">
      <alignment horizontal="center"/>
      <protection locked="0"/>
    </xf>
    <xf numFmtId="180" fontId="0" fillId="7" borderId="20" xfId="18" applyNumberFormat="1" applyFill="1" applyBorder="1" applyAlignment="1" applyProtection="1">
      <alignment horizontal="center"/>
      <protection locked="0"/>
    </xf>
    <xf numFmtId="183" fontId="0" fillId="4" borderId="20" xfId="18" applyNumberFormat="1" applyFill="1" applyBorder="1" applyAlignment="1" applyProtection="1">
      <alignment horizontal="center"/>
      <protection hidden="1"/>
    </xf>
    <xf numFmtId="180" fontId="0" fillId="2" borderId="20" xfId="18" applyNumberFormat="1" applyFill="1" applyBorder="1" applyAlignment="1" applyProtection="1">
      <alignment horizontal="center"/>
      <protection hidden="1"/>
    </xf>
    <xf numFmtId="183" fontId="0" fillId="2" borderId="20" xfId="18" applyNumberFormat="1" applyFill="1" applyBorder="1" applyAlignment="1" applyProtection="1">
      <alignment horizontal="center"/>
      <protection hidden="1"/>
    </xf>
    <xf numFmtId="9" fontId="0" fillId="0" borderId="0" xfId="0" applyNumberFormat="1" applyFill="1" applyBorder="1" applyAlignment="1" applyProtection="1">
      <alignment/>
      <protection locked="0"/>
    </xf>
    <xf numFmtId="183" fontId="0" fillId="2" borderId="20" xfId="18" applyNumberFormat="1" applyFont="1" applyFill="1" applyBorder="1" applyAlignment="1" applyProtection="1">
      <alignment horizontal="center"/>
      <protection hidden="1"/>
    </xf>
    <xf numFmtId="187" fontId="0" fillId="2" borderId="20" xfId="18" applyNumberFormat="1" applyFont="1" applyFill="1" applyBorder="1" applyAlignment="1" applyProtection="1">
      <alignment horizontal="center"/>
      <protection hidden="1"/>
    </xf>
    <xf numFmtId="180" fontId="0" fillId="4" borderId="20" xfId="18" applyNumberFormat="1" applyFill="1" applyBorder="1" applyAlignment="1" applyProtection="1">
      <alignment horizontal="center"/>
      <protection hidden="1"/>
    </xf>
    <xf numFmtId="9" fontId="0" fillId="4" borderId="5" xfId="17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/>
      <protection hidden="1"/>
    </xf>
    <xf numFmtId="0" fontId="2" fillId="2" borderId="5" xfId="0" applyFont="1" applyFill="1" applyBorder="1" applyAlignment="1" applyProtection="1">
      <alignment/>
      <protection hidden="1"/>
    </xf>
    <xf numFmtId="0" fontId="2" fillId="2" borderId="20" xfId="0" applyFont="1" applyFill="1" applyBorder="1" applyAlignment="1" applyProtection="1">
      <alignment horizontal="center"/>
      <protection hidden="1"/>
    </xf>
    <xf numFmtId="0" fontId="0" fillId="4" borderId="8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186" fontId="0" fillId="4" borderId="20" xfId="0" applyNumberFormat="1" applyFill="1" applyBorder="1" applyAlignment="1" applyProtection="1">
      <alignment horizontal="center"/>
      <protection hidden="1"/>
    </xf>
    <xf numFmtId="0" fontId="0" fillId="4" borderId="4" xfId="0" applyFill="1" applyBorder="1" applyAlignment="1" applyProtection="1">
      <alignment/>
      <protection hidden="1"/>
    </xf>
    <xf numFmtId="0" fontId="0" fillId="4" borderId="5" xfId="0" applyFill="1" applyBorder="1" applyAlignment="1" applyProtection="1">
      <alignment/>
      <protection hidden="1"/>
    </xf>
    <xf numFmtId="186" fontId="2" fillId="2" borderId="20" xfId="0" applyNumberFormat="1" applyFont="1" applyFill="1" applyBorder="1" applyAlignment="1" applyProtection="1">
      <alignment horizontal="center"/>
      <protection hidden="1"/>
    </xf>
    <xf numFmtId="183" fontId="2" fillId="2" borderId="21" xfId="0" applyNumberFormat="1" applyFont="1" applyFill="1" applyBorder="1" applyAlignment="1" applyProtection="1">
      <alignment horizontal="center"/>
      <protection hidden="1"/>
    </xf>
    <xf numFmtId="0" fontId="9" fillId="3" borderId="22" xfId="0" applyFont="1" applyFill="1" applyBorder="1" applyAlignment="1" applyProtection="1">
      <alignment/>
      <protection hidden="1"/>
    </xf>
    <xf numFmtId="0" fontId="9" fillId="3" borderId="23" xfId="0" applyFont="1" applyFill="1" applyBorder="1" applyAlignment="1" applyProtection="1">
      <alignment/>
      <protection hidden="1"/>
    </xf>
    <xf numFmtId="183" fontId="9" fillId="3" borderId="24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34</xdr:row>
      <xdr:rowOff>47625</xdr:rowOff>
    </xdr:from>
    <xdr:to>
      <xdr:col>5</xdr:col>
      <xdr:colOff>1152525</xdr:colOff>
      <xdr:row>36</xdr:row>
      <xdr:rowOff>123825</xdr:rowOff>
    </xdr:to>
    <xdr:sp>
      <xdr:nvSpPr>
        <xdr:cNvPr id="1" name="AutoShape 2"/>
        <xdr:cNvSpPr>
          <a:spLocks/>
        </xdr:cNvSpPr>
      </xdr:nvSpPr>
      <xdr:spPr>
        <a:xfrm>
          <a:off x="2990850" y="5734050"/>
          <a:ext cx="981075" cy="48577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C4" sqref="C4"/>
    </sheetView>
  </sheetViews>
  <sheetFormatPr defaultColWidth="9.140625" defaultRowHeight="12.75"/>
  <cols>
    <col min="1" max="1" width="39.7109375" style="0" bestFit="1" customWidth="1"/>
    <col min="2" max="2" width="12.8515625" style="12" bestFit="1" customWidth="1"/>
    <col min="3" max="3" width="15.140625" style="13" customWidth="1"/>
  </cols>
  <sheetData>
    <row r="1" ht="18">
      <c r="A1" s="69" t="s">
        <v>58</v>
      </c>
    </row>
    <row r="3" spans="1:3" ht="15.75">
      <c r="A3" s="37"/>
      <c r="B3" s="38"/>
      <c r="C3" s="43" t="s">
        <v>5</v>
      </c>
    </row>
    <row r="4" spans="1:3" ht="15">
      <c r="A4" s="40" t="s">
        <v>51</v>
      </c>
      <c r="B4" s="41" t="s">
        <v>52</v>
      </c>
      <c r="C4" s="42">
        <f>'Desp Departamento'!B38</f>
        <v>0</v>
      </c>
    </row>
    <row r="5" spans="1:3" ht="15">
      <c r="A5" s="40" t="s">
        <v>50</v>
      </c>
      <c r="B5" s="41" t="s">
        <v>52</v>
      </c>
      <c r="C5" s="42" t="e">
        <f>#REF!*#REF!</f>
        <v>#REF!</v>
      </c>
    </row>
    <row r="6" spans="1:3" ht="15">
      <c r="A6" s="38" t="s">
        <v>4</v>
      </c>
      <c r="B6" s="41" t="s">
        <v>52</v>
      </c>
      <c r="C6" s="42" t="e">
        <f>SUM(C4:C5)</f>
        <v>#REF!</v>
      </c>
    </row>
    <row r="7" spans="1:3" ht="15">
      <c r="A7" s="37"/>
      <c r="B7" s="38"/>
      <c r="C7" s="39"/>
    </row>
    <row r="8" spans="1:3" ht="15.75">
      <c r="A8" s="70" t="s">
        <v>129</v>
      </c>
      <c r="B8" s="71" t="s">
        <v>53</v>
      </c>
      <c r="C8" s="72">
        <f>'Horas Disponíveis'!G22</f>
        <v>0</v>
      </c>
    </row>
    <row r="9" spans="1:3" ht="15">
      <c r="A9" s="37"/>
      <c r="B9" s="38"/>
      <c r="C9" s="39"/>
    </row>
    <row r="10" spans="1:3" ht="15">
      <c r="A10" s="37"/>
      <c r="B10" s="38"/>
      <c r="C10" s="39"/>
    </row>
    <row r="12" spans="1:3" ht="15.75">
      <c r="A12" s="70" t="s">
        <v>58</v>
      </c>
      <c r="B12" s="71" t="s">
        <v>54</v>
      </c>
      <c r="C12" s="72">
        <f>IF(C8=0,0,C6/C8)</f>
        <v>0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&amp;L&amp;A&amp;C&amp;D&amp;R&amp;P/&amp;N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3">
      <selection activeCell="C5" sqref="C5"/>
    </sheetView>
  </sheetViews>
  <sheetFormatPr defaultColWidth="9.140625" defaultRowHeight="12.75"/>
  <cols>
    <col min="1" max="1" width="5.8515625" style="2" customWidth="1"/>
    <col min="2" max="2" width="35.28125" style="0" customWidth="1"/>
    <col min="3" max="3" width="7.8515625" style="0" bestFit="1" customWidth="1"/>
    <col min="4" max="10" width="13.28125" style="0" customWidth="1"/>
  </cols>
  <sheetData>
    <row r="1" spans="1:3" ht="15.75">
      <c r="A1" s="75" t="s">
        <v>114</v>
      </c>
      <c r="B1" s="75"/>
      <c r="C1" s="75"/>
    </row>
    <row r="4" spans="1:7" s="1" customFormat="1" ht="12.75">
      <c r="A4" s="34" t="s">
        <v>0</v>
      </c>
      <c r="B4" s="35" t="s">
        <v>1</v>
      </c>
      <c r="C4" s="35" t="s">
        <v>45</v>
      </c>
      <c r="D4" s="35" t="s">
        <v>46</v>
      </c>
      <c r="E4" s="35" t="s">
        <v>47</v>
      </c>
      <c r="F4" s="35" t="s">
        <v>107</v>
      </c>
      <c r="G4" s="35" t="s">
        <v>48</v>
      </c>
    </row>
    <row r="5" spans="1:7" ht="12.75">
      <c r="A5" s="3">
        <v>1</v>
      </c>
      <c r="B5" s="4" t="s">
        <v>49</v>
      </c>
      <c r="C5" s="4"/>
      <c r="D5" s="11"/>
      <c r="E5" s="11"/>
      <c r="F5" s="11"/>
      <c r="G5" s="11">
        <f>D5*E5+F5</f>
        <v>0</v>
      </c>
    </row>
    <row r="6" spans="1:7" ht="12.75">
      <c r="A6" s="3">
        <v>2</v>
      </c>
      <c r="B6" s="4"/>
      <c r="C6" s="4"/>
      <c r="D6" s="11"/>
      <c r="E6" s="11"/>
      <c r="F6" s="11"/>
      <c r="G6" s="11">
        <f aca="true" t="shared" si="0" ref="G6:G21">D6*E6+F6</f>
        <v>0</v>
      </c>
    </row>
    <row r="7" spans="1:7" ht="12.75">
      <c r="A7" s="3">
        <v>3</v>
      </c>
      <c r="B7" s="4"/>
      <c r="C7" s="4"/>
      <c r="D7" s="11"/>
      <c r="E7" s="11"/>
      <c r="F7" s="11"/>
      <c r="G7" s="11">
        <f t="shared" si="0"/>
        <v>0</v>
      </c>
    </row>
    <row r="8" spans="1:7" ht="12.75">
      <c r="A8" s="3">
        <v>4</v>
      </c>
      <c r="B8" s="4"/>
      <c r="C8" s="4"/>
      <c r="D8" s="11"/>
      <c r="E8" s="11"/>
      <c r="F8" s="11"/>
      <c r="G8" s="11">
        <f t="shared" si="0"/>
        <v>0</v>
      </c>
    </row>
    <row r="9" spans="1:7" ht="12.75">
      <c r="A9" s="3">
        <v>5</v>
      </c>
      <c r="B9" s="4"/>
      <c r="C9" s="4"/>
      <c r="D9" s="11"/>
      <c r="E9" s="11"/>
      <c r="F9" s="11"/>
      <c r="G9" s="11">
        <f t="shared" si="0"/>
        <v>0</v>
      </c>
    </row>
    <row r="10" spans="1:7" ht="12.75">
      <c r="A10" s="3">
        <v>6</v>
      </c>
      <c r="B10" s="4"/>
      <c r="C10" s="4"/>
      <c r="D10" s="11"/>
      <c r="E10" s="11"/>
      <c r="F10" s="11"/>
      <c r="G10" s="11">
        <f t="shared" si="0"/>
        <v>0</v>
      </c>
    </row>
    <row r="11" spans="1:7" ht="12.75">
      <c r="A11" s="3">
        <v>7</v>
      </c>
      <c r="B11" s="4"/>
      <c r="C11" s="4"/>
      <c r="D11" s="11"/>
      <c r="E11" s="11"/>
      <c r="F11" s="11"/>
      <c r="G11" s="11">
        <f t="shared" si="0"/>
        <v>0</v>
      </c>
    </row>
    <row r="12" spans="1:7" ht="12.75">
      <c r="A12" s="3">
        <v>8</v>
      </c>
      <c r="B12" s="4"/>
      <c r="C12" s="4"/>
      <c r="D12" s="11"/>
      <c r="E12" s="11"/>
      <c r="F12" s="11"/>
      <c r="G12" s="11">
        <f t="shared" si="0"/>
        <v>0</v>
      </c>
    </row>
    <row r="13" spans="1:7" ht="12.75">
      <c r="A13" s="3">
        <v>9</v>
      </c>
      <c r="B13" s="4"/>
      <c r="C13" s="4"/>
      <c r="D13" s="11"/>
      <c r="E13" s="11"/>
      <c r="F13" s="11"/>
      <c r="G13" s="11">
        <f t="shared" si="0"/>
        <v>0</v>
      </c>
    </row>
    <row r="14" spans="1:7" ht="12.75">
      <c r="A14" s="3">
        <v>10</v>
      </c>
      <c r="B14" s="4"/>
      <c r="C14" s="4"/>
      <c r="D14" s="11"/>
      <c r="E14" s="11"/>
      <c r="F14" s="11"/>
      <c r="G14" s="11">
        <f t="shared" si="0"/>
        <v>0</v>
      </c>
    </row>
    <row r="15" spans="1:7" ht="12.75">
      <c r="A15" s="3">
        <v>11</v>
      </c>
      <c r="B15" s="4"/>
      <c r="C15" s="4"/>
      <c r="D15" s="11"/>
      <c r="E15" s="11"/>
      <c r="F15" s="11"/>
      <c r="G15" s="11">
        <f t="shared" si="0"/>
        <v>0</v>
      </c>
    </row>
    <row r="16" spans="1:7" ht="12.75">
      <c r="A16" s="3">
        <v>12</v>
      </c>
      <c r="B16" s="4"/>
      <c r="C16" s="4"/>
      <c r="D16" s="11"/>
      <c r="E16" s="11"/>
      <c r="F16" s="11"/>
      <c r="G16" s="11">
        <f t="shared" si="0"/>
        <v>0</v>
      </c>
    </row>
    <row r="17" spans="1:7" ht="12.75">
      <c r="A17" s="3">
        <v>13</v>
      </c>
      <c r="B17" s="4"/>
      <c r="C17" s="4"/>
      <c r="D17" s="11"/>
      <c r="E17" s="11"/>
      <c r="F17" s="11"/>
      <c r="G17" s="11">
        <f t="shared" si="0"/>
        <v>0</v>
      </c>
    </row>
    <row r="18" spans="1:7" ht="12.75">
      <c r="A18" s="3">
        <v>14</v>
      </c>
      <c r="B18" s="4"/>
      <c r="C18" s="4"/>
      <c r="D18" s="11"/>
      <c r="E18" s="11"/>
      <c r="F18" s="11"/>
      <c r="G18" s="11">
        <f t="shared" si="0"/>
        <v>0</v>
      </c>
    </row>
    <row r="19" spans="1:7" ht="12.75">
      <c r="A19" s="3">
        <v>15</v>
      </c>
      <c r="B19" s="4"/>
      <c r="C19" s="4"/>
      <c r="D19" s="11"/>
      <c r="E19" s="11"/>
      <c r="F19" s="11"/>
      <c r="G19" s="11">
        <f t="shared" si="0"/>
        <v>0</v>
      </c>
    </row>
    <row r="20" spans="1:7" ht="12.75">
      <c r="A20" s="3">
        <v>16</v>
      </c>
      <c r="B20" s="4"/>
      <c r="C20" s="4"/>
      <c r="D20" s="11"/>
      <c r="E20" s="11"/>
      <c r="F20" s="11"/>
      <c r="G20" s="11">
        <f t="shared" si="0"/>
        <v>0</v>
      </c>
    </row>
    <row r="21" spans="1:7" ht="12.75">
      <c r="A21" s="3">
        <v>17</v>
      </c>
      <c r="B21" s="4"/>
      <c r="C21" s="4"/>
      <c r="D21" s="11"/>
      <c r="E21" s="11"/>
      <c r="F21" s="11"/>
      <c r="G21" s="11">
        <f t="shared" si="0"/>
        <v>0</v>
      </c>
    </row>
    <row r="22" spans="2:7" ht="12.75">
      <c r="B22" s="45" t="s">
        <v>4</v>
      </c>
      <c r="C22" s="46">
        <f>SUM(C5:C21)</f>
        <v>0</v>
      </c>
      <c r="D22" s="46">
        <f>SUM(D5:D21)</f>
        <v>0</v>
      </c>
      <c r="E22" s="46"/>
      <c r="F22" s="46">
        <f>SUM(F5:F21)</f>
        <v>0</v>
      </c>
      <c r="G22" s="46">
        <f>SUM(G5:G21)</f>
        <v>0</v>
      </c>
    </row>
    <row r="24" ht="12.75">
      <c r="A24" s="44" t="s">
        <v>111</v>
      </c>
    </row>
    <row r="25" ht="12.75">
      <c r="A25" s="44" t="s">
        <v>108</v>
      </c>
    </row>
    <row r="26" ht="12.75">
      <c r="A26" s="44" t="s">
        <v>109</v>
      </c>
    </row>
    <row r="27" ht="12.75">
      <c r="A27" s="44" t="s">
        <v>135</v>
      </c>
    </row>
    <row r="28" ht="12.75">
      <c r="A28" s="44" t="s">
        <v>110</v>
      </c>
    </row>
    <row r="29" ht="12.75">
      <c r="A29" s="44"/>
    </row>
    <row r="30" ht="12.75">
      <c r="A30" s="44"/>
    </row>
    <row r="31" ht="12.75">
      <c r="A31" s="44"/>
    </row>
    <row r="32" ht="12.75">
      <c r="A32" s="44"/>
    </row>
  </sheetData>
  <mergeCells count="1"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&amp;L&amp;A&amp;C&amp;D&amp;R&amp;P/&amp;N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44" sqref="A44"/>
    </sheetView>
  </sheetViews>
  <sheetFormatPr defaultColWidth="9.140625" defaultRowHeight="12.75"/>
  <cols>
    <col min="1" max="1" width="29.00390625" style="0" customWidth="1"/>
    <col min="2" max="9" width="12.7109375" style="0" customWidth="1"/>
  </cols>
  <sheetData>
    <row r="1" spans="1:9" ht="15.75">
      <c r="A1" s="76" t="s">
        <v>138</v>
      </c>
      <c r="B1" s="76"/>
      <c r="C1" s="76"/>
      <c r="D1" s="76"/>
      <c r="E1" s="76"/>
      <c r="F1" s="76"/>
      <c r="G1" s="76"/>
      <c r="H1" s="76"/>
      <c r="I1" s="76"/>
    </row>
    <row r="3" spans="2:9" ht="12" customHeight="1">
      <c r="B3" s="77" t="s">
        <v>137</v>
      </c>
      <c r="C3" s="78"/>
      <c r="D3" s="78"/>
      <c r="E3" s="79"/>
      <c r="F3" s="80" t="s">
        <v>40</v>
      </c>
      <c r="G3" s="80"/>
      <c r="H3" s="80"/>
      <c r="I3" s="80"/>
    </row>
    <row r="4" spans="2:9" s="1" customFormat="1" ht="12.75">
      <c r="B4" s="6" t="s">
        <v>35</v>
      </c>
      <c r="C4" s="6" t="s">
        <v>37</v>
      </c>
      <c r="D4" s="6" t="s">
        <v>39</v>
      </c>
      <c r="E4" s="6" t="s">
        <v>35</v>
      </c>
      <c r="F4" s="81" t="s">
        <v>41</v>
      </c>
      <c r="G4" s="81"/>
      <c r="H4" s="81" t="s">
        <v>42</v>
      </c>
      <c r="I4" s="81"/>
    </row>
    <row r="5" spans="2:9" s="1" customFormat="1" ht="12.75">
      <c r="B5" s="7" t="s">
        <v>36</v>
      </c>
      <c r="C5" s="7" t="s">
        <v>38</v>
      </c>
      <c r="D5" s="7" t="s">
        <v>38</v>
      </c>
      <c r="E5" s="7" t="s">
        <v>4</v>
      </c>
      <c r="F5" s="6" t="s">
        <v>43</v>
      </c>
      <c r="G5" s="6" t="s">
        <v>44</v>
      </c>
      <c r="H5" s="6" t="s">
        <v>43</v>
      </c>
      <c r="I5" s="6" t="s">
        <v>44</v>
      </c>
    </row>
    <row r="6" spans="1:9" ht="12.75">
      <c r="A6" s="32" t="s">
        <v>7</v>
      </c>
      <c r="B6" s="33"/>
      <c r="C6" s="33"/>
      <c r="D6" s="33"/>
      <c r="E6" s="33"/>
      <c r="F6" s="33"/>
      <c r="G6" s="33"/>
      <c r="H6" s="33"/>
      <c r="I6" s="33"/>
    </row>
    <row r="7" spans="1:9" s="5" customFormat="1" ht="11.25">
      <c r="A7" s="9" t="s">
        <v>8</v>
      </c>
      <c r="B7" s="47">
        <f>SUM(F7:I7)</f>
        <v>0</v>
      </c>
      <c r="C7" s="47"/>
      <c r="D7" s="47"/>
      <c r="E7" s="47">
        <f>B7-C7+D7</f>
        <v>0</v>
      </c>
      <c r="F7" s="47">
        <f>'Desp Depto Direta'!D22</f>
        <v>0</v>
      </c>
      <c r="G7" s="47"/>
      <c r="H7" s="47">
        <f>'Desp Depto Indireta'!D22</f>
        <v>0</v>
      </c>
      <c r="I7" s="47"/>
    </row>
    <row r="8" spans="1:9" s="5" customFormat="1" ht="11.25">
      <c r="A8" s="9" t="s">
        <v>9</v>
      </c>
      <c r="B8" s="47">
        <f aca="true" t="shared" si="0" ref="B8:B32">SUM(F8:I8)</f>
        <v>0</v>
      </c>
      <c r="C8" s="47"/>
      <c r="D8" s="47"/>
      <c r="E8" s="47">
        <f aca="true" t="shared" si="1" ref="E8:E36">B8-C8+D8</f>
        <v>0</v>
      </c>
      <c r="F8" s="47"/>
      <c r="G8" s="47">
        <f>'Desp Depto Direta'!E22</f>
        <v>0</v>
      </c>
      <c r="H8" s="47"/>
      <c r="I8" s="47">
        <f>'Desp Depto Indireta'!E22</f>
        <v>0</v>
      </c>
    </row>
    <row r="9" spans="1:9" s="5" customFormat="1" ht="11.25">
      <c r="A9" s="9" t="s">
        <v>10</v>
      </c>
      <c r="B9" s="47">
        <f t="shared" si="0"/>
        <v>0</v>
      </c>
      <c r="C9" s="47"/>
      <c r="D9" s="47"/>
      <c r="E9" s="47">
        <f t="shared" si="1"/>
        <v>0</v>
      </c>
      <c r="F9" s="47"/>
      <c r="G9" s="47">
        <f>'Desp Depto Direta'!F22</f>
        <v>0</v>
      </c>
      <c r="H9" s="47"/>
      <c r="I9" s="47">
        <f>'Desp Depto Indireta'!F22</f>
        <v>0</v>
      </c>
    </row>
    <row r="10" spans="1:9" s="5" customFormat="1" ht="11.25">
      <c r="A10" s="9" t="s">
        <v>130</v>
      </c>
      <c r="B10" s="47">
        <f t="shared" si="0"/>
        <v>0</v>
      </c>
      <c r="C10" s="47"/>
      <c r="D10" s="47"/>
      <c r="E10" s="47">
        <f t="shared" si="1"/>
        <v>0</v>
      </c>
      <c r="F10" s="47"/>
      <c r="G10" s="47">
        <f>'Desp Depto Direta'!G22</f>
        <v>0</v>
      </c>
      <c r="H10" s="47"/>
      <c r="I10" s="47">
        <f>'Desp Depto Indireta'!G22</f>
        <v>0</v>
      </c>
    </row>
    <row r="11" spans="1:9" s="5" customFormat="1" ht="11.25">
      <c r="A11" s="9" t="s">
        <v>11</v>
      </c>
      <c r="B11" s="47">
        <f t="shared" si="0"/>
        <v>0</v>
      </c>
      <c r="C11" s="47"/>
      <c r="D11" s="47"/>
      <c r="E11" s="47">
        <f t="shared" si="1"/>
        <v>0</v>
      </c>
      <c r="F11" s="47">
        <f>'Desp Depto Direta'!H22</f>
        <v>0</v>
      </c>
      <c r="G11" s="47"/>
      <c r="H11" s="47">
        <f>'Desp Depto Indireta'!H22</f>
        <v>0</v>
      </c>
      <c r="I11" s="47"/>
    </row>
    <row r="12" spans="1:9" s="5" customFormat="1" ht="11.25">
      <c r="A12" s="9" t="s">
        <v>12</v>
      </c>
      <c r="B12" s="47">
        <f t="shared" si="0"/>
        <v>0</v>
      </c>
      <c r="C12" s="47"/>
      <c r="D12" s="47"/>
      <c r="E12" s="47">
        <f t="shared" si="1"/>
        <v>0</v>
      </c>
      <c r="F12" s="47">
        <f>'Desp Depto Direta'!I22</f>
        <v>0</v>
      </c>
      <c r="G12" s="47"/>
      <c r="H12" s="47">
        <f>'Desp Depto Indireta'!I22</f>
        <v>0</v>
      </c>
      <c r="I12" s="47"/>
    </row>
    <row r="13" spans="1:9" s="5" customFormat="1" ht="11.25">
      <c r="A13" s="9" t="s">
        <v>13</v>
      </c>
      <c r="B13" s="47">
        <f t="shared" si="0"/>
        <v>0</v>
      </c>
      <c r="C13" s="47"/>
      <c r="D13" s="47"/>
      <c r="E13" s="47">
        <f t="shared" si="1"/>
        <v>0</v>
      </c>
      <c r="F13" s="47">
        <f>'Desp Depto Direta'!J22</f>
        <v>0</v>
      </c>
      <c r="G13" s="47"/>
      <c r="H13" s="47">
        <f>'Desp Depto Indireta'!J22</f>
        <v>0</v>
      </c>
      <c r="I13" s="47"/>
    </row>
    <row r="14" spans="1:9" s="5" customFormat="1" ht="11.25">
      <c r="A14" s="9" t="s">
        <v>14</v>
      </c>
      <c r="B14" s="47">
        <f t="shared" si="0"/>
        <v>0</v>
      </c>
      <c r="C14" s="47"/>
      <c r="D14" s="47"/>
      <c r="E14" s="47">
        <f t="shared" si="1"/>
        <v>0</v>
      </c>
      <c r="F14" s="47">
        <f>'Desp Depto Direta'!K22</f>
        <v>0</v>
      </c>
      <c r="G14" s="47"/>
      <c r="H14" s="47">
        <f>'Desp Depto Indireta'!K22</f>
        <v>0</v>
      </c>
      <c r="I14" s="47"/>
    </row>
    <row r="15" spans="1:9" s="5" customFormat="1" ht="11.25">
      <c r="A15" s="9" t="s">
        <v>15</v>
      </c>
      <c r="B15" s="47">
        <f>SUM(F15:I15)</f>
        <v>0</v>
      </c>
      <c r="C15" s="47"/>
      <c r="D15" s="47"/>
      <c r="E15" s="47">
        <f>B15-C15+D15</f>
        <v>0</v>
      </c>
      <c r="F15" s="47">
        <f>'Desp Depto Direta'!L22</f>
        <v>0</v>
      </c>
      <c r="G15" s="47"/>
      <c r="H15" s="47">
        <f>'Desp Depto Indireta'!L22</f>
        <v>0</v>
      </c>
      <c r="I15" s="47"/>
    </row>
    <row r="16" spans="1:9" s="5" customFormat="1" ht="11.25">
      <c r="A16" s="9" t="s">
        <v>25</v>
      </c>
      <c r="B16" s="47">
        <f>SUM(F16:I16)</f>
        <v>0</v>
      </c>
      <c r="C16" s="47"/>
      <c r="D16" s="47"/>
      <c r="E16" s="47">
        <f>B16-C16+D16</f>
        <v>0</v>
      </c>
      <c r="F16" s="47"/>
      <c r="G16" s="47">
        <f>'Desp Depto Direta'!M22</f>
        <v>0</v>
      </c>
      <c r="H16" s="47"/>
      <c r="I16" s="47">
        <f>'Desp Depto Indireta'!M22</f>
        <v>0</v>
      </c>
    </row>
    <row r="17" spans="1:9" s="5" customFormat="1" ht="11.25">
      <c r="A17" s="9" t="s">
        <v>6</v>
      </c>
      <c r="B17" s="47">
        <f t="shared" si="0"/>
        <v>0</v>
      </c>
      <c r="C17" s="47"/>
      <c r="D17" s="47"/>
      <c r="E17" s="47">
        <f t="shared" si="1"/>
        <v>0</v>
      </c>
      <c r="F17" s="47"/>
      <c r="G17" s="47">
        <f>'Desp Depto Direta'!N22</f>
        <v>0</v>
      </c>
      <c r="H17" s="47"/>
      <c r="I17" s="47">
        <f>'Desp Depto Indireta'!N22</f>
        <v>0</v>
      </c>
    </row>
    <row r="18" spans="1:9" ht="12.75">
      <c r="A18" s="32" t="s">
        <v>16</v>
      </c>
      <c r="B18" s="36"/>
      <c r="C18" s="36"/>
      <c r="D18" s="36"/>
      <c r="E18" s="36"/>
      <c r="F18" s="36"/>
      <c r="G18" s="36"/>
      <c r="H18" s="36"/>
      <c r="I18" s="36"/>
    </row>
    <row r="19" spans="1:9" s="5" customFormat="1" ht="11.25">
      <c r="A19" s="9" t="s">
        <v>17</v>
      </c>
      <c r="B19" s="47">
        <f t="shared" si="0"/>
        <v>0</v>
      </c>
      <c r="C19" s="47"/>
      <c r="D19" s="47"/>
      <c r="E19" s="47">
        <f t="shared" si="1"/>
        <v>0</v>
      </c>
      <c r="F19" s="47"/>
      <c r="G19" s="47"/>
      <c r="H19" s="47"/>
      <c r="I19" s="47"/>
    </row>
    <row r="20" spans="1:9" s="5" customFormat="1" ht="11.25">
      <c r="A20" s="9" t="s">
        <v>18</v>
      </c>
      <c r="B20" s="47">
        <f t="shared" si="0"/>
        <v>0</v>
      </c>
      <c r="C20" s="47"/>
      <c r="D20" s="47"/>
      <c r="E20" s="47">
        <f t="shared" si="1"/>
        <v>0</v>
      </c>
      <c r="F20" s="47"/>
      <c r="G20" s="47"/>
      <c r="H20" s="47"/>
      <c r="I20" s="47"/>
    </row>
    <row r="21" spans="1:9" s="5" customFormat="1" ht="11.25">
      <c r="A21" s="9" t="s">
        <v>19</v>
      </c>
      <c r="B21" s="47">
        <f t="shared" si="0"/>
        <v>0</v>
      </c>
      <c r="C21" s="47"/>
      <c r="D21" s="47"/>
      <c r="E21" s="47">
        <f t="shared" si="1"/>
        <v>0</v>
      </c>
      <c r="F21" s="47"/>
      <c r="G21" s="47"/>
      <c r="H21" s="47"/>
      <c r="I21" s="47"/>
    </row>
    <row r="22" spans="1:9" ht="12.75">
      <c r="A22" s="32" t="s">
        <v>20</v>
      </c>
      <c r="B22" s="36"/>
      <c r="C22" s="36"/>
      <c r="D22" s="36"/>
      <c r="E22" s="36"/>
      <c r="F22" s="36"/>
      <c r="G22" s="36"/>
      <c r="H22" s="36"/>
      <c r="I22" s="36"/>
    </row>
    <row r="23" spans="1:9" s="5" customFormat="1" ht="11.25">
      <c r="A23" s="9" t="s">
        <v>21</v>
      </c>
      <c r="B23" s="47">
        <f t="shared" si="0"/>
        <v>0</v>
      </c>
      <c r="C23" s="47"/>
      <c r="D23" s="47"/>
      <c r="E23" s="47">
        <f t="shared" si="1"/>
        <v>0</v>
      </c>
      <c r="F23" s="47"/>
      <c r="G23" s="47"/>
      <c r="H23" s="47"/>
      <c r="I23" s="47"/>
    </row>
    <row r="24" spans="1:9" s="5" customFormat="1" ht="11.25">
      <c r="A24" s="9" t="s">
        <v>22</v>
      </c>
      <c r="B24" s="47">
        <f t="shared" si="0"/>
        <v>0</v>
      </c>
      <c r="C24" s="47"/>
      <c r="D24" s="47"/>
      <c r="E24" s="47">
        <f t="shared" si="1"/>
        <v>0</v>
      </c>
      <c r="F24" s="47"/>
      <c r="G24" s="47"/>
      <c r="H24" s="47"/>
      <c r="I24" s="47"/>
    </row>
    <row r="25" spans="1:9" s="5" customFormat="1" ht="11.25">
      <c r="A25" s="9" t="s">
        <v>23</v>
      </c>
      <c r="B25" s="47">
        <f t="shared" si="0"/>
        <v>0</v>
      </c>
      <c r="C25" s="47"/>
      <c r="D25" s="47"/>
      <c r="E25" s="47">
        <f t="shared" si="1"/>
        <v>0</v>
      </c>
      <c r="F25" s="47"/>
      <c r="G25" s="47"/>
      <c r="H25" s="47"/>
      <c r="I25" s="47"/>
    </row>
    <row r="26" spans="1:9" ht="12.75">
      <c r="A26" s="32" t="s">
        <v>24</v>
      </c>
      <c r="B26" s="36"/>
      <c r="C26" s="36"/>
      <c r="D26" s="36"/>
      <c r="E26" s="36"/>
      <c r="F26" s="36"/>
      <c r="G26" s="36"/>
      <c r="H26" s="36"/>
      <c r="I26" s="36"/>
    </row>
    <row r="27" spans="1:9" s="5" customFormat="1" ht="11.25">
      <c r="A27" s="9" t="s">
        <v>26</v>
      </c>
      <c r="B27" s="47">
        <f t="shared" si="0"/>
        <v>0</v>
      </c>
      <c r="C27" s="47"/>
      <c r="D27" s="47"/>
      <c r="E27" s="47">
        <f t="shared" si="1"/>
        <v>0</v>
      </c>
      <c r="F27" s="47"/>
      <c r="G27" s="47"/>
      <c r="H27" s="47"/>
      <c r="I27" s="47"/>
    </row>
    <row r="28" spans="1:9" s="5" customFormat="1" ht="11.25">
      <c r="A28" s="9" t="s">
        <v>27</v>
      </c>
      <c r="B28" s="47">
        <f t="shared" si="0"/>
        <v>0</v>
      </c>
      <c r="C28" s="47"/>
      <c r="D28" s="47"/>
      <c r="E28" s="47">
        <f t="shared" si="1"/>
        <v>0</v>
      </c>
      <c r="F28" s="47"/>
      <c r="G28" s="47"/>
      <c r="H28" s="47"/>
      <c r="I28" s="47"/>
    </row>
    <row r="29" spans="1:9" s="5" customFormat="1" ht="11.25">
      <c r="A29" s="9" t="s">
        <v>28</v>
      </c>
      <c r="B29" s="47">
        <f t="shared" si="0"/>
        <v>0</v>
      </c>
      <c r="C29" s="47"/>
      <c r="D29" s="47"/>
      <c r="E29" s="47">
        <f t="shared" si="1"/>
        <v>0</v>
      </c>
      <c r="F29" s="47"/>
      <c r="G29" s="47"/>
      <c r="H29" s="47"/>
      <c r="I29" s="47"/>
    </row>
    <row r="30" spans="1:9" s="5" customFormat="1" ht="11.25">
      <c r="A30" s="9" t="s">
        <v>29</v>
      </c>
      <c r="B30" s="47">
        <f t="shared" si="0"/>
        <v>0</v>
      </c>
      <c r="C30" s="47"/>
      <c r="D30" s="47"/>
      <c r="E30" s="47">
        <f t="shared" si="1"/>
        <v>0</v>
      </c>
      <c r="F30" s="47"/>
      <c r="G30" s="47"/>
      <c r="H30" s="47"/>
      <c r="I30" s="47"/>
    </row>
    <row r="31" spans="1:9" s="5" customFormat="1" ht="11.25">
      <c r="A31" s="9" t="s">
        <v>30</v>
      </c>
      <c r="B31" s="47">
        <f t="shared" si="0"/>
        <v>0</v>
      </c>
      <c r="C31" s="47"/>
      <c r="D31" s="47"/>
      <c r="E31" s="47">
        <f t="shared" si="1"/>
        <v>0</v>
      </c>
      <c r="F31" s="47"/>
      <c r="G31" s="47"/>
      <c r="H31" s="47"/>
      <c r="I31" s="47"/>
    </row>
    <row r="32" spans="1:9" s="5" customFormat="1" ht="11.25">
      <c r="A32" s="9" t="s">
        <v>31</v>
      </c>
      <c r="B32" s="47">
        <f t="shared" si="0"/>
        <v>0</v>
      </c>
      <c r="C32" s="47"/>
      <c r="D32" s="47"/>
      <c r="E32" s="47">
        <f t="shared" si="1"/>
        <v>0</v>
      </c>
      <c r="F32" s="47"/>
      <c r="G32" s="47"/>
      <c r="H32" s="47"/>
      <c r="I32" s="47"/>
    </row>
    <row r="33" spans="1:9" ht="12.75">
      <c r="A33" s="32" t="s">
        <v>32</v>
      </c>
      <c r="B33" s="36"/>
      <c r="C33" s="36"/>
      <c r="D33" s="36"/>
      <c r="E33" s="50">
        <f t="shared" si="1"/>
        <v>0</v>
      </c>
      <c r="F33" s="36"/>
      <c r="G33" s="36"/>
      <c r="H33" s="36"/>
      <c r="I33" s="36"/>
    </row>
    <row r="34" spans="1:9" ht="12.75">
      <c r="A34" s="4"/>
      <c r="B34" s="10"/>
      <c r="C34" s="10"/>
      <c r="D34" s="10"/>
      <c r="E34" s="47">
        <f t="shared" si="1"/>
        <v>0</v>
      </c>
      <c r="F34" s="10"/>
      <c r="G34" s="10"/>
      <c r="H34" s="10"/>
      <c r="I34" s="10"/>
    </row>
    <row r="35" spans="1:9" ht="12.75">
      <c r="A35" s="32" t="s">
        <v>33</v>
      </c>
      <c r="B35" s="36"/>
      <c r="C35" s="36"/>
      <c r="D35" s="36"/>
      <c r="E35" s="50">
        <f t="shared" si="1"/>
        <v>0</v>
      </c>
      <c r="F35" s="36"/>
      <c r="G35" s="36"/>
      <c r="H35" s="36"/>
      <c r="I35" s="36"/>
    </row>
    <row r="36" spans="1:9" ht="12.75">
      <c r="A36" s="8" t="s">
        <v>34</v>
      </c>
      <c r="B36" s="10">
        <f>SUM(B7:B35)</f>
        <v>0</v>
      </c>
      <c r="C36" s="10">
        <f>SUM(C7:C35)</f>
        <v>0</v>
      </c>
      <c r="D36" s="10">
        <f>SUM(D7:D35)</f>
        <v>0</v>
      </c>
      <c r="E36" s="47">
        <f t="shared" si="1"/>
        <v>0</v>
      </c>
      <c r="F36" s="10"/>
      <c r="G36" s="10"/>
      <c r="H36" s="10"/>
      <c r="I36" s="10"/>
    </row>
    <row r="37" spans="2:9" ht="13.5" thickBot="1">
      <c r="B37" s="48"/>
      <c r="C37" s="48"/>
      <c r="D37" s="48"/>
      <c r="E37" s="48"/>
      <c r="F37" s="48"/>
      <c r="G37" s="48"/>
      <c r="H37" s="48"/>
      <c r="I37" s="48"/>
    </row>
    <row r="38" spans="1:9" ht="16.5" thickBot="1">
      <c r="A38" s="73" t="s">
        <v>57</v>
      </c>
      <c r="B38" s="74">
        <f>SUM(E36:I36)</f>
        <v>0</v>
      </c>
      <c r="C38" s="49"/>
      <c r="D38" s="49"/>
      <c r="E38" s="49"/>
      <c r="F38" s="49"/>
      <c r="G38" s="48"/>
      <c r="H38" s="48"/>
      <c r="I38" s="48"/>
    </row>
    <row r="40" ht="12.75">
      <c r="A40" t="s">
        <v>141</v>
      </c>
    </row>
    <row r="41" ht="12.75">
      <c r="A41" t="s">
        <v>140</v>
      </c>
    </row>
    <row r="43" ht="12.75">
      <c r="A43" t="s">
        <v>142</v>
      </c>
    </row>
    <row r="44" ht="12.75">
      <c r="A44" t="s">
        <v>143</v>
      </c>
    </row>
  </sheetData>
  <mergeCells count="5">
    <mergeCell ref="A1:I1"/>
    <mergeCell ref="B3:E3"/>
    <mergeCell ref="F3:I3"/>
    <mergeCell ref="F4:G4"/>
    <mergeCell ref="H4:I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&amp;L&amp;A&amp;C&amp;D&amp;R&amp;P/&amp;N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G5" sqref="G5"/>
    </sheetView>
  </sheetViews>
  <sheetFormatPr defaultColWidth="9.140625" defaultRowHeight="12.75"/>
  <cols>
    <col min="1" max="1" width="4.7109375" style="59" customWidth="1"/>
    <col min="2" max="2" width="22.57421875" style="0" customWidth="1"/>
    <col min="3" max="3" width="5.28125" style="0" bestFit="1" customWidth="1"/>
    <col min="4" max="18" width="9.8515625" style="0" customWidth="1"/>
  </cols>
  <sheetData>
    <row r="1" spans="1:6" ht="15.75">
      <c r="A1" s="75" t="s">
        <v>136</v>
      </c>
      <c r="B1" s="75"/>
      <c r="C1" s="75"/>
      <c r="D1" s="75"/>
      <c r="E1" s="75"/>
      <c r="F1" s="75"/>
    </row>
    <row r="4" spans="1:14" s="1" customFormat="1" ht="12.75">
      <c r="A4" s="57" t="s">
        <v>0</v>
      </c>
      <c r="B4" s="52" t="s">
        <v>1</v>
      </c>
      <c r="C4" s="52" t="s">
        <v>2</v>
      </c>
      <c r="D4" s="52" t="s">
        <v>3</v>
      </c>
      <c r="E4" s="51" t="s">
        <v>9</v>
      </c>
      <c r="F4" s="51" t="s">
        <v>10</v>
      </c>
      <c r="G4" s="51" t="s">
        <v>116</v>
      </c>
      <c r="H4" s="51" t="s">
        <v>11</v>
      </c>
      <c r="I4" s="51" t="s">
        <v>12</v>
      </c>
      <c r="J4" s="51" t="s">
        <v>115</v>
      </c>
      <c r="K4" s="51" t="s">
        <v>14</v>
      </c>
      <c r="L4" s="51" t="s">
        <v>15</v>
      </c>
      <c r="M4" s="51" t="s">
        <v>125</v>
      </c>
      <c r="N4" s="51" t="s">
        <v>6</v>
      </c>
    </row>
    <row r="5" spans="1:14" ht="12.75">
      <c r="A5" s="58">
        <v>1</v>
      </c>
      <c r="B5" s="53" t="str">
        <f>'Horas Disponíveis'!B5</f>
        <v>Antonio José da Silva</v>
      </c>
      <c r="C5" s="9"/>
      <c r="D5" s="47"/>
      <c r="E5" s="47"/>
      <c r="F5" s="47"/>
      <c r="G5" s="47"/>
      <c r="H5" s="47"/>
      <c r="I5" s="47"/>
      <c r="J5" s="9"/>
      <c r="K5" s="9"/>
      <c r="L5" s="9"/>
      <c r="M5" s="9"/>
      <c r="N5" s="9"/>
    </row>
    <row r="6" spans="1:14" ht="12.75">
      <c r="A6" s="58">
        <v>2</v>
      </c>
      <c r="B6" s="53">
        <f>'Horas Disponíveis'!B6</f>
        <v>0</v>
      </c>
      <c r="C6" s="9"/>
      <c r="D6" s="47"/>
      <c r="E6" s="47"/>
      <c r="F6" s="47"/>
      <c r="G6" s="47"/>
      <c r="H6" s="47"/>
      <c r="I6" s="47"/>
      <c r="J6" s="9"/>
      <c r="K6" s="9"/>
      <c r="L6" s="9"/>
      <c r="M6" s="9"/>
      <c r="N6" s="9"/>
    </row>
    <row r="7" spans="1:14" ht="12.75">
      <c r="A7" s="58">
        <v>3</v>
      </c>
      <c r="B7" s="53">
        <f>'Horas Disponíveis'!B7</f>
        <v>0</v>
      </c>
      <c r="C7" s="9"/>
      <c r="D7" s="47"/>
      <c r="E7" s="47"/>
      <c r="F7" s="47"/>
      <c r="G7" s="47"/>
      <c r="H7" s="47"/>
      <c r="I7" s="47"/>
      <c r="J7" s="9"/>
      <c r="K7" s="9"/>
      <c r="L7" s="9"/>
      <c r="M7" s="9"/>
      <c r="N7" s="9"/>
    </row>
    <row r="8" spans="1:14" ht="12.75">
      <c r="A8" s="58">
        <v>4</v>
      </c>
      <c r="B8" s="53">
        <f>'Horas Disponíveis'!B8</f>
        <v>0</v>
      </c>
      <c r="C8" s="9"/>
      <c r="D8" s="47"/>
      <c r="E8" s="47"/>
      <c r="F8" s="47"/>
      <c r="G8" s="47"/>
      <c r="H8" s="47"/>
      <c r="I8" s="47"/>
      <c r="J8" s="9"/>
      <c r="K8" s="9"/>
      <c r="L8" s="9"/>
      <c r="M8" s="9"/>
      <c r="N8" s="9"/>
    </row>
    <row r="9" spans="1:14" ht="12.75">
      <c r="A9" s="58">
        <v>5</v>
      </c>
      <c r="B9" s="53">
        <f>'Horas Disponíveis'!B9</f>
        <v>0</v>
      </c>
      <c r="C9" s="9"/>
      <c r="D9" s="47"/>
      <c r="E9" s="47"/>
      <c r="F9" s="47"/>
      <c r="G9" s="47"/>
      <c r="H9" s="47"/>
      <c r="I9" s="47"/>
      <c r="J9" s="9"/>
      <c r="K9" s="9"/>
      <c r="L9" s="9"/>
      <c r="M9" s="9"/>
      <c r="N9" s="9"/>
    </row>
    <row r="10" spans="1:14" ht="12.75">
      <c r="A10" s="58">
        <v>6</v>
      </c>
      <c r="B10" s="53">
        <f>'Horas Disponíveis'!B10</f>
        <v>0</v>
      </c>
      <c r="C10" s="9"/>
      <c r="D10" s="47"/>
      <c r="E10" s="47"/>
      <c r="F10" s="47"/>
      <c r="G10" s="47"/>
      <c r="H10" s="47"/>
      <c r="I10" s="47"/>
      <c r="J10" s="9"/>
      <c r="K10" s="9"/>
      <c r="L10" s="9"/>
      <c r="M10" s="9"/>
      <c r="N10" s="9"/>
    </row>
    <row r="11" spans="1:14" ht="12.75">
      <c r="A11" s="58">
        <v>7</v>
      </c>
      <c r="B11" s="53">
        <f>'Horas Disponíveis'!B11</f>
        <v>0</v>
      </c>
      <c r="C11" s="9"/>
      <c r="D11" s="47"/>
      <c r="E11" s="47"/>
      <c r="F11" s="47"/>
      <c r="G11" s="47"/>
      <c r="H11" s="47"/>
      <c r="I11" s="47"/>
      <c r="J11" s="9"/>
      <c r="K11" s="9"/>
      <c r="L11" s="9"/>
      <c r="M11" s="9"/>
      <c r="N11" s="9"/>
    </row>
    <row r="12" spans="1:14" ht="12.75">
      <c r="A12" s="58">
        <v>8</v>
      </c>
      <c r="B12" s="53">
        <f>'Horas Disponíveis'!B12</f>
        <v>0</v>
      </c>
      <c r="C12" s="9"/>
      <c r="D12" s="47"/>
      <c r="E12" s="47"/>
      <c r="F12" s="47"/>
      <c r="G12" s="47"/>
      <c r="H12" s="47"/>
      <c r="I12" s="47"/>
      <c r="J12" s="9"/>
      <c r="K12" s="9"/>
      <c r="L12" s="9"/>
      <c r="M12" s="9"/>
      <c r="N12" s="9"/>
    </row>
    <row r="13" spans="1:14" ht="12.75">
      <c r="A13" s="58">
        <v>9</v>
      </c>
      <c r="B13" s="53">
        <f>'Horas Disponíveis'!B13</f>
        <v>0</v>
      </c>
      <c r="C13" s="9"/>
      <c r="D13" s="47"/>
      <c r="E13" s="47"/>
      <c r="F13" s="47"/>
      <c r="G13" s="47"/>
      <c r="H13" s="47"/>
      <c r="I13" s="47"/>
      <c r="J13" s="9"/>
      <c r="K13" s="9"/>
      <c r="L13" s="9"/>
      <c r="M13" s="9"/>
      <c r="N13" s="9"/>
    </row>
    <row r="14" spans="1:14" ht="12.75">
      <c r="A14" s="58">
        <v>10</v>
      </c>
      <c r="B14" s="53">
        <f>'Horas Disponíveis'!B14</f>
        <v>0</v>
      </c>
      <c r="C14" s="9"/>
      <c r="D14" s="47"/>
      <c r="E14" s="47"/>
      <c r="F14" s="47"/>
      <c r="G14" s="47"/>
      <c r="H14" s="47"/>
      <c r="I14" s="47"/>
      <c r="J14" s="9"/>
      <c r="K14" s="9"/>
      <c r="L14" s="9"/>
      <c r="M14" s="9"/>
      <c r="N14" s="9"/>
    </row>
    <row r="15" spans="1:14" ht="12.75">
      <c r="A15" s="58">
        <v>11</v>
      </c>
      <c r="B15" s="53">
        <f>'Horas Disponíveis'!B15</f>
        <v>0</v>
      </c>
      <c r="C15" s="9"/>
      <c r="D15" s="47"/>
      <c r="E15" s="47"/>
      <c r="F15" s="47"/>
      <c r="G15" s="47"/>
      <c r="H15" s="47"/>
      <c r="I15" s="47"/>
      <c r="J15" s="9"/>
      <c r="K15" s="9"/>
      <c r="L15" s="9"/>
      <c r="M15" s="9"/>
      <c r="N15" s="9"/>
    </row>
    <row r="16" spans="1:14" ht="12.75">
      <c r="A16" s="58">
        <v>12</v>
      </c>
      <c r="B16" s="53">
        <f>'Horas Disponíveis'!B16</f>
        <v>0</v>
      </c>
      <c r="C16" s="9"/>
      <c r="D16" s="47"/>
      <c r="E16" s="47"/>
      <c r="F16" s="47"/>
      <c r="G16" s="47"/>
      <c r="H16" s="47"/>
      <c r="I16" s="47"/>
      <c r="J16" s="9"/>
      <c r="K16" s="9"/>
      <c r="L16" s="9"/>
      <c r="M16" s="9"/>
      <c r="N16" s="9"/>
    </row>
    <row r="17" spans="1:14" ht="12.75">
      <c r="A17" s="58">
        <v>13</v>
      </c>
      <c r="B17" s="53">
        <f>'Horas Disponíveis'!B17</f>
        <v>0</v>
      </c>
      <c r="C17" s="9"/>
      <c r="D17" s="47"/>
      <c r="E17" s="47"/>
      <c r="F17" s="47"/>
      <c r="G17" s="47"/>
      <c r="H17" s="47"/>
      <c r="I17" s="47"/>
      <c r="J17" s="9"/>
      <c r="K17" s="9"/>
      <c r="L17" s="9"/>
      <c r="M17" s="9"/>
      <c r="N17" s="9"/>
    </row>
    <row r="18" spans="1:14" ht="12.75">
      <c r="A18" s="58">
        <v>14</v>
      </c>
      <c r="B18" s="53">
        <f>'Horas Disponíveis'!B18</f>
        <v>0</v>
      </c>
      <c r="C18" s="9"/>
      <c r="D18" s="47"/>
      <c r="E18" s="47"/>
      <c r="F18" s="47"/>
      <c r="G18" s="47"/>
      <c r="H18" s="47"/>
      <c r="I18" s="47"/>
      <c r="J18" s="9"/>
      <c r="K18" s="9"/>
      <c r="L18" s="9"/>
      <c r="M18" s="9"/>
      <c r="N18" s="9"/>
    </row>
    <row r="19" spans="1:14" ht="12.75">
      <c r="A19" s="58">
        <v>15</v>
      </c>
      <c r="B19" s="53">
        <f>'Horas Disponíveis'!B19</f>
        <v>0</v>
      </c>
      <c r="C19" s="9"/>
      <c r="D19" s="47"/>
      <c r="E19" s="47"/>
      <c r="F19" s="47"/>
      <c r="G19" s="47"/>
      <c r="H19" s="47"/>
      <c r="I19" s="47"/>
      <c r="J19" s="9"/>
      <c r="K19" s="9"/>
      <c r="L19" s="9"/>
      <c r="M19" s="9"/>
      <c r="N19" s="9"/>
    </row>
    <row r="20" spans="1:14" ht="12.75">
      <c r="A20" s="58">
        <v>16</v>
      </c>
      <c r="B20" s="53">
        <f>'Horas Disponíveis'!B20</f>
        <v>0</v>
      </c>
      <c r="C20" s="9"/>
      <c r="D20" s="47"/>
      <c r="E20" s="47"/>
      <c r="F20" s="47"/>
      <c r="G20" s="47"/>
      <c r="H20" s="47"/>
      <c r="I20" s="47"/>
      <c r="J20" s="9"/>
      <c r="K20" s="9"/>
      <c r="L20" s="9"/>
      <c r="M20" s="9"/>
      <c r="N20" s="9"/>
    </row>
    <row r="21" spans="1:14" ht="12.75">
      <c r="A21" s="58">
        <v>17</v>
      </c>
      <c r="B21" s="54"/>
      <c r="C21" s="9"/>
      <c r="D21" s="47"/>
      <c r="E21" s="47"/>
      <c r="F21" s="47"/>
      <c r="G21" s="47"/>
      <c r="H21" s="47"/>
      <c r="I21" s="47"/>
      <c r="J21" s="9"/>
      <c r="K21" s="9"/>
      <c r="L21" s="9"/>
      <c r="M21" s="9"/>
      <c r="N21" s="9"/>
    </row>
    <row r="22" spans="2:14" ht="12.75">
      <c r="B22" s="5"/>
      <c r="C22" s="55"/>
      <c r="D22" s="50">
        <f>SUM(D5:D21)</f>
        <v>0</v>
      </c>
      <c r="E22" s="50">
        <f aca="true" t="shared" si="0" ref="E22:N22">SUM(E5:E21)</f>
        <v>0</v>
      </c>
      <c r="F22" s="50">
        <f t="shared" si="0"/>
        <v>0</v>
      </c>
      <c r="G22" s="50">
        <f t="shared" si="0"/>
        <v>0</v>
      </c>
      <c r="H22" s="50">
        <f t="shared" si="0"/>
        <v>0</v>
      </c>
      <c r="I22" s="50">
        <f t="shared" si="0"/>
        <v>0</v>
      </c>
      <c r="J22" s="50">
        <f t="shared" si="0"/>
        <v>0</v>
      </c>
      <c r="K22" s="50">
        <f t="shared" si="0"/>
        <v>0</v>
      </c>
      <c r="L22" s="50">
        <f t="shared" si="0"/>
        <v>0</v>
      </c>
      <c r="M22" s="50">
        <f t="shared" si="0"/>
        <v>0</v>
      </c>
      <c r="N22" s="50">
        <f t="shared" si="0"/>
        <v>0</v>
      </c>
    </row>
    <row r="23" spans="2:14" ht="12.75">
      <c r="B23" s="82" t="s">
        <v>57</v>
      </c>
      <c r="C23" s="83"/>
      <c r="D23" s="56">
        <f>SUM(D22:I22)</f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2:14" ht="12.7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2.75">
      <c r="A25" s="60" t="s">
        <v>131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2.75">
      <c r="A26" s="60" t="s">
        <v>117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2.75">
      <c r="A27" s="60" t="s">
        <v>112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2.75">
      <c r="A28" s="60" t="s">
        <v>118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2.75">
      <c r="A29" s="60" t="s">
        <v>119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2.75">
      <c r="A30" s="60" t="s">
        <v>113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2.75">
      <c r="A31" s="60" t="s">
        <v>120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2.75">
      <c r="A32" s="60" t="s">
        <v>121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2.75">
      <c r="A33" s="60" t="s">
        <v>122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2.75">
      <c r="A34" s="60" t="s">
        <v>123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2.75">
      <c r="A35" s="60" t="s">
        <v>124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2.75">
      <c r="A36" s="60" t="s">
        <v>126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2.75">
      <c r="A37" s="60" t="s">
        <v>132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2:14" ht="12.7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2:14" ht="12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2:14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2:14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2:14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2:14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2:14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2:14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2:14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4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2:14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2:14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2:14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</sheetData>
  <mergeCells count="2">
    <mergeCell ref="B23:C23"/>
    <mergeCell ref="A1:F1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Footer>&amp;L&amp;A&amp;C&amp;D&amp;R&amp;P/&amp;N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D22" sqref="D22"/>
    </sheetView>
  </sheetViews>
  <sheetFormatPr defaultColWidth="9.140625" defaultRowHeight="12.75"/>
  <cols>
    <col min="1" max="1" width="4.7109375" style="59" customWidth="1"/>
    <col min="2" max="2" width="22.57421875" style="0" customWidth="1"/>
    <col min="3" max="3" width="5.28125" style="0" bestFit="1" customWidth="1"/>
    <col min="4" max="18" width="9.8515625" style="0" customWidth="1"/>
  </cols>
  <sheetData>
    <row r="1" spans="1:6" ht="15.75">
      <c r="A1" s="75" t="s">
        <v>139</v>
      </c>
      <c r="B1" s="75"/>
      <c r="C1" s="75"/>
      <c r="D1" s="75"/>
      <c r="E1" s="75"/>
      <c r="F1" s="75"/>
    </row>
    <row r="4" spans="1:14" s="1" customFormat="1" ht="12.75">
      <c r="A4" s="57" t="s">
        <v>0</v>
      </c>
      <c r="B4" s="52" t="s">
        <v>1</v>
      </c>
      <c r="C4" s="52" t="s">
        <v>2</v>
      </c>
      <c r="D4" s="52" t="s">
        <v>3</v>
      </c>
      <c r="E4" s="51" t="s">
        <v>9</v>
      </c>
      <c r="F4" s="51" t="s">
        <v>10</v>
      </c>
      <c r="G4" s="51" t="s">
        <v>116</v>
      </c>
      <c r="H4" s="51" t="s">
        <v>11</v>
      </c>
      <c r="I4" s="51" t="s">
        <v>12</v>
      </c>
      <c r="J4" s="51" t="s">
        <v>115</v>
      </c>
      <c r="K4" s="51" t="s">
        <v>14</v>
      </c>
      <c r="L4" s="51" t="s">
        <v>15</v>
      </c>
      <c r="M4" s="51" t="s">
        <v>125</v>
      </c>
      <c r="N4" s="51" t="s">
        <v>6</v>
      </c>
    </row>
    <row r="5" spans="1:14" ht="12.75">
      <c r="A5" s="58">
        <v>1</v>
      </c>
      <c r="B5" s="53"/>
      <c r="C5" s="9"/>
      <c r="D5" s="47"/>
      <c r="E5" s="47"/>
      <c r="F5" s="47"/>
      <c r="G5" s="47"/>
      <c r="H5" s="47"/>
      <c r="I5" s="47"/>
      <c r="J5" s="9"/>
      <c r="K5" s="9"/>
      <c r="L5" s="9"/>
      <c r="M5" s="9"/>
      <c r="N5" s="9"/>
    </row>
    <row r="6" spans="1:14" ht="12.75">
      <c r="A6" s="58">
        <v>2</v>
      </c>
      <c r="B6" s="53"/>
      <c r="C6" s="9"/>
      <c r="D6" s="47"/>
      <c r="E6" s="47"/>
      <c r="F6" s="47"/>
      <c r="G6" s="47"/>
      <c r="H6" s="47"/>
      <c r="I6" s="47"/>
      <c r="J6" s="9"/>
      <c r="K6" s="9"/>
      <c r="L6" s="9"/>
      <c r="M6" s="9"/>
      <c r="N6" s="9"/>
    </row>
    <row r="7" spans="1:14" ht="12.75">
      <c r="A7" s="58">
        <v>3</v>
      </c>
      <c r="B7" s="53"/>
      <c r="C7" s="9"/>
      <c r="D7" s="47"/>
      <c r="E7" s="47"/>
      <c r="F7" s="47"/>
      <c r="G7" s="47"/>
      <c r="H7" s="47"/>
      <c r="I7" s="47"/>
      <c r="J7" s="9"/>
      <c r="K7" s="9"/>
      <c r="L7" s="9"/>
      <c r="M7" s="9"/>
      <c r="N7" s="9"/>
    </row>
    <row r="8" spans="1:14" ht="12.75">
      <c r="A8" s="58">
        <v>4</v>
      </c>
      <c r="B8" s="53"/>
      <c r="C8" s="9"/>
      <c r="D8" s="47"/>
      <c r="E8" s="47"/>
      <c r="F8" s="47"/>
      <c r="G8" s="47"/>
      <c r="H8" s="47"/>
      <c r="I8" s="47"/>
      <c r="J8" s="9"/>
      <c r="K8" s="9"/>
      <c r="L8" s="9"/>
      <c r="M8" s="9"/>
      <c r="N8" s="9"/>
    </row>
    <row r="9" spans="1:14" ht="12.75">
      <c r="A9" s="58">
        <v>5</v>
      </c>
      <c r="B9" s="53"/>
      <c r="C9" s="9"/>
      <c r="D9" s="47"/>
      <c r="E9" s="47"/>
      <c r="F9" s="47"/>
      <c r="G9" s="47"/>
      <c r="H9" s="47"/>
      <c r="I9" s="47"/>
      <c r="J9" s="9"/>
      <c r="K9" s="9"/>
      <c r="L9" s="9"/>
      <c r="M9" s="9"/>
      <c r="N9" s="9"/>
    </row>
    <row r="10" spans="1:14" ht="12.75">
      <c r="A10" s="58">
        <v>6</v>
      </c>
      <c r="B10" s="53"/>
      <c r="C10" s="9"/>
      <c r="D10" s="47"/>
      <c r="E10" s="47"/>
      <c r="F10" s="47"/>
      <c r="G10" s="47"/>
      <c r="H10" s="47"/>
      <c r="I10" s="47"/>
      <c r="J10" s="9"/>
      <c r="K10" s="9"/>
      <c r="L10" s="9"/>
      <c r="M10" s="9"/>
      <c r="N10" s="9"/>
    </row>
    <row r="11" spans="1:14" ht="12.75">
      <c r="A11" s="58">
        <v>7</v>
      </c>
      <c r="B11" s="53"/>
      <c r="C11" s="9"/>
      <c r="D11" s="47"/>
      <c r="E11" s="47"/>
      <c r="F11" s="47"/>
      <c r="G11" s="47"/>
      <c r="H11" s="47"/>
      <c r="I11" s="47"/>
      <c r="J11" s="9"/>
      <c r="K11" s="9"/>
      <c r="L11" s="9"/>
      <c r="M11" s="9"/>
      <c r="N11" s="9"/>
    </row>
    <row r="12" spans="1:14" ht="12.75">
      <c r="A12" s="58">
        <v>8</v>
      </c>
      <c r="B12" s="53"/>
      <c r="C12" s="9"/>
      <c r="D12" s="47"/>
      <c r="E12" s="47"/>
      <c r="F12" s="47"/>
      <c r="G12" s="47"/>
      <c r="H12" s="47"/>
      <c r="I12" s="47"/>
      <c r="J12" s="9"/>
      <c r="K12" s="9"/>
      <c r="L12" s="9"/>
      <c r="M12" s="9"/>
      <c r="N12" s="9"/>
    </row>
    <row r="13" spans="1:14" ht="12.75">
      <c r="A13" s="58">
        <v>9</v>
      </c>
      <c r="B13" s="53"/>
      <c r="C13" s="9"/>
      <c r="D13" s="47"/>
      <c r="E13" s="47"/>
      <c r="F13" s="47"/>
      <c r="G13" s="47"/>
      <c r="H13" s="47"/>
      <c r="I13" s="47"/>
      <c r="J13" s="9"/>
      <c r="K13" s="9"/>
      <c r="L13" s="9"/>
      <c r="M13" s="9"/>
      <c r="N13" s="9"/>
    </row>
    <row r="14" spans="1:14" ht="12.75">
      <c r="A14" s="58">
        <v>10</v>
      </c>
      <c r="B14" s="53"/>
      <c r="C14" s="9"/>
      <c r="D14" s="47"/>
      <c r="E14" s="47"/>
      <c r="F14" s="47"/>
      <c r="G14" s="47"/>
      <c r="H14" s="47"/>
      <c r="I14" s="47"/>
      <c r="J14" s="9"/>
      <c r="K14" s="9"/>
      <c r="L14" s="9"/>
      <c r="M14" s="9"/>
      <c r="N14" s="9"/>
    </row>
    <row r="15" spans="1:14" ht="12.75">
      <c r="A15" s="58">
        <v>11</v>
      </c>
      <c r="B15" s="53"/>
      <c r="C15" s="9"/>
      <c r="D15" s="47"/>
      <c r="E15" s="47"/>
      <c r="F15" s="47"/>
      <c r="G15" s="47"/>
      <c r="H15" s="47"/>
      <c r="I15" s="47"/>
      <c r="J15" s="9"/>
      <c r="K15" s="9"/>
      <c r="L15" s="9"/>
      <c r="M15" s="9"/>
      <c r="N15" s="9"/>
    </row>
    <row r="16" spans="1:14" ht="12.75">
      <c r="A16" s="58">
        <v>12</v>
      </c>
      <c r="B16" s="53"/>
      <c r="C16" s="9"/>
      <c r="D16" s="47"/>
      <c r="E16" s="47"/>
      <c r="F16" s="47"/>
      <c r="G16" s="47"/>
      <c r="H16" s="47"/>
      <c r="I16" s="47"/>
      <c r="J16" s="9"/>
      <c r="K16" s="9"/>
      <c r="L16" s="9"/>
      <c r="M16" s="9"/>
      <c r="N16" s="9"/>
    </row>
    <row r="17" spans="1:14" ht="12.75">
      <c r="A17" s="58">
        <v>13</v>
      </c>
      <c r="B17" s="53"/>
      <c r="C17" s="9"/>
      <c r="D17" s="47"/>
      <c r="E17" s="47"/>
      <c r="F17" s="47"/>
      <c r="G17" s="47"/>
      <c r="H17" s="47"/>
      <c r="I17" s="47"/>
      <c r="J17" s="9"/>
      <c r="K17" s="9"/>
      <c r="L17" s="9"/>
      <c r="M17" s="9"/>
      <c r="N17" s="9"/>
    </row>
    <row r="18" spans="1:14" ht="12.75">
      <c r="A18" s="58">
        <v>14</v>
      </c>
      <c r="B18" s="53"/>
      <c r="C18" s="9"/>
      <c r="D18" s="47"/>
      <c r="E18" s="47"/>
      <c r="F18" s="47"/>
      <c r="G18" s="47"/>
      <c r="H18" s="47"/>
      <c r="I18" s="47"/>
      <c r="J18" s="9"/>
      <c r="K18" s="9"/>
      <c r="L18" s="9"/>
      <c r="M18" s="9"/>
      <c r="N18" s="9"/>
    </row>
    <row r="19" spans="1:14" ht="12.75">
      <c r="A19" s="58">
        <v>15</v>
      </c>
      <c r="B19" s="53"/>
      <c r="C19" s="9"/>
      <c r="D19" s="47"/>
      <c r="E19" s="47"/>
      <c r="F19" s="47"/>
      <c r="G19" s="47"/>
      <c r="H19" s="47"/>
      <c r="I19" s="47"/>
      <c r="J19" s="9"/>
      <c r="K19" s="9"/>
      <c r="L19" s="9"/>
      <c r="M19" s="9"/>
      <c r="N19" s="9"/>
    </row>
    <row r="20" spans="1:14" ht="12.75">
      <c r="A20" s="58">
        <v>16</v>
      </c>
      <c r="B20" s="53"/>
      <c r="C20" s="9"/>
      <c r="D20" s="47"/>
      <c r="E20" s="47"/>
      <c r="F20" s="47"/>
      <c r="G20" s="47"/>
      <c r="H20" s="47"/>
      <c r="I20" s="47"/>
      <c r="J20" s="9"/>
      <c r="K20" s="9"/>
      <c r="L20" s="9"/>
      <c r="M20" s="9"/>
      <c r="N20" s="9"/>
    </row>
    <row r="21" spans="1:14" ht="12.75">
      <c r="A21" s="58">
        <v>17</v>
      </c>
      <c r="B21" s="54"/>
      <c r="C21" s="9"/>
      <c r="D21" s="47"/>
      <c r="E21" s="47"/>
      <c r="F21" s="47"/>
      <c r="G21" s="47"/>
      <c r="H21" s="47"/>
      <c r="I21" s="47"/>
      <c r="J21" s="9"/>
      <c r="K21" s="9"/>
      <c r="L21" s="9"/>
      <c r="M21" s="9"/>
      <c r="N21" s="9"/>
    </row>
    <row r="22" spans="2:14" ht="12.75">
      <c r="B22" s="5"/>
      <c r="C22" s="55"/>
      <c r="D22" s="50">
        <f aca="true" t="shared" si="0" ref="D22:N22">SUM(D5:D21)</f>
        <v>0</v>
      </c>
      <c r="E22" s="50">
        <f t="shared" si="0"/>
        <v>0</v>
      </c>
      <c r="F22" s="50">
        <f t="shared" si="0"/>
        <v>0</v>
      </c>
      <c r="G22" s="50">
        <f t="shared" si="0"/>
        <v>0</v>
      </c>
      <c r="H22" s="50">
        <f t="shared" si="0"/>
        <v>0</v>
      </c>
      <c r="I22" s="50">
        <f t="shared" si="0"/>
        <v>0</v>
      </c>
      <c r="J22" s="50">
        <f t="shared" si="0"/>
        <v>0</v>
      </c>
      <c r="K22" s="50">
        <f t="shared" si="0"/>
        <v>0</v>
      </c>
      <c r="L22" s="50">
        <f t="shared" si="0"/>
        <v>0</v>
      </c>
      <c r="M22" s="50">
        <f t="shared" si="0"/>
        <v>0</v>
      </c>
      <c r="N22" s="50">
        <f t="shared" si="0"/>
        <v>0</v>
      </c>
    </row>
    <row r="23" spans="2:14" ht="12.75">
      <c r="B23" s="82" t="s">
        <v>57</v>
      </c>
      <c r="C23" s="83"/>
      <c r="D23" s="56">
        <f>SUM(D22:I22)</f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2:14" ht="12.7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2.75">
      <c r="A25" s="60" t="s">
        <v>133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2.75">
      <c r="A26" s="60" t="s">
        <v>127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2.75">
      <c r="A27" s="60" t="s">
        <v>128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2.75">
      <c r="A28" s="60" t="s">
        <v>118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2.75">
      <c r="A29" s="60" t="s">
        <v>119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2.75">
      <c r="A30" s="60" t="s">
        <v>113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2.75">
      <c r="A31" s="60" t="s">
        <v>120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2.75">
      <c r="A32" s="60" t="s">
        <v>121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2.75">
      <c r="A33" s="60" t="s">
        <v>122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2.75">
      <c r="A34" s="60" t="s">
        <v>123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2.75">
      <c r="A35" s="60" t="s">
        <v>124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2.75">
      <c r="A36" s="60" t="s">
        <v>126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2.75">
      <c r="A37" s="60" t="s">
        <v>132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2:14" ht="12.7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2:14" ht="12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2:14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2:14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2:14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2:14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2:14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2:14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2:14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4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2:14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2:14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2:14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</sheetData>
  <mergeCells count="2">
    <mergeCell ref="B23:C23"/>
    <mergeCell ref="A1:F1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Footer>&amp;L&amp;A&amp;C&amp;D&amp;R&amp;P/&amp;N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36"/>
  <sheetViews>
    <sheetView tabSelected="1" workbookViewId="0" topLeftCell="A1">
      <selection activeCell="G44" sqref="G44"/>
    </sheetView>
  </sheetViews>
  <sheetFormatPr defaultColWidth="9.140625" defaultRowHeight="12.75"/>
  <cols>
    <col min="1" max="1" width="4.140625" style="14" customWidth="1"/>
    <col min="2" max="2" width="9.140625" style="14" customWidth="1"/>
    <col min="3" max="3" width="10.7109375" style="14" customWidth="1"/>
    <col min="4" max="5" width="9.140625" style="14" customWidth="1"/>
    <col min="6" max="6" width="21.57421875" style="14" customWidth="1"/>
    <col min="7" max="7" width="20.00390625" style="14" customWidth="1"/>
    <col min="8" max="8" width="9.140625" style="14" customWidth="1"/>
    <col min="9" max="9" width="9.421875" style="14" bestFit="1" customWidth="1"/>
    <col min="10" max="16384" width="9.140625" style="14" customWidth="1"/>
  </cols>
  <sheetData>
    <row r="2" spans="1:7" ht="18">
      <c r="A2" s="84" t="s">
        <v>71</v>
      </c>
      <c r="B2" s="84"/>
      <c r="C2" s="84"/>
      <c r="D2" s="84"/>
      <c r="E2" s="84"/>
      <c r="F2" s="84"/>
      <c r="G2" s="84"/>
    </row>
    <row r="3" spans="1:7" ht="18.75" thickBot="1">
      <c r="A3" s="15"/>
      <c r="B3" s="15"/>
      <c r="C3" s="15"/>
      <c r="D3" s="15"/>
      <c r="E3" s="15"/>
      <c r="F3" s="15"/>
      <c r="G3" s="15"/>
    </row>
    <row r="4" spans="1:7" ht="15.75">
      <c r="A4" s="19"/>
      <c r="B4" s="20"/>
      <c r="C4" s="20"/>
      <c r="D4" s="20"/>
      <c r="E4" s="20"/>
      <c r="F4" s="20"/>
      <c r="G4" s="21" t="s">
        <v>52</v>
      </c>
    </row>
    <row r="5" spans="1:7" ht="12.75">
      <c r="A5" s="16" t="s">
        <v>104</v>
      </c>
      <c r="B5" s="17"/>
      <c r="C5" s="17"/>
      <c r="D5" s="17"/>
      <c r="E5" s="17"/>
      <c r="F5" s="17"/>
      <c r="G5" s="86"/>
    </row>
    <row r="6" spans="1:7" ht="12.75">
      <c r="A6" s="61" t="s">
        <v>59</v>
      </c>
      <c r="B6" s="62" t="s">
        <v>72</v>
      </c>
      <c r="C6" s="62"/>
      <c r="D6" s="62"/>
      <c r="E6" s="62"/>
      <c r="F6" s="63"/>
      <c r="G6" s="87">
        <v>15000</v>
      </c>
    </row>
    <row r="7" spans="1:7" ht="12.75">
      <c r="A7" s="22" t="s">
        <v>73</v>
      </c>
      <c r="B7" s="18" t="s">
        <v>74</v>
      </c>
      <c r="C7" s="18"/>
      <c r="D7" s="18"/>
      <c r="E7" s="18" t="s">
        <v>75</v>
      </c>
      <c r="F7" s="18"/>
      <c r="G7" s="88">
        <v>4</v>
      </c>
    </row>
    <row r="8" spans="1:7" ht="12.75">
      <c r="A8" s="64" t="s">
        <v>60</v>
      </c>
      <c r="B8" s="65" t="s">
        <v>101</v>
      </c>
      <c r="C8" s="65"/>
      <c r="D8" s="67">
        <v>0.4</v>
      </c>
      <c r="E8" s="66"/>
      <c r="F8" s="68"/>
      <c r="G8" s="89">
        <v>0</v>
      </c>
    </row>
    <row r="9" spans="1:7" ht="12.75">
      <c r="A9" s="25" t="s">
        <v>61</v>
      </c>
      <c r="B9" s="26" t="s">
        <v>145</v>
      </c>
      <c r="C9" s="26"/>
      <c r="D9" s="26"/>
      <c r="E9" s="26" t="s">
        <v>76</v>
      </c>
      <c r="F9" s="26" t="s">
        <v>77</v>
      </c>
      <c r="G9" s="89">
        <f>(G6-G8)/G7</f>
        <v>3750</v>
      </c>
    </row>
    <row r="10" spans="1:7" ht="12.75">
      <c r="A10" s="27" t="s">
        <v>62</v>
      </c>
      <c r="B10" s="28" t="s">
        <v>134</v>
      </c>
      <c r="C10" s="28"/>
      <c r="D10" s="28"/>
      <c r="E10" s="28" t="s">
        <v>78</v>
      </c>
      <c r="F10" s="28"/>
      <c r="G10" s="88">
        <v>20</v>
      </c>
    </row>
    <row r="11" spans="1:7" ht="12.75">
      <c r="A11" s="25" t="s">
        <v>63</v>
      </c>
      <c r="B11" s="26" t="s">
        <v>146</v>
      </c>
      <c r="C11" s="26"/>
      <c r="D11" s="26"/>
      <c r="E11" s="26" t="s">
        <v>76</v>
      </c>
      <c r="F11" s="26"/>
      <c r="G11" s="89">
        <f>IF(G10&gt;0,(G6*G10/100)*(G7+1)/(2*G7),"")</f>
        <v>1875</v>
      </c>
    </row>
    <row r="12" spans="1:7" ht="12.75">
      <c r="A12" s="27" t="s">
        <v>64</v>
      </c>
      <c r="B12" s="28"/>
      <c r="C12" s="28"/>
      <c r="D12" s="28"/>
      <c r="E12" s="28"/>
      <c r="F12" s="28"/>
      <c r="G12" s="90"/>
    </row>
    <row r="13" spans="1:7" ht="12.75">
      <c r="A13" s="22" t="s">
        <v>79</v>
      </c>
      <c r="B13" s="18" t="s">
        <v>80</v>
      </c>
      <c r="C13" s="18"/>
      <c r="D13" s="18"/>
      <c r="E13" s="18" t="s">
        <v>76</v>
      </c>
      <c r="F13" s="92">
        <v>0.06</v>
      </c>
      <c r="G13" s="91">
        <f>+$F$13*G6</f>
        <v>900</v>
      </c>
    </row>
    <row r="14" spans="1:7" ht="12.75">
      <c r="A14" s="27" t="s">
        <v>65</v>
      </c>
      <c r="B14" s="28" t="s">
        <v>55</v>
      </c>
      <c r="C14" s="28"/>
      <c r="D14" s="28"/>
      <c r="E14" s="28" t="s">
        <v>81</v>
      </c>
      <c r="F14" s="28"/>
      <c r="G14" s="91">
        <v>2.3</v>
      </c>
    </row>
    <row r="15" spans="1:7" ht="12.75">
      <c r="A15" s="22" t="s">
        <v>66</v>
      </c>
      <c r="B15" s="18" t="s">
        <v>82</v>
      </c>
      <c r="C15" s="18"/>
      <c r="D15" s="18"/>
      <c r="E15" s="28" t="s">
        <v>102</v>
      </c>
      <c r="F15" s="18"/>
      <c r="G15" s="88">
        <v>10</v>
      </c>
    </row>
    <row r="16" spans="1:7" ht="12.75">
      <c r="A16" s="27" t="s">
        <v>67</v>
      </c>
      <c r="B16" s="28" t="s">
        <v>83</v>
      </c>
      <c r="C16" s="28"/>
      <c r="D16" s="28"/>
      <c r="E16" s="28" t="s">
        <v>81</v>
      </c>
      <c r="F16" s="28"/>
      <c r="G16" s="93">
        <v>4</v>
      </c>
    </row>
    <row r="17" spans="1:7" ht="12.75">
      <c r="A17" s="22" t="s">
        <v>84</v>
      </c>
      <c r="B17" s="18" t="s">
        <v>85</v>
      </c>
      <c r="C17" s="18"/>
      <c r="D17" s="18"/>
      <c r="E17" s="28" t="s">
        <v>102</v>
      </c>
      <c r="F17" s="18"/>
      <c r="G17" s="94">
        <f>10000/3.5</f>
        <v>2857.1428571428573</v>
      </c>
    </row>
    <row r="18" spans="1:7" ht="12.75">
      <c r="A18" s="27" t="s">
        <v>68</v>
      </c>
      <c r="B18" s="28" t="s">
        <v>86</v>
      </c>
      <c r="C18" s="28"/>
      <c r="D18" s="28"/>
      <c r="E18" s="28"/>
      <c r="F18" s="28"/>
      <c r="G18" s="91">
        <v>360</v>
      </c>
    </row>
    <row r="19" spans="1:7" ht="12.75">
      <c r="A19" s="25" t="s">
        <v>69</v>
      </c>
      <c r="B19" s="26" t="s">
        <v>87</v>
      </c>
      <c r="C19" s="26"/>
      <c r="D19" s="26"/>
      <c r="E19" s="26" t="s">
        <v>56</v>
      </c>
      <c r="F19" s="26"/>
      <c r="G19" s="95">
        <v>40000</v>
      </c>
    </row>
    <row r="20" spans="1:9" ht="12.75">
      <c r="A20" s="23" t="s">
        <v>70</v>
      </c>
      <c r="B20" s="24" t="s">
        <v>88</v>
      </c>
      <c r="C20" s="24"/>
      <c r="D20" s="24"/>
      <c r="E20" s="24" t="s">
        <v>76</v>
      </c>
      <c r="F20" s="96">
        <v>0.8</v>
      </c>
      <c r="G20" s="89">
        <f>G9*F20</f>
        <v>3000</v>
      </c>
      <c r="I20" s="85"/>
    </row>
    <row r="21" spans="1:7" ht="12.75">
      <c r="A21" s="27" t="s">
        <v>89</v>
      </c>
      <c r="B21" s="28" t="s">
        <v>103</v>
      </c>
      <c r="C21" s="28"/>
      <c r="D21" s="28"/>
      <c r="E21" s="28" t="s">
        <v>76</v>
      </c>
      <c r="F21" s="28"/>
      <c r="G21" s="88">
        <v>40000</v>
      </c>
    </row>
    <row r="22" spans="1:7" ht="12.75">
      <c r="A22" s="29"/>
      <c r="B22" s="30"/>
      <c r="C22" s="30"/>
      <c r="D22" s="30"/>
      <c r="E22" s="30"/>
      <c r="F22" s="30"/>
      <c r="G22" s="31"/>
    </row>
    <row r="23" spans="1:7" ht="12.75">
      <c r="A23" s="97" t="s">
        <v>90</v>
      </c>
      <c r="B23" s="98" t="s">
        <v>91</v>
      </c>
      <c r="C23" s="98"/>
      <c r="D23" s="98"/>
      <c r="E23" s="98"/>
      <c r="F23" s="98"/>
      <c r="G23" s="99"/>
    </row>
    <row r="24" spans="1:7" ht="12.75">
      <c r="A24" s="100"/>
      <c r="B24" s="101" t="s">
        <v>92</v>
      </c>
      <c r="C24" s="101"/>
      <c r="D24" s="101"/>
      <c r="E24" s="101"/>
      <c r="F24" s="101"/>
      <c r="G24" s="102">
        <f>IF(G21&gt;0,(G9/G21),"")</f>
        <v>0.09375</v>
      </c>
    </row>
    <row r="25" spans="1:7" ht="12.75">
      <c r="A25" s="103"/>
      <c r="B25" s="104" t="s">
        <v>93</v>
      </c>
      <c r="C25" s="104"/>
      <c r="D25" s="104"/>
      <c r="E25" s="104"/>
      <c r="F25" s="104"/>
      <c r="G25" s="102">
        <f>IF(G21&gt;0,G11/G21,"")</f>
        <v>0.046875</v>
      </c>
    </row>
    <row r="26" spans="1:7" ht="12.75">
      <c r="A26" s="100"/>
      <c r="B26" s="101"/>
      <c r="C26" s="101"/>
      <c r="D26" s="101"/>
      <c r="E26" s="101"/>
      <c r="F26" s="101"/>
      <c r="G26" s="102"/>
    </row>
    <row r="27" spans="1:7" ht="12.75">
      <c r="A27" s="103"/>
      <c r="B27" s="104" t="s">
        <v>94</v>
      </c>
      <c r="C27" s="104"/>
      <c r="D27" s="104"/>
      <c r="E27" s="104"/>
      <c r="F27" s="104"/>
      <c r="G27" s="102">
        <f>IF(G21&gt;0,G13/G21,"")</f>
        <v>0.0225</v>
      </c>
    </row>
    <row r="28" spans="1:7" ht="12.75">
      <c r="A28" s="100"/>
      <c r="B28" s="101" t="s">
        <v>95</v>
      </c>
      <c r="C28" s="101"/>
      <c r="D28" s="101"/>
      <c r="E28" s="101"/>
      <c r="F28" s="101"/>
      <c r="G28" s="102">
        <f>SUM(G24:G27)</f>
        <v>0.163125</v>
      </c>
    </row>
    <row r="29" spans="1:7" ht="12.75">
      <c r="A29" s="97" t="s">
        <v>96</v>
      </c>
      <c r="B29" s="98" t="s">
        <v>97</v>
      </c>
      <c r="C29" s="98"/>
      <c r="D29" s="98"/>
      <c r="E29" s="98"/>
      <c r="F29" s="98"/>
      <c r="G29" s="105"/>
    </row>
    <row r="30" spans="1:7" ht="12.75">
      <c r="A30" s="100"/>
      <c r="B30" s="101" t="s">
        <v>105</v>
      </c>
      <c r="C30" s="101"/>
      <c r="D30" s="101"/>
      <c r="E30" s="101"/>
      <c r="F30" s="101"/>
      <c r="G30" s="102">
        <f>G14/G15</f>
        <v>0.22999999999999998</v>
      </c>
    </row>
    <row r="31" spans="1:7" ht="12.75">
      <c r="A31" s="103"/>
      <c r="B31" s="104" t="s">
        <v>106</v>
      </c>
      <c r="C31" s="104"/>
      <c r="D31" s="104"/>
      <c r="E31" s="104"/>
      <c r="F31" s="104"/>
      <c r="G31" s="102">
        <f>G16/G17</f>
        <v>0.0014</v>
      </c>
    </row>
    <row r="32" spans="1:7" ht="12.75">
      <c r="A32" s="100"/>
      <c r="B32" s="101" t="s">
        <v>98</v>
      </c>
      <c r="C32" s="101"/>
      <c r="D32" s="101"/>
      <c r="E32" s="101"/>
      <c r="F32" s="101"/>
      <c r="G32" s="102">
        <f>G18*4/G19</f>
        <v>0.036</v>
      </c>
    </row>
    <row r="33" spans="1:7" ht="12.75">
      <c r="A33" s="103"/>
      <c r="B33" s="104" t="s">
        <v>99</v>
      </c>
      <c r="C33" s="104"/>
      <c r="D33" s="104"/>
      <c r="E33" s="104"/>
      <c r="F33" s="104"/>
      <c r="G33" s="102">
        <f>IF(G21&gt;0,G20/G21,"")</f>
        <v>0.075</v>
      </c>
    </row>
    <row r="34" spans="1:7" ht="12.75">
      <c r="A34" s="100"/>
      <c r="B34" s="101" t="s">
        <v>100</v>
      </c>
      <c r="C34" s="101"/>
      <c r="D34" s="101"/>
      <c r="E34" s="101"/>
      <c r="F34" s="101"/>
      <c r="G34" s="102">
        <f>SUM(G30:G33)</f>
        <v>0.3424</v>
      </c>
    </row>
    <row r="35" spans="1:7" ht="13.5" thickBot="1">
      <c r="A35" s="97"/>
      <c r="B35" s="98"/>
      <c r="C35" s="98"/>
      <c r="D35" s="98"/>
      <c r="E35" s="98"/>
      <c r="F35" s="98"/>
      <c r="G35" s="106"/>
    </row>
    <row r="36" spans="1:7" ht="18.75" thickBot="1">
      <c r="A36" s="107"/>
      <c r="B36" s="108" t="s">
        <v>144</v>
      </c>
      <c r="C36" s="108"/>
      <c r="D36" s="108"/>
      <c r="E36" s="108"/>
      <c r="F36" s="108"/>
      <c r="G36" s="109">
        <f>IF(G21&gt;0,G35+G34+G28,"")</f>
        <v>0.505525</v>
      </c>
    </row>
  </sheetData>
  <sheetProtection password="C781" sheet="1" objects="1" scenarios="1"/>
  <mergeCells count="1">
    <mergeCell ref="A2:G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&amp;L&amp;F-&amp;A&amp;C&amp;D&amp;R&amp;P/&amp;N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Masashi Fujiyama</dc:creator>
  <cp:keywords/>
  <dc:description/>
  <cp:lastModifiedBy>André Levi e Mira Lanzarini</cp:lastModifiedBy>
  <cp:lastPrinted>2004-04-25T22:26:14Z</cp:lastPrinted>
  <dcterms:created xsi:type="dcterms:W3CDTF">2000-03-31T21:10:48Z</dcterms:created>
  <dcterms:modified xsi:type="dcterms:W3CDTF">2004-04-25T22:47:48Z</dcterms:modified>
  <cp:category/>
  <cp:version/>
  <cp:contentType/>
  <cp:contentStatus/>
</cp:coreProperties>
</file>